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defaultThemeVersion="124226"/>
  <mc:AlternateContent xmlns:mc="http://schemas.openxmlformats.org/markup-compatibility/2006">
    <mc:Choice Requires="x15">
      <x15ac:absPath xmlns:x15ac="http://schemas.microsoft.com/office/spreadsheetml/2010/11/ac" url="D:\Dropbox\Yritystulkki\Päivitykset 2025\YT14 Investointi 250129\"/>
    </mc:Choice>
  </mc:AlternateContent>
  <xr:revisionPtr revIDLastSave="0" documentId="13_ncr:1_{1C19D1A2-D4C9-4FDE-885F-9C1BD834E2C9}" xr6:coauthVersionLast="47" xr6:coauthVersionMax="47" xr10:uidLastSave="{00000000-0000-0000-0000-000000000000}"/>
  <workbookProtection workbookAlgorithmName="SHA-512" workbookHashValue="WV++lZo6CKNxXjzf0YKN05qCGzIz/VQL3LWZq8L5Ia4GtscgC78Xj/r2Z+Jlovjp74+NleQmqxdCWpqXbiREOA==" workbookSaltValue="F3y6xHeo5i8eAs2ucjfEsQ==" workbookSpinCount="100000" lockStructure="1"/>
  <bookViews>
    <workbookView xWindow="-103" yWindow="-103" windowWidth="33120" windowHeight="18120" xr2:uid="{00000000-000D-0000-FFFF-FFFF00000000}"/>
  </bookViews>
  <sheets>
    <sheet name="LASKENTAOHJELMA" sheetId="12" r:id="rId1"/>
    <sheet name="ESIMERKKI KONEINVESTOINTI" sheetId="16" r:id="rId2"/>
    <sheet name="ESIMERKKI LIIKETILAINVESTOINTI" sheetId="14" r:id="rId3"/>
  </sheets>
  <definedNames>
    <definedName name="_xlnm.Print_Area" localSheetId="2">'ESIMERKKI LIIKETILAINVESTOINTI'!$B$4:$U$63</definedName>
    <definedName name="_xlnm.Print_Area" localSheetId="0">LASKENTAOHJELMA!$B$4:$V$64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2" i="12" l="1"/>
  <c r="S29" i="12"/>
  <c r="J31" i="14" l="1"/>
  <c r="K36" i="16"/>
  <c r="J36" i="16"/>
  <c r="J41" i="12"/>
  <c r="F56" i="16"/>
  <c r="K54" i="16" s="1"/>
  <c r="E56" i="16"/>
  <c r="J54" i="16" s="1"/>
  <c r="K53" i="16"/>
  <c r="J53" i="16"/>
  <c r="J48" i="16"/>
  <c r="K47" i="16"/>
  <c r="J47" i="16"/>
  <c r="K42" i="16"/>
  <c r="J42" i="16"/>
  <c r="K41" i="16"/>
  <c r="J41" i="16"/>
  <c r="Q36" i="16"/>
  <c r="K35" i="16"/>
  <c r="J35" i="16"/>
  <c r="Q34" i="16"/>
  <c r="S30" i="16"/>
  <c r="Q30" i="16"/>
  <c r="K30" i="16"/>
  <c r="J30" i="16"/>
  <c r="K29" i="16"/>
  <c r="J29" i="16"/>
  <c r="B27" i="16"/>
  <c r="B28" i="16" s="1"/>
  <c r="B29" i="16" s="1"/>
  <c r="B30" i="16" s="1"/>
  <c r="B31" i="16" s="1"/>
  <c r="B32" i="16" s="1"/>
  <c r="B33" i="16" s="1"/>
  <c r="B34" i="16" s="1"/>
  <c r="B35" i="16" s="1"/>
  <c r="B36" i="16" s="1"/>
  <c r="B37" i="16" s="1"/>
  <c r="B38" i="16" s="1"/>
  <c r="B39" i="16" s="1"/>
  <c r="B40" i="16" s="1"/>
  <c r="B41" i="16" s="1"/>
  <c r="B42" i="16" s="1"/>
  <c r="B43" i="16" s="1"/>
  <c r="B44" i="16" s="1"/>
  <c r="B45" i="16" s="1"/>
  <c r="B46" i="16" s="1"/>
  <c r="B47" i="16" s="1"/>
  <c r="B48" i="16" s="1"/>
  <c r="B49" i="16" s="1"/>
  <c r="B50" i="16" s="1"/>
  <c r="B51" i="16" s="1"/>
  <c r="B52" i="16" s="1"/>
  <c r="B53" i="16" s="1"/>
  <c r="B54" i="16" s="1"/>
  <c r="B55" i="16" s="1"/>
  <c r="S25" i="16"/>
  <c r="Q25" i="16"/>
  <c r="Q24" i="16"/>
  <c r="S20" i="16"/>
  <c r="S38" i="16" s="1"/>
  <c r="S39" i="16" s="1"/>
  <c r="Q20" i="16"/>
  <c r="Q38" i="16" s="1"/>
  <c r="Q39" i="16" s="1"/>
  <c r="S17" i="16"/>
  <c r="Q17" i="16"/>
  <c r="K48" i="16" l="1"/>
  <c r="S34" i="12"/>
  <c r="S24" i="12"/>
  <c r="K58" i="12"/>
  <c r="J58" i="12"/>
  <c r="K52" i="12"/>
  <c r="J52" i="12"/>
  <c r="K46" i="12"/>
  <c r="J46" i="12"/>
  <c r="K40" i="12"/>
  <c r="J40" i="12"/>
  <c r="K34" i="12"/>
  <c r="J34" i="12"/>
  <c r="S42" i="12" l="1"/>
  <c r="S43" i="12" s="1"/>
  <c r="K41" i="12"/>
  <c r="K35" i="12"/>
  <c r="F61" i="12"/>
  <c r="K59" i="12" s="1"/>
  <c r="K47" i="12" l="1"/>
  <c r="K53" i="12"/>
  <c r="P19" i="14"/>
  <c r="E57" i="14"/>
  <c r="J58" i="14" s="1"/>
  <c r="J39" i="14"/>
  <c r="P31" i="14"/>
  <c r="B28" i="14"/>
  <c r="B29" i="14" s="1"/>
  <c r="B30" i="14" s="1"/>
  <c r="B31" i="14" s="1"/>
  <c r="B32" i="14" s="1"/>
  <c r="B33" i="14" s="1"/>
  <c r="B34" i="14" s="1"/>
  <c r="B35" i="14" s="1"/>
  <c r="B36" i="14" s="1"/>
  <c r="B37" i="14" s="1"/>
  <c r="B38" i="14" s="1"/>
  <c r="B39" i="14" s="1"/>
  <c r="B40" i="14" s="1"/>
  <c r="B41" i="14" s="1"/>
  <c r="B42" i="14" s="1"/>
  <c r="B43" i="14" s="1"/>
  <c r="B44" i="14" s="1"/>
  <c r="B45" i="14" s="1"/>
  <c r="B46" i="14" s="1"/>
  <c r="B47" i="14" s="1"/>
  <c r="B48" i="14" s="1"/>
  <c r="B49" i="14" s="1"/>
  <c r="B50" i="14" s="1"/>
  <c r="B51" i="14" s="1"/>
  <c r="B52" i="14" s="1"/>
  <c r="B53" i="14" s="1"/>
  <c r="B54" i="14" s="1"/>
  <c r="B55" i="14" s="1"/>
  <c r="B56" i="14" s="1"/>
  <c r="P26" i="14"/>
  <c r="J24" i="14"/>
  <c r="P21" i="14"/>
  <c r="M16" i="14"/>
  <c r="U10" i="14"/>
  <c r="M10" i="14"/>
  <c r="M8" i="14"/>
  <c r="J49" i="14" l="1"/>
  <c r="P39" i="14"/>
  <c r="P40" i="14" s="1"/>
  <c r="J35" i="12" l="1"/>
  <c r="E61" i="12" l="1"/>
  <c r="B32" i="12"/>
  <c r="B33" i="12" s="1"/>
  <c r="B34" i="12" s="1"/>
  <c r="B35" i="12" s="1"/>
  <c r="B36" i="12" s="1"/>
  <c r="B37" i="12" s="1"/>
  <c r="B38" i="12" s="1"/>
  <c r="B39" i="12" s="1"/>
  <c r="B40" i="12" s="1"/>
  <c r="B41" i="12" s="1"/>
  <c r="B42" i="12" s="1"/>
  <c r="B43" i="12" s="1"/>
  <c r="B44" i="12" s="1"/>
  <c r="B45" i="12" s="1"/>
  <c r="B46" i="12" s="1"/>
  <c r="B47" i="12" s="1"/>
  <c r="B48" i="12" s="1"/>
  <c r="B49" i="12" s="1"/>
  <c r="B50" i="12" s="1"/>
  <c r="B51" i="12" s="1"/>
  <c r="B52" i="12" s="1"/>
  <c r="B53" i="12" s="1"/>
  <c r="B54" i="12" s="1"/>
  <c r="B55" i="12" s="1"/>
  <c r="B56" i="12" s="1"/>
  <c r="B57" i="12" s="1"/>
  <c r="B58" i="12" s="1"/>
  <c r="B59" i="12" s="1"/>
  <c r="B60" i="12" s="1"/>
  <c r="J47" i="12" l="1"/>
  <c r="J59" i="12"/>
  <c r="J53" i="12"/>
  <c r="Q34" i="12" l="1"/>
  <c r="Q29" i="12"/>
  <c r="Q24" i="12"/>
  <c r="Q42" i="12" l="1"/>
  <c r="Q43"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Yritystulkki</author>
  </authors>
  <commentList>
    <comment ref="B2" authorId="0" shapeId="0" xr:uid="{D94D2F62-3306-4171-BDF0-3927C77A59AC}">
      <text>
        <r>
          <rPr>
            <b/>
            <sz val="10"/>
            <color indexed="81"/>
            <rFont val="Tahoma"/>
            <family val="2"/>
          </rPr>
          <t xml:space="preserve">Ohjelma laskee investoinnin kannattavuuden eri menetelmillä. </t>
        </r>
        <r>
          <rPr>
            <sz val="10"/>
            <color indexed="81"/>
            <rFont val="Tahoma"/>
            <family val="2"/>
          </rPr>
          <t xml:space="preserve">
Laskentaohjelmalla voidaan laskea minkä tahansa investoinnin kannattavuutta. Parhaiten laskelma sopii kone- ja laiteinvestointien sekä toimitilojen vuokrauksen/oston/myynnin kannattavuuden arviointiin. Voit vertailla kahden eri investoinnin kannattavuutta samalla kertaa. Oikealla olevalla nettotuottolaskelmalla voit laskea laskentaohjelmassa tarvittavan nettotuoton.
</t>
        </r>
        <r>
          <rPr>
            <b/>
            <sz val="10"/>
            <color indexed="81"/>
            <rFont val="Tahoma"/>
            <family val="2"/>
          </rPr>
          <t>Aloita syöttämällä lähtöarvot:</t>
        </r>
        <r>
          <rPr>
            <sz val="10"/>
            <color indexed="81"/>
            <rFont val="Tahoma"/>
            <family val="2"/>
          </rPr>
          <t xml:space="preserve">
Syötä investoinnin arvo negatiivisena, tavoiteltu tuottoprosentti, investoinnin pitoaika ja jäännösarvo. Sijoita vuosittaiset nettotuotot yhtä monelle vuodelle kuin on pitoaika. Nettotuoton voit laskea oikealla olevalla  nettotuottolaskelmalla. </t>
        </r>
        <r>
          <rPr>
            <b/>
            <sz val="10"/>
            <color indexed="81"/>
            <rFont val="Tahoma"/>
            <family val="2"/>
          </rPr>
          <t>Huomio nettotuotot pitää kohdistua tähän investointiin, ei koko yritykseen</t>
        </r>
        <r>
          <rPr>
            <sz val="10"/>
            <color indexed="81"/>
            <rFont val="Tahoma"/>
            <family val="2"/>
          </rPr>
          <t xml:space="preserve">. Jos nettotuotto on tappiollinen joinakin vuosina, merkitse tappio negatiivisena (esim. kiinteistöinvestoinnissa korjauskulut suuremmat kuin vuoden vuokratulot). 
</t>
        </r>
        <r>
          <rPr>
            <b/>
            <sz val="10"/>
            <color indexed="81"/>
            <rFont val="Tahoma"/>
            <family val="2"/>
          </rPr>
          <t>Muista lisätä viimeisen vuoden nettotuottoon arvioitu jäännösarvo.</t>
        </r>
        <r>
          <rPr>
            <sz val="9"/>
            <color indexed="81"/>
            <rFont val="Tahoma"/>
            <family val="2"/>
          </rPr>
          <t xml:space="preserve">
</t>
        </r>
        <r>
          <rPr>
            <b/>
            <sz val="10"/>
            <color indexed="81"/>
            <rFont val="Tahoma"/>
            <family val="2"/>
          </rPr>
          <t>YLEISIMMÄT EXCELIN -virheilmoitukset</t>
        </r>
        <r>
          <rPr>
            <sz val="9"/>
            <color indexed="81"/>
            <rFont val="Tahoma"/>
            <family val="2"/>
          </rPr>
          <t xml:space="preserve">
</t>
        </r>
        <r>
          <rPr>
            <b/>
            <sz val="9"/>
            <color indexed="81"/>
            <rFont val="Tahoma"/>
            <family val="2"/>
          </rPr>
          <t>#ARVO!</t>
        </r>
        <r>
          <rPr>
            <sz val="9"/>
            <color indexed="81"/>
            <rFont val="Tahoma"/>
            <family val="2"/>
          </rPr>
          <t xml:space="preserve"> = virheellinen arvo esim. kirjain, . (piste) tai jokin muu merkki. Numerosarjoissa aina pilkku esim. 2,5 ei 2.5
</t>
        </r>
        <r>
          <rPr>
            <b/>
            <sz val="9"/>
            <color indexed="81"/>
            <rFont val="Tahoma"/>
            <family val="2"/>
          </rPr>
          <t>#NIMI?</t>
        </r>
        <r>
          <rPr>
            <sz val="9"/>
            <color indexed="81"/>
            <rFont val="Tahoma"/>
            <family val="2"/>
          </rPr>
          <t xml:space="preserve"> = jos käytät luetelmaviivaa eli ranskalaista viivaa laita välilyönti eli tyhjä ennen - merkkiä. Exceli lukee sen muuten miinusmerkiksi eikä tunnista kaavan nimeä
</t>
        </r>
        <r>
          <rPr>
            <b/>
            <sz val="9"/>
            <color indexed="81"/>
            <rFont val="Tahoma"/>
            <family val="2"/>
          </rPr>
          <t>#####</t>
        </r>
        <r>
          <rPr>
            <sz val="9"/>
            <color indexed="81"/>
            <rFont val="Tahoma"/>
            <family val="2"/>
          </rPr>
          <t xml:space="preserve"> = liian monta merkkiä, luku tai kirjoitus ei mahdu soluun
Jos vikaa ei löydy niin peruuta/kumoa niin monta kertaa, että vika häviää tai lataa uusi laskelma.</t>
        </r>
      </text>
    </comment>
    <comment ref="T19" authorId="0" shapeId="0" xr:uid="{C63E8290-F582-4552-A282-1379F880B96E}">
      <text>
        <r>
          <rPr>
            <sz val="10"/>
            <color indexed="81"/>
            <rFont val="Tahoma"/>
            <family val="2"/>
          </rPr>
          <t>Tällä laskelmalla voit laskea investoinnin kannattavuuslaskelmassa tarvittavan nettotuoton eli tuotot vähennettyinä kuluilla. Rahoituskuluja ei tarvitse laskelmassa huomioida.</t>
        </r>
        <r>
          <rPr>
            <b/>
            <sz val="10"/>
            <color indexed="81"/>
            <rFont val="Tahoma"/>
            <family val="2"/>
          </rPr>
          <t xml:space="preserve"> Sijoita investoinnin aikaansaamat tuotot ja kulut vuodessa ilman arvonlisäveroa. </t>
        </r>
        <r>
          <rPr>
            <sz val="10"/>
            <color indexed="81"/>
            <rFont val="Tahoma"/>
            <family val="2"/>
          </rPr>
          <t>Jos arvonlisäveroa ei voida vähentää merkitään hinnat arvonlisäverollisena.</t>
        </r>
      </text>
    </comment>
    <comment ref="E22" authorId="0" shapeId="0" xr:uid="{DC768D2F-4911-412A-AA24-E019A7C88C19}">
      <text>
        <r>
          <rPr>
            <sz val="10"/>
            <color indexed="81"/>
            <rFont val="Tahoma"/>
            <family val="2"/>
          </rPr>
          <t xml:space="preserve">Investointiin liittyy aina riskejä, joten riskien kasvaessa pitää myös tuottovaatimuksen kasvaa.
</t>
        </r>
        <r>
          <rPr>
            <b/>
            <sz val="10"/>
            <color indexed="81"/>
            <rFont val="Tahoma"/>
            <family val="2"/>
          </rPr>
          <t>ESIMERKKEJÄ TUOTTOVAATIMUSPROSENTEISTA</t>
        </r>
        <r>
          <rPr>
            <sz val="10"/>
            <color indexed="81"/>
            <rFont val="Tahoma"/>
            <family val="2"/>
          </rPr>
          <t xml:space="preserve">
1. Lakiin tai viranomaismääräyksiin perustuvissa investoinneissa, kuten 
    työturvallisuus- ja ympäristöinvestoinneissa ei ole tuottovaatimusta.
2. Markkina-aseman turvaaminen investoinnein 6 %.
3. Sijoituskohteet esim. vuokrattavat kiinteistöt, liiketilat 7 -10 %. 
4. Koneiden ja laitteiden uusinta tai peruskorjaus 10 - 12 %.
5. Kustannusten alentaminen investoinnin avulla 12 - 15 %.
6. Tuottojen lisääminen investoinnilla 15 - 20 %.
7. Uusien markkina-alueiden valtaaminen tai uusien tuotteiden aikaansaaminen 
    riskinalaisin investoinnein + 20 %.
</t>
        </r>
      </text>
    </comment>
    <comment ref="E26" authorId="0" shapeId="0" xr:uid="{D5492844-A370-43C9-8DEB-D4EFB3734332}">
      <text>
        <r>
          <rPr>
            <sz val="10"/>
            <color indexed="81"/>
            <rFont val="Tahoma"/>
            <family val="2"/>
          </rPr>
          <t>Jos investointi myydään pitoajan päätyttyä, niin lisää</t>
        </r>
        <r>
          <rPr>
            <b/>
            <sz val="10"/>
            <color indexed="81"/>
            <rFont val="Tahoma"/>
            <family val="2"/>
          </rPr>
          <t xml:space="preserve"> jäännösarvo arvonlisäverottomana</t>
        </r>
        <r>
          <rPr>
            <sz val="10"/>
            <color indexed="81"/>
            <rFont val="Tahoma"/>
            <family val="2"/>
          </rPr>
          <t xml:space="preserve"> viimeisen käyttövuoden nettotuottoon. </t>
        </r>
      </text>
    </comment>
    <comment ref="Q27" authorId="0" shapeId="0" xr:uid="{28CC35FE-D20E-4006-A321-7E7C3BD59F7B}">
      <text>
        <r>
          <rPr>
            <b/>
            <sz val="10"/>
            <color indexed="81"/>
            <rFont val="Tahoma"/>
            <family val="2"/>
          </rPr>
          <t xml:space="preserve">Palkan sivukulukerroin on 1,3 -1,5 riippuen toimialasta.
</t>
        </r>
        <r>
          <rPr>
            <sz val="10"/>
            <color indexed="81"/>
            <rFont val="Tahoma"/>
            <family val="2"/>
          </rPr>
          <t>Kerroin 1,3 sisältää pakolliset vakuutusmaksut, työeläkemaksut, sairaanhoitomaksut, lomapalkan.
Kerroin 1,5 sisältää edellisten lisäksi mm. lomarahan ja sairauskuluvakuutuksen.</t>
        </r>
      </text>
    </comment>
    <comment ref="E29" authorId="0" shapeId="0" xr:uid="{E8014FCE-5965-4D4B-89D0-47DB709566F0}">
      <text>
        <r>
          <rPr>
            <b/>
            <sz val="10"/>
            <color indexed="81"/>
            <rFont val="Tahoma"/>
            <family val="2"/>
          </rPr>
          <t>Kirjoita arvo negatiivisena!</t>
        </r>
        <r>
          <rPr>
            <sz val="10"/>
            <color indexed="81"/>
            <rFont val="Tahoma"/>
            <family val="2"/>
          </rPr>
          <t xml:space="preserve"> Investoinnin eli koneen, laitteen, kiinteistön yms. </t>
        </r>
        <r>
          <rPr>
            <b/>
            <sz val="10"/>
            <color indexed="81"/>
            <rFont val="Tahoma"/>
            <family val="2"/>
          </rPr>
          <t>hinta ilman arvonlisäveroa.</t>
        </r>
        <r>
          <rPr>
            <sz val="10"/>
            <color indexed="81"/>
            <rFont val="Tahoma"/>
            <family val="2"/>
          </rPr>
          <t xml:space="preserve"> Jos investoinnista ei voi tehdä arvonlisäverovähennystä merkitään hinta arvonlisäverollisena.</t>
        </r>
      </text>
    </comment>
    <comment ref="Q30" authorId="0" shapeId="0" xr:uid="{8E2D4698-DCF3-469C-BE29-F878CA6A6364}">
      <text>
        <r>
          <rPr>
            <sz val="10"/>
            <color indexed="81"/>
            <rFont val="Tahoma"/>
            <family val="2"/>
          </rPr>
          <t>Vain tähän investointiin kohdistuvat kulut!</t>
        </r>
      </text>
    </comment>
    <comment ref="E31" authorId="0" shapeId="0" xr:uid="{ADB6D948-F75C-4E41-89EA-7195F21DE8A3}">
      <text>
        <r>
          <rPr>
            <b/>
            <sz val="10"/>
            <color indexed="81"/>
            <rFont val="Tahoma"/>
            <family val="2"/>
          </rPr>
          <t xml:space="preserve">Nettotuotto tarkoittaa tuottoa vähennettynä kuluilla. </t>
        </r>
        <r>
          <rPr>
            <sz val="10"/>
            <color indexed="81"/>
            <rFont val="Tahoma"/>
            <family val="2"/>
          </rPr>
          <t xml:space="preserve">
Oikealla olevalla NETTOTUOTTALASKELMALLA voit laskea nettotuoton. Merkitse tappiovuodet negatiivisena.
</t>
        </r>
        <r>
          <rPr>
            <b/>
            <sz val="10"/>
            <color indexed="81"/>
            <rFont val="Tahoma"/>
            <family val="2"/>
          </rPr>
          <t>- Vuotuiseen nettotuottoon ei saa tehdä indeksi tai muita hinnankorotuksia.</t>
        </r>
        <r>
          <rPr>
            <sz val="10"/>
            <color indexed="81"/>
            <rFont val="Tahoma"/>
            <family val="2"/>
          </rPr>
          <t xml:space="preserve"> Vuosittaisesta nettotuotosta vähennetään etukäteen tiedettävät isot huollot tai remontit niiltä vuosilta joille ne kohdistuvat. Näistä johtuen voi vuosituotto olla negatiivinen.  </t>
        </r>
      </text>
    </comment>
    <comment ref="L31" authorId="0" shapeId="0" xr:uid="{5BE72003-E9ED-4603-AA89-2EAC2EDDE6B4}">
      <text>
        <r>
          <rPr>
            <sz val="10"/>
            <color indexed="81"/>
            <rFont val="Tahoma"/>
            <family val="2"/>
          </rPr>
          <t xml:space="preserve">Ilmoittaa voiton/tappion määrän investoinnin pitoaikana tavoiteltuun tuottoprosenttiin laskettuna. Jos negatiivinen, pienennä tuottoprosenttivaatimusta. 
• Tuotto investoinnin aikana laskentakorolla laskettuna.
• Kertoo rahassa paljonko eroa tavoiteltuun tuotto -%:n.
</t>
        </r>
      </text>
    </comment>
    <comment ref="L37" authorId="0" shapeId="0" xr:uid="{6B25910D-5AFE-4E86-838A-D43C308099BF}">
      <text>
        <r>
          <rPr>
            <b/>
            <sz val="10"/>
            <color indexed="81"/>
            <rFont val="Tahoma"/>
            <family val="2"/>
          </rPr>
          <t>Investoinnin laskennallinen tuottoprosentti.</t>
        </r>
      </text>
    </comment>
    <comment ref="L43" authorId="0" shapeId="0" xr:uid="{65C791E5-E4A8-4DA8-9DC8-A624ED44A516}">
      <text>
        <r>
          <rPr>
            <b/>
            <sz val="10"/>
            <color indexed="81"/>
            <rFont val="Tahoma"/>
            <family val="2"/>
          </rPr>
          <t xml:space="preserve">Investoinnin laskennallinen tuotto koko pitoaikana.
</t>
        </r>
        <r>
          <rPr>
            <b/>
            <i/>
            <sz val="10"/>
            <color indexed="81"/>
            <rFont val="Tahoma"/>
            <family val="2"/>
          </rPr>
          <t xml:space="preserve">Ei voida laskea, jos investoinnilla on jäännösarvoa.
</t>
        </r>
        <r>
          <rPr>
            <sz val="10"/>
            <color indexed="81"/>
            <rFont val="Tahoma"/>
            <family val="2"/>
          </rPr>
          <t xml:space="preserve">Annuiteettimenetelmässä on jäännösarvon oltava 0 €. Ilmoittaa laskentakorkokannan ja pitoajan mukaisen vuosituoton. Tulos paranee tavoiteltua tuottoprosenttia pienentämällä. </t>
        </r>
      </text>
    </comment>
    <comment ref="Q43" authorId="0" shapeId="0" xr:uid="{FB79BF31-9F77-412D-9506-55E335511287}">
      <text>
        <r>
          <rPr>
            <sz val="10"/>
            <color indexed="81"/>
            <rFont val="Tahoma"/>
            <family val="2"/>
          </rPr>
          <t>Tavanomaisen toimintavuoden nettotuotto, joka merkitään kohtaan Nettotuotto</t>
        </r>
      </text>
    </comment>
    <comment ref="L49" authorId="0" shapeId="0" xr:uid="{72941798-AD2F-452D-AF38-9BC7102E3A3C}">
      <text>
        <r>
          <rPr>
            <sz val="10"/>
            <color indexed="81"/>
            <rFont val="Tahoma"/>
            <family val="2"/>
          </rPr>
          <t xml:space="preserve">Investoinnin takaisinmaksuaika vuosina nettotuotolla laskien. 
</t>
        </r>
        <r>
          <rPr>
            <b/>
            <sz val="10"/>
            <color indexed="81"/>
            <rFont val="Tahoma"/>
            <family val="2"/>
          </rPr>
          <t xml:space="preserve">Takaisinmaksuaika ei kerro investoinnin tuotosta.
</t>
        </r>
        <r>
          <rPr>
            <sz val="10"/>
            <color indexed="81"/>
            <rFont val="Tahoma"/>
            <family val="2"/>
          </rPr>
          <t>Menetelmä ei huomioi rahan arvon heikkenemistä eikä investoinnin jäännösarvoa.</t>
        </r>
      </text>
    </comment>
    <comment ref="L55" authorId="0" shapeId="0" xr:uid="{3CDD754C-5C70-466A-80CE-E5A1879529B2}">
      <text>
        <r>
          <rPr>
            <sz val="10"/>
            <color indexed="81"/>
            <rFont val="Tahoma"/>
            <family val="2"/>
          </rPr>
          <t>Investoinnin laskennallinen tuottoprosentti  poistoilla vähennetylle pääomalle. Laskentamenetelmä huomioi verotusvaikutuksen.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Yritystulkki</author>
  </authors>
  <commentList>
    <comment ref="T15" authorId="0" shapeId="0" xr:uid="{28432918-4F67-44C6-A882-BA40699944AE}">
      <text>
        <r>
          <rPr>
            <sz val="10"/>
            <color indexed="81"/>
            <rFont val="Tahoma"/>
            <family val="2"/>
          </rPr>
          <t>Tällä laskelmalla voit laskea investoinnin kannattavuuslaskelmassa tarvittavan nettotuoton eli tuotot vähennettyinä kuluilla. Rahoituskuluja ei tarvitse laskelmassa huomioida.</t>
        </r>
        <r>
          <rPr>
            <b/>
            <sz val="10"/>
            <color indexed="81"/>
            <rFont val="Tahoma"/>
            <family val="2"/>
          </rPr>
          <t xml:space="preserve"> Sijoita investoinnin aikaansaamat tuotot ja kulut vuodessa ilman arvonlisäveroa. </t>
        </r>
        <r>
          <rPr>
            <sz val="10"/>
            <color indexed="81"/>
            <rFont val="Tahoma"/>
            <family val="2"/>
          </rPr>
          <t>Jos arvonlisäveroa ei voida vähentää merkitään hinnat arvonlisäverollisena.</t>
        </r>
      </text>
    </comment>
    <comment ref="E18" authorId="0" shapeId="0" xr:uid="{97D26C82-FC31-4004-8432-C851D8B0E336}">
      <text>
        <r>
          <rPr>
            <sz val="10"/>
            <color indexed="81"/>
            <rFont val="Tahoma"/>
            <family val="2"/>
          </rPr>
          <t xml:space="preserve">Investointiin liittyy aina riskejä, joten riskien kasvaessa pitää myös tuottovaatimuksen kasvaa.
</t>
        </r>
        <r>
          <rPr>
            <b/>
            <sz val="10"/>
            <color indexed="81"/>
            <rFont val="Tahoma"/>
            <family val="2"/>
          </rPr>
          <t>ESIMERKKEJÄ TUOTTOVAATIMUSPROSENTEISTA</t>
        </r>
        <r>
          <rPr>
            <sz val="10"/>
            <color indexed="81"/>
            <rFont val="Tahoma"/>
            <family val="2"/>
          </rPr>
          <t xml:space="preserve">
1. Lakiin tai viranomaismääräyksiin perustuvissa investoinneissa, kuten 
    työturvallisuus- ja ympäristöinvestoinneissa ei ole tuottovaatimusta.
2. Markkina-aseman turvaaminen investoinnein 6 %.
3. Sijoituskohteet esim. vuokrattavat kiinteistöt, liiketilat 7 -10 %. 
4. Koneiden ja laitteiden uusinta tai peruskorjaus 10 - 12 %.
5. Kustannusten alentaminen investoinnin avulla 12 - 15 %.
6. Tuottojen lisääminen investoinnilla 15 - 20 %.
7. Uusien markkina-alueiden valtaaminen tai uusien tuotteiden aikaansaaminen 
    riskinalaisin investoinnein + 20 %.
</t>
        </r>
      </text>
    </comment>
    <comment ref="E22" authorId="0" shapeId="0" xr:uid="{A6BCBCFE-E83F-4469-B41D-2F4BB8128740}">
      <text>
        <r>
          <rPr>
            <sz val="10"/>
            <color indexed="81"/>
            <rFont val="Tahoma"/>
            <family val="2"/>
          </rPr>
          <t>Jos investointi myydään pitoajan päätyttyä, niin lisää</t>
        </r>
        <r>
          <rPr>
            <b/>
            <sz val="10"/>
            <color indexed="81"/>
            <rFont val="Tahoma"/>
            <family val="2"/>
          </rPr>
          <t xml:space="preserve"> jäännösarvo arvonlisäverottomana</t>
        </r>
        <r>
          <rPr>
            <sz val="10"/>
            <color indexed="81"/>
            <rFont val="Tahoma"/>
            <family val="2"/>
          </rPr>
          <t xml:space="preserve"> viimeisen käyttövuoden nettotuottoon. </t>
        </r>
      </text>
    </comment>
    <comment ref="Q23" authorId="0" shapeId="0" xr:uid="{A1511FBA-CF63-42BF-A58F-6D4BCACE25B4}">
      <text>
        <r>
          <rPr>
            <sz val="10"/>
            <color indexed="81"/>
            <rFont val="Tahoma"/>
            <family val="2"/>
          </rPr>
          <t>Palkan sivukulukerroin sisältää pakolliset vakuutusmaksut, työeläkemaksut, sairaanhoitomaksut, lomapalkat, lomakorvaukset yms.</t>
        </r>
      </text>
    </comment>
    <comment ref="E24" authorId="0" shapeId="0" xr:uid="{5F7274A4-1821-4DEB-9530-C5193FB0F340}">
      <text>
        <r>
          <rPr>
            <b/>
            <sz val="10"/>
            <color indexed="81"/>
            <rFont val="Tahoma"/>
            <family val="2"/>
          </rPr>
          <t>Kirjoita arvo negatiivisena!</t>
        </r>
        <r>
          <rPr>
            <sz val="10"/>
            <color indexed="81"/>
            <rFont val="Tahoma"/>
            <family val="2"/>
          </rPr>
          <t xml:space="preserve"> Investoinnin eli koneen, laitteen, kiinteistön yms. </t>
        </r>
        <r>
          <rPr>
            <b/>
            <sz val="10"/>
            <color indexed="81"/>
            <rFont val="Tahoma"/>
            <family val="2"/>
          </rPr>
          <t>hinta ilman arvonlisäveroa.</t>
        </r>
        <r>
          <rPr>
            <sz val="10"/>
            <color indexed="81"/>
            <rFont val="Tahoma"/>
            <family val="2"/>
          </rPr>
          <t xml:space="preserve"> Jos investoinnista ei voi tehdä arvonlisäverovähennystä merkitään hinta arvonlisäverollisena.</t>
        </r>
      </text>
    </comment>
    <comment ref="E26" authorId="0" shapeId="0" xr:uid="{B17937E4-BAAA-45A7-8C31-23457D52CC60}">
      <text>
        <r>
          <rPr>
            <b/>
            <sz val="10"/>
            <color indexed="81"/>
            <rFont val="Tahoma"/>
            <family val="2"/>
          </rPr>
          <t xml:space="preserve">Nettotuotto tarkoittaa tuottoa vähennettynä kuluilla. </t>
        </r>
        <r>
          <rPr>
            <sz val="10"/>
            <color indexed="81"/>
            <rFont val="Tahoma"/>
            <family val="2"/>
          </rPr>
          <t xml:space="preserve">
Oikealla olevalla NETTOTUOTTALASKELMALLA voit laskea nettotuoton. Merkitse tappiovuodet negatiivisena.
</t>
        </r>
        <r>
          <rPr>
            <b/>
            <sz val="10"/>
            <color indexed="81"/>
            <rFont val="Tahoma"/>
            <family val="2"/>
          </rPr>
          <t>- Vuotuiseen nettotuottoon ei saa tehdä indeksi tai muita hinnankorotuksia.</t>
        </r>
        <r>
          <rPr>
            <sz val="10"/>
            <color indexed="81"/>
            <rFont val="Tahoma"/>
            <family val="2"/>
          </rPr>
          <t xml:space="preserve"> Vuosittaisesta nettotuotosta vähennetään etukäteen tiedettävät isot huollot tai remontit niiltä vuosilta joille ne kohdistuvat. Näistä johtuen voi vuosituotto olla negatiivinen.  </t>
        </r>
      </text>
    </comment>
    <comment ref="L26" authorId="0" shapeId="0" xr:uid="{E19F7230-74DB-4514-A389-3F85DCA117E3}">
      <text>
        <r>
          <rPr>
            <sz val="10"/>
            <color indexed="81"/>
            <rFont val="Tahoma"/>
            <family val="2"/>
          </rPr>
          <t xml:space="preserve">Ilmoittaa voiton/tappion määrän investoinnin pitoaikana tavoiteltuun tuottoprosenttiin laskettuna. Jos negatiivinen, pienennä tuottoprosenttivaatimusta. 
• Tuotto investoinnin aikana laskentakorolla laskettuna.
• Kertoo rahassa paljonko eroa tavoiteltuun tuotto -%:n.
</t>
        </r>
      </text>
    </comment>
    <comment ref="Q26" authorId="0" shapeId="0" xr:uid="{52F863E2-9A6E-4819-9EAE-E57B245C0603}">
      <text>
        <r>
          <rPr>
            <sz val="10"/>
            <color indexed="81"/>
            <rFont val="Tahoma"/>
            <family val="2"/>
          </rPr>
          <t>Vain tähän investointiin kohdistuvat kulut!</t>
        </r>
      </text>
    </comment>
    <comment ref="L32" authorId="0" shapeId="0" xr:uid="{43DA6263-FD11-4155-AB46-0BE40D845A1D}">
      <text>
        <r>
          <rPr>
            <b/>
            <sz val="10"/>
            <color indexed="81"/>
            <rFont val="Tahoma"/>
            <family val="2"/>
          </rPr>
          <t>Investoinnin laskennallinen tuottoprosentti.</t>
        </r>
      </text>
    </comment>
    <comment ref="L38" authorId="0" shapeId="0" xr:uid="{B591EE5D-D191-40D5-882F-77FB50809F70}">
      <text>
        <r>
          <rPr>
            <b/>
            <sz val="10"/>
            <color indexed="81"/>
            <rFont val="Tahoma"/>
            <family val="2"/>
          </rPr>
          <t xml:space="preserve">Investoinnin laskennallinen tuotto koko pitoaikana.
</t>
        </r>
        <r>
          <rPr>
            <b/>
            <i/>
            <sz val="10"/>
            <color indexed="81"/>
            <rFont val="Tahoma"/>
            <family val="2"/>
          </rPr>
          <t xml:space="preserve">Ei voida laskea, jos investoinnilla on jäännösarvoa.
</t>
        </r>
        <r>
          <rPr>
            <sz val="10"/>
            <color indexed="81"/>
            <rFont val="Tahoma"/>
            <family val="2"/>
          </rPr>
          <t xml:space="preserve">Annuiteettimenetelmässä on jäännösarvon oltava 0 €. Ilmoittaa laskentakorkokannan ja pitoajan mukaisen vuosituoton. Tulos paranee tavoiteltua tuottoprosenttia pienentämällä. </t>
        </r>
      </text>
    </comment>
    <comment ref="Q39" authorId="0" shapeId="0" xr:uid="{A3F54B1C-0381-44E2-943D-DE85E5E8AAFD}">
      <text>
        <r>
          <rPr>
            <sz val="10"/>
            <color indexed="81"/>
            <rFont val="Tahoma"/>
            <family val="2"/>
          </rPr>
          <t>Tavanomaisen toimintavuoden nettotuotto, joka merkitään kohtaan Nettotuotto</t>
        </r>
      </text>
    </comment>
    <comment ref="L44" authorId="0" shapeId="0" xr:uid="{5E80E5AB-0E01-49BB-83F6-D8C8D501FC71}">
      <text>
        <r>
          <rPr>
            <sz val="10"/>
            <color indexed="81"/>
            <rFont val="Tahoma"/>
            <family val="2"/>
          </rPr>
          <t xml:space="preserve">Investoinnin takaisinmaksuaika nettotuotolla laskien. 
</t>
        </r>
        <r>
          <rPr>
            <b/>
            <sz val="10"/>
            <color indexed="81"/>
            <rFont val="Tahoma"/>
            <family val="2"/>
          </rPr>
          <t xml:space="preserve">Takaisinmaksuaika ei kerro investoinnin tuotosta.
</t>
        </r>
        <r>
          <rPr>
            <sz val="10"/>
            <color indexed="81"/>
            <rFont val="Tahoma"/>
            <family val="2"/>
          </rPr>
          <t>Menetelmä ei huomioi rahan arvon heikkenemistä eikä investoinnin jäännösarvoa.</t>
        </r>
      </text>
    </comment>
    <comment ref="L50" authorId="0" shapeId="0" xr:uid="{59EA5336-E8C9-4B83-887B-5C7582312B5C}">
      <text>
        <r>
          <rPr>
            <sz val="10"/>
            <color indexed="81"/>
            <rFont val="Tahoma"/>
            <family val="2"/>
          </rPr>
          <t>Investoinnin laskennallinen tuottoprosentti  poistoilla vähennetylle pääomalle. Laskentamenetelmä huomioi verotusvaikutuksen.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Yritystulkki</author>
    <author>Henri Järvinen</author>
  </authors>
  <commentList>
    <comment ref="C2" authorId="0" shapeId="0" xr:uid="{B833DD58-7D99-47C2-9C54-298FF4325239}">
      <text>
        <r>
          <rPr>
            <sz val="10"/>
            <color indexed="81"/>
            <rFont val="Tahoma"/>
            <family val="2"/>
          </rPr>
          <t xml:space="preserve">Ohjelma laskee investoinnin kannattavuuden eri menetelmillä. 
Laskentaohjelmalla voidaan laskea erilaisten kone- ja  laite sekä kiinteistö investointien kannattavuutta. 
</t>
        </r>
        <r>
          <rPr>
            <b/>
            <sz val="10"/>
            <color indexed="81"/>
            <rFont val="Tahoma"/>
            <family val="2"/>
          </rPr>
          <t>Aloita syöttämällä lähtöarvot:</t>
        </r>
        <r>
          <rPr>
            <sz val="10"/>
            <color indexed="81"/>
            <rFont val="Tahoma"/>
            <family val="2"/>
          </rPr>
          <t xml:space="preserve">
Syötä investoinnin arvo negatiivisena, tavoiteltu tuottoprosentti, investoinnin pitoaika ja jäännösarvo. Sijoita vuosittaiset nettotuotot yhtä monelle vuodelle kuin on pitoaika. Nettotuoton voit laskea oikalla olevalla  nettotuottolaskelmalla. Huomio nettotuotot pitää kohdistua tähän investointiin ei koko yritykseen. Jos nettotuotto on tappiollinen joinakin vuosina merkitse tappio negatiivisenä esim. kiinteistöinvestoinnissa korjauskulut suuremmat kuin vuoden vuokratulot). 
</t>
        </r>
        <r>
          <rPr>
            <b/>
            <sz val="10"/>
            <color indexed="81"/>
            <rFont val="Tahoma"/>
            <family val="2"/>
          </rPr>
          <t>Muista lisätä viimeisen vuoden nettotuottoon arvioitu jäännösarvo.</t>
        </r>
        <r>
          <rPr>
            <sz val="9"/>
            <color indexed="81"/>
            <rFont val="Tahoma"/>
            <family val="2"/>
          </rPr>
          <t xml:space="preserve">
</t>
        </r>
      </text>
    </comment>
    <comment ref="D19" authorId="0" shapeId="0" xr:uid="{64521F67-3709-4468-A846-61B3D9C52ED0}">
      <text>
        <r>
          <rPr>
            <sz val="10"/>
            <color indexed="81"/>
            <rFont val="Tahoma"/>
            <family val="2"/>
          </rPr>
          <t>TAVOITELTU TUOTTOPROSENTTI TARKOITTAA INVESTOINNILTA VAADITTAVAA TUOTTOA.
ESIMERKKEJÄ TUOTTOVAATIMUSPROSENTEISTA
1. Lakiin tai viranomaismääräyksiin perustuvissa investoinneissa, kuten 
    työturvallisuus- ja ympäristöinvestoinneissa ei ole tuottovaatimusta.
2. Markkina-aseman turvaaminen investoinnein 6 %.
3. Sijoituskohteet esim. vuokrattavat kiinteistöt, liiketilat 7 -10 %. 
4. Koneiden ja laitteiden uusinta tai peruskorjaus 10 - 12 %.
5. Kustannusten alentaminen investoinnin avulla 12 - 15 %.
6. Tuottojen lisääminen investoinnilla 15 - 20 %.
7. Uusien markkina-alueiden valtaaminen tai uusien tuotteiden
    aikaansaaminen riskinalaisin investoinnein + 20 %.</t>
        </r>
      </text>
    </comment>
    <comment ref="D23" authorId="0" shapeId="0" xr:uid="{12E7F28B-55E1-4FF8-9CB1-8286EF2D6564}">
      <text>
        <r>
          <rPr>
            <sz val="10"/>
            <color indexed="81"/>
            <rFont val="Tahoma"/>
            <family val="2"/>
          </rPr>
          <t xml:space="preserve">Jos investointi myydään pitoajan päätyttyä, niin lisää jäännösarvo arvonlisäverottomana viimeisen käyttövuoden nettotuottoon. </t>
        </r>
      </text>
    </comment>
    <comment ref="E25" authorId="0" shapeId="0" xr:uid="{9BC8FB49-9959-4F1D-973A-90AADA3064E9}">
      <text>
        <r>
          <rPr>
            <sz val="10"/>
            <color indexed="81"/>
            <rFont val="Tahoma"/>
            <family val="2"/>
          </rPr>
          <t xml:space="preserve">Kirjoita arvo negatiivisena! Investoinnin eli koneen, laitteen, kiinteistön yms. hinta ilman arvonlisäveroa. </t>
        </r>
      </text>
    </comment>
    <comment ref="J39" authorId="1" shapeId="0" xr:uid="{68E05CE1-C060-4A51-8A64-A18AE03E999B}">
      <text>
        <r>
          <rPr>
            <sz val="10"/>
            <color indexed="81"/>
            <rFont val="Tahoma"/>
            <family val="2"/>
          </rPr>
          <t xml:space="preserve">Annuiteettimenetelmässä on jäännösarvon oltava 0 €. </t>
        </r>
        <r>
          <rPr>
            <b/>
            <sz val="10"/>
            <color indexed="81"/>
            <rFont val="Tahoma"/>
            <family val="2"/>
          </rPr>
          <t>Ilmoittaa laskentakorkokannan ja pitoajan mukaisen vuosituoton.</t>
        </r>
        <r>
          <rPr>
            <sz val="10"/>
            <color indexed="81"/>
            <rFont val="Tahoma"/>
            <family val="2"/>
          </rPr>
          <t xml:space="preserve"> Tulos paranee tavoiteltua tuottoprosenttia pienentämällä. </t>
        </r>
      </text>
    </comment>
    <comment ref="P40" authorId="0" shapeId="0" xr:uid="{7910EF50-5503-4473-BEF0-86D308AE289D}">
      <text>
        <r>
          <rPr>
            <sz val="10"/>
            <color indexed="81"/>
            <rFont val="Tahoma"/>
            <family val="2"/>
          </rPr>
          <t>Kirjoita tämä luku laskentaohjelmaan kohtaan: Nettotuotto 1. vuosi.
Laske tai arvioi muiden vuosien tuotto.</t>
        </r>
      </text>
    </comment>
  </commentList>
</comments>
</file>

<file path=xl/sharedStrings.xml><?xml version="1.0" encoding="utf-8"?>
<sst xmlns="http://schemas.openxmlformats.org/spreadsheetml/2006/main" count="291" uniqueCount="132">
  <si>
    <t>YHTEENSÄ</t>
  </si>
  <si>
    <t xml:space="preserve">  INVESTOINNIN LÄHTÖARVOT</t>
  </si>
  <si>
    <t xml:space="preserve"> - muut kulut</t>
  </si>
  <si>
    <t xml:space="preserve"> - markkinointi</t>
  </si>
  <si>
    <t xml:space="preserve"> - kaluston vuokrat</t>
  </si>
  <si>
    <t xml:space="preserve"> - ATK-kulut, ohjelmat</t>
  </si>
  <si>
    <t xml:space="preserve"> - korjaus, huolto</t>
  </si>
  <si>
    <t xml:space="preserve"> - vuokrat, vastikkeet</t>
  </si>
  <si>
    <t xml:space="preserve"> - lämmitys</t>
  </si>
  <si>
    <t xml:space="preserve"> - korjaus</t>
  </si>
  <si>
    <t xml:space="preserve"> - siivous, vartiointi</t>
  </si>
  <si>
    <t xml:space="preserve"> - palkkakuukaudet</t>
  </si>
  <si>
    <t xml:space="preserve"> - palkkojen sivukulukerroin</t>
  </si>
  <si>
    <t xml:space="preserve"> - esine- yms. vakuutukset</t>
  </si>
  <si>
    <t xml:space="preserve"> - tuotekehitys</t>
  </si>
  <si>
    <t xml:space="preserve"> </t>
  </si>
  <si>
    <t>Jäännösarvo</t>
  </si>
  <si>
    <t>KOKONAISTUOTTO</t>
  </si>
  <si>
    <t>VUOSITUOTTO</t>
  </si>
  <si>
    <t>KORKOTUOTTO</t>
  </si>
  <si>
    <t xml:space="preserve"> vuotta</t>
  </si>
  <si>
    <t xml:space="preserve"> Nettotuotto 10. vuosi</t>
  </si>
  <si>
    <t xml:space="preserve"> Nettotuotto 11. vuosi</t>
  </si>
  <si>
    <t xml:space="preserve"> Nettotuotto 12. vuosi</t>
  </si>
  <si>
    <t xml:space="preserve"> Nettotuotto 14. vuosi</t>
  </si>
  <si>
    <t xml:space="preserve"> Nettotuotto 13. vuosi</t>
  </si>
  <si>
    <t xml:space="preserve"> Nettotuotto 15. vuosi</t>
  </si>
  <si>
    <t xml:space="preserve"> Nettotuotto 16. vuosi</t>
  </si>
  <si>
    <t xml:space="preserve"> Nettotuotto 17. vuosi</t>
  </si>
  <si>
    <t xml:space="preserve"> Nettotuotto 18. vuosi</t>
  </si>
  <si>
    <t xml:space="preserve"> Nettotuotto 19. vuosi</t>
  </si>
  <si>
    <t xml:space="preserve"> Nettotuotto 20. vuosi</t>
  </si>
  <si>
    <t xml:space="preserve"> Nettotuotto 1. vuosi</t>
  </si>
  <si>
    <t xml:space="preserve"> Nettotuotto 2. vuosi</t>
  </si>
  <si>
    <t xml:space="preserve"> Nettotuotto 3. vuosi</t>
  </si>
  <si>
    <t xml:space="preserve"> Nettotuotto 4. vuosi</t>
  </si>
  <si>
    <t xml:space="preserve"> Nettotuotto 5. vuosi</t>
  </si>
  <si>
    <t xml:space="preserve"> Nettotuotto 6. vuosi</t>
  </si>
  <si>
    <t xml:space="preserve"> Nettotuotto 7. vuosi</t>
  </si>
  <si>
    <t xml:space="preserve"> Nettotuotto 8. vuosi</t>
  </si>
  <si>
    <t xml:space="preserve"> Nettotuotto 9. vuosi</t>
  </si>
  <si>
    <t xml:space="preserve"> • Investoinnin laskennallinen tuottoprosentti.</t>
  </si>
  <si>
    <t>Laatija</t>
  </si>
  <si>
    <t>Päiväys</t>
  </si>
  <si>
    <t xml:space="preserve"> euroa</t>
  </si>
  <si>
    <t xml:space="preserve">  </t>
  </si>
  <si>
    <t>Yrityksen nimi</t>
  </si>
  <si>
    <t>NETTOTUOTTOLASKELMA</t>
  </si>
  <si>
    <t>Ohjelman antamien tulosten oikeellisuus ja vastuu tuloksista</t>
  </si>
  <si>
    <t>Käyttäjä käyttää ohjelmaa ja tulkitsee tuloksia omalla vastuullaan.</t>
  </si>
  <si>
    <t xml:space="preserve">Käyttäjä tiedostaa, että ohjelma voi sisältää virheitä ja ohjelman antamat tulokset ovat viitteellisiä ja suuntaa-antavia. </t>
  </si>
  <si>
    <t>OHJE</t>
  </si>
  <si>
    <t xml:space="preserve"> 1. Myyntituotot</t>
  </si>
  <si>
    <t xml:space="preserve"> 2. Ainekäyttö</t>
  </si>
  <si>
    <t xml:space="preserve"> 3. Henkilöstökulut</t>
  </si>
  <si>
    <t xml:space="preserve"> 4. Energia, vesi</t>
  </si>
  <si>
    <t xml:space="preserve"> 5. Toimitilakulut</t>
  </si>
  <si>
    <t xml:space="preserve"> 6. Muut toimintakulut</t>
  </si>
  <si>
    <t xml:space="preserve"> • Investoinnin laskennallinen tuotto koko pitoaikana.</t>
  </si>
  <si>
    <t xml:space="preserve"> Nettotuotto 30. vuosi</t>
  </si>
  <si>
    <t xml:space="preserve"> Nettotuotto 29. vuosi</t>
  </si>
  <si>
    <t xml:space="preserve"> Nettotuotto 28. vuosi</t>
  </si>
  <si>
    <t xml:space="preserve"> Nettotuotto 27. vuosi</t>
  </si>
  <si>
    <t xml:space="preserve"> Nettotuotto 26. vuosi</t>
  </si>
  <si>
    <t xml:space="preserve"> Nettotuotto 25. vuosi</t>
  </si>
  <si>
    <t xml:space="preserve"> Nettotuotto 24. vuosi</t>
  </si>
  <si>
    <t xml:space="preserve"> Nettotuotto 23. vuosi</t>
  </si>
  <si>
    <t xml:space="preserve"> Nettotuotto 22. vuosi</t>
  </si>
  <si>
    <t xml:space="preserve"> Nettotuotto 21. vuosi</t>
  </si>
  <si>
    <t>Investoinnin arvo negatiivisena</t>
  </si>
  <si>
    <t>NYKYARVOMENETELMÄ</t>
  </si>
  <si>
    <t>MAKSUAIKA</t>
  </si>
  <si>
    <t>PÄÄOMAN TUOTTOASTEMENETELMÄ</t>
  </si>
  <si>
    <t>KESKIM.TUOTTO</t>
  </si>
  <si>
    <t xml:space="preserve"> • Tuotto investoinnin aikana laskentakorolla laskettuna. </t>
  </si>
  <si>
    <t xml:space="preserve"> • Investoinnin takaisinmaksuaika nettotuotolla laskien.</t>
  </si>
  <si>
    <t xml:space="preserve"> • Ei kerro investoinnin tuotosta.</t>
  </si>
  <si>
    <t xml:space="preserve"> • Laskentamenetelmä huomioi verotusvaikutuksen.</t>
  </si>
  <si>
    <t xml:space="preserve">   vähennetylle pääomalle.</t>
  </si>
  <si>
    <t xml:space="preserve">   eikä investoinnin jäännösarvoa.</t>
  </si>
  <si>
    <t>Pitoaika (vuotta)</t>
  </si>
  <si>
    <t xml:space="preserve"> • Menetelmä ei huomioi rahan arvon heikkenemistä</t>
  </si>
  <si>
    <t xml:space="preserve"> • Investoinnin laskennallinen tuottoprosentti poistoilla</t>
  </si>
  <si>
    <t xml:space="preserve"> • Ei voida laskea, jos investoinnilla on jäännösarvoa.</t>
  </si>
  <si>
    <t>Yritystulkki</t>
  </si>
  <si>
    <t>Lisätietoja</t>
  </si>
  <si>
    <t>Investointi</t>
  </si>
  <si>
    <t>MUISTIINPANOT/OMA LASKELMA</t>
  </si>
  <si>
    <t>Ohje</t>
  </si>
  <si>
    <t>Tavoiteltu tuotto -%</t>
  </si>
  <si>
    <t xml:space="preserve"> • Kertoo euroissa paljonko eroa tavoiteltuun tuotto -%:n.</t>
  </si>
  <si>
    <t>MENOT YHTEENSÄ</t>
  </si>
  <si>
    <t>Liiketilasijoittajat Oy</t>
  </si>
  <si>
    <t xml:space="preserve"> 500 m² x 11  €/m² x 12 kk </t>
  </si>
  <si>
    <t xml:space="preserve"> Kiinteistövakuutus 0,3 % hankintahinnasta = 1500 € + konerikko</t>
  </si>
  <si>
    <t xml:space="preserve"> Kiinteistövero</t>
  </si>
  <si>
    <r>
      <t xml:space="preserve">Rakennutetaan </t>
    </r>
    <r>
      <rPr>
        <b/>
        <sz val="9"/>
        <rFont val="Arial"/>
        <family val="2"/>
      </rPr>
      <t>500 m² liiketilat</t>
    </r>
    <r>
      <rPr>
        <sz val="9"/>
        <rFont val="Arial"/>
        <family val="2"/>
      </rPr>
      <t xml:space="preserve">, jotka vuokrataan </t>
    </r>
    <r>
      <rPr>
        <b/>
        <sz val="9"/>
        <rFont val="Arial"/>
        <family val="2"/>
      </rPr>
      <t>15 vuodeksi vuokrahintaan 11 €/m²</t>
    </r>
    <r>
      <rPr>
        <sz val="9"/>
        <rFont val="Arial"/>
        <family val="2"/>
      </rPr>
      <t xml:space="preserve">. </t>
    </r>
    <r>
      <rPr>
        <b/>
        <sz val="9"/>
        <rFont val="Arial"/>
        <family val="2"/>
      </rPr>
      <t>Investoinnin arvo on 550 000 €</t>
    </r>
    <r>
      <rPr>
        <sz val="9"/>
        <rFont val="Arial"/>
        <family val="2"/>
      </rPr>
      <t>.</t>
    </r>
  </si>
  <si>
    <t xml:space="preserve">Investointi liiketilaan. </t>
  </si>
  <si>
    <t xml:space="preserve">   </t>
  </si>
  <si>
    <t>YT14 INVESTOINNIN KANNATTAVUUSLASKELMA</t>
  </si>
  <si>
    <t xml:space="preserve"> - palkat ja luontoisedut/kk</t>
  </si>
  <si>
    <t>ANNUITEETTIMENETELMÄ</t>
  </si>
  <si>
    <t>TAKAISINMAKSUAJAN MENETELMÄ</t>
  </si>
  <si>
    <t>VUODEN NETTOTUOTTO</t>
  </si>
  <si>
    <t>TUOTOT JA KUSTANNUKSET VUODESSA</t>
  </si>
  <si>
    <t>SISÄISEN KORKOKANNAN MENETELMÄ</t>
  </si>
  <si>
    <t xml:space="preserve"> - atk-kulut, ohjelmat</t>
  </si>
  <si>
    <t xml:space="preserve"> 1. Myyntituotot </t>
  </si>
  <si>
    <t>Investointi 1.</t>
  </si>
  <si>
    <t>Investointi 2.</t>
  </si>
  <si>
    <t>Lisätietoa</t>
  </si>
  <si>
    <t>KOKONAIS-TUOTTO</t>
  </si>
  <si>
    <t>KESKIM. TUOTTO</t>
  </si>
  <si>
    <t>Nettotuotto 1.</t>
  </si>
  <si>
    <t>Nettotuotto 2.</t>
  </si>
  <si>
    <t>NETTOTUOTTOLASKELMA -tuotot ja kustannukset vuodessa</t>
  </si>
  <si>
    <t>Esimerkki</t>
  </si>
  <si>
    <t xml:space="preserve"> - leikkauspäät</t>
  </si>
  <si>
    <t xml:space="preserve"> - leikkauskaasut</t>
  </si>
  <si>
    <t xml:space="preserve"> LASER 1</t>
  </si>
  <si>
    <t>LASER 2</t>
  </si>
  <si>
    <t xml:space="preserve"> Laser 2. sis. typpigeneraattori</t>
  </si>
  <si>
    <t>Vertaillaan kahden erimerkkisen laserleikkauskoneen hankinnan kannnattavuutta.</t>
  </si>
  <si>
    <t>,</t>
  </si>
  <si>
    <t xml:space="preserve">MAKSUAIKA </t>
  </si>
  <si>
    <r>
      <t xml:space="preserve">Sijoitukselle tavoitellaan </t>
    </r>
    <r>
      <rPr>
        <b/>
        <sz val="9"/>
        <rFont val="Arial"/>
        <family val="2"/>
      </rPr>
      <t>7 % tuottoa</t>
    </r>
    <r>
      <rPr>
        <sz val="9"/>
        <rFont val="Arial"/>
        <family val="2"/>
      </rPr>
      <t xml:space="preserve">. Jäännösarvoa arvioidaan olevan 15 vuoden jälkeen 100 000 €. </t>
    </r>
  </si>
  <si>
    <t>Vuokralainen maksaa sähkön, veden, jätehuollon, ulkoalueiden hoidon ja vartioinnin.</t>
  </si>
  <si>
    <t>Päivitys 29.1.2025</t>
  </si>
  <si>
    <t xml:space="preserve"> €</t>
  </si>
  <si>
    <t xml:space="preserve"> v</t>
  </si>
  <si>
    <t>Investointi 1:</t>
  </si>
  <si>
    <t>Investointi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</si>
</sst>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0\ &quot;€&quot;;[Red]\-#,##0\ &quot;€&quot;"/>
    <numFmt numFmtId="164" formatCode="0.0\ %"/>
    <numFmt numFmtId="165" formatCode="0.0"/>
    <numFmt numFmtId="166" formatCode="#,##0\ &quot;€&quot;"/>
    <numFmt numFmtId="167" formatCode="#,##0_ ;[Red]\-#,##0\ "/>
    <numFmt numFmtId="168" formatCode="0_ ;[Red]\-0\ "/>
    <numFmt numFmtId="169" formatCode="#,##0.0"/>
    <numFmt numFmtId="170" formatCode="#,##0.0_ ;[Red]\-#,##0.0\ "/>
  </numFmts>
  <fonts count="40" x14ac:knownFonts="1">
    <font>
      <sz val="10"/>
      <name val="Arial"/>
    </font>
    <font>
      <sz val="10"/>
      <color theme="1"/>
      <name val="Arial"/>
      <family val="2"/>
    </font>
    <font>
      <sz val="10"/>
      <color theme="1"/>
      <name val="Arial"/>
      <family val="2"/>
    </font>
    <font>
      <sz val="10"/>
      <color theme="1"/>
      <name val="Arial"/>
      <family val="2"/>
    </font>
    <font>
      <b/>
      <sz val="10"/>
      <name val="Arial"/>
      <family val="2"/>
    </font>
    <font>
      <sz val="8"/>
      <name val="Arial"/>
      <family val="2"/>
    </font>
    <font>
      <b/>
      <i/>
      <sz val="8"/>
      <name val="Arial"/>
      <family val="2"/>
    </font>
    <font>
      <sz val="10"/>
      <name val="Arial"/>
      <family val="2"/>
    </font>
    <font>
      <b/>
      <i/>
      <sz val="8"/>
      <color indexed="9"/>
      <name val="Arial"/>
      <family val="2"/>
    </font>
    <font>
      <sz val="10"/>
      <color indexed="9"/>
      <name val="Arial"/>
      <family val="2"/>
    </font>
    <font>
      <sz val="9"/>
      <color indexed="81"/>
      <name val="Tahoma"/>
      <family val="2"/>
    </font>
    <font>
      <sz val="9"/>
      <name val="Arial"/>
      <family val="2"/>
    </font>
    <font>
      <b/>
      <i/>
      <sz val="9"/>
      <name val="Arial"/>
      <family val="2"/>
    </font>
    <font>
      <sz val="9"/>
      <color indexed="8"/>
      <name val="Arial"/>
      <family val="2"/>
    </font>
    <font>
      <b/>
      <sz val="9"/>
      <color indexed="8"/>
      <name val="Arial"/>
      <family val="2"/>
    </font>
    <font>
      <b/>
      <sz val="9"/>
      <name val="Arial"/>
      <family val="2"/>
    </font>
    <font>
      <b/>
      <sz val="8"/>
      <name val="Arial"/>
      <family val="2"/>
    </font>
    <font>
      <b/>
      <i/>
      <sz val="11"/>
      <color rgb="FF000000"/>
      <name val="Arial"/>
      <family val="2"/>
    </font>
    <font>
      <b/>
      <i/>
      <sz val="9"/>
      <color rgb="FF000000"/>
      <name val="Arial"/>
      <family val="2"/>
    </font>
    <font>
      <sz val="8"/>
      <color rgb="FF000000"/>
      <name val="Arial"/>
      <family val="2"/>
    </font>
    <font>
      <sz val="10"/>
      <color indexed="81"/>
      <name val="Tahoma"/>
      <family val="2"/>
    </font>
    <font>
      <b/>
      <sz val="10"/>
      <color indexed="81"/>
      <name val="Tahoma"/>
      <family val="2"/>
    </font>
    <font>
      <b/>
      <sz val="11"/>
      <name val="Arial"/>
      <family val="2"/>
    </font>
    <font>
      <b/>
      <sz val="11"/>
      <color theme="0"/>
      <name val="Arial"/>
      <family val="2"/>
    </font>
    <font>
      <b/>
      <sz val="9"/>
      <color theme="1"/>
      <name val="Arial"/>
      <family val="2"/>
    </font>
    <font>
      <b/>
      <i/>
      <sz val="8"/>
      <color rgb="FF000000"/>
      <name val="Arial"/>
      <family val="2"/>
    </font>
    <font>
      <b/>
      <sz val="9"/>
      <color rgb="FF000000"/>
      <name val="Arial"/>
      <family val="2"/>
    </font>
    <font>
      <b/>
      <sz val="9"/>
      <color theme="0"/>
      <name val="Arial"/>
      <family val="2"/>
    </font>
    <font>
      <b/>
      <sz val="10"/>
      <color theme="1"/>
      <name val="Arial"/>
      <family val="2"/>
    </font>
    <font>
      <sz val="9"/>
      <color theme="1"/>
      <name val="Arial"/>
      <family val="2"/>
    </font>
    <font>
      <b/>
      <sz val="8"/>
      <color theme="1"/>
      <name val="Arial"/>
      <family val="2"/>
    </font>
    <font>
      <b/>
      <sz val="10"/>
      <color rgb="FF000000"/>
      <name val="Arial"/>
      <family val="2"/>
    </font>
    <font>
      <b/>
      <sz val="12"/>
      <color rgb="FF000000"/>
      <name val="Arial"/>
      <family val="2"/>
    </font>
    <font>
      <b/>
      <sz val="10"/>
      <color indexed="8"/>
      <name val="Arial"/>
      <family val="2"/>
    </font>
    <font>
      <sz val="10"/>
      <color indexed="8"/>
      <name val="Arial"/>
      <family val="2"/>
    </font>
    <font>
      <b/>
      <i/>
      <sz val="10"/>
      <name val="Arial"/>
      <family val="2"/>
    </font>
    <font>
      <b/>
      <sz val="10"/>
      <color theme="0"/>
      <name val="Arial"/>
      <family val="2"/>
    </font>
    <font>
      <b/>
      <sz val="9"/>
      <color indexed="81"/>
      <name val="Tahoma"/>
      <family val="2"/>
    </font>
    <font>
      <b/>
      <i/>
      <sz val="10"/>
      <color indexed="81"/>
      <name val="Tahoma"/>
      <family val="2"/>
    </font>
    <font>
      <b/>
      <sz val="11"/>
      <color theme="1"/>
      <name val="Arial"/>
      <family val="2"/>
    </font>
  </fonts>
  <fills count="10">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rgb="FF0070C0"/>
        <bgColor indexed="64"/>
      </patternFill>
    </fill>
    <fill>
      <patternFill patternType="solid">
        <fgColor rgb="FFFFC000"/>
        <bgColor indexed="64"/>
      </patternFill>
    </fill>
    <fill>
      <patternFill patternType="solid">
        <fgColor theme="8" tint="0.59999389629810485"/>
        <bgColor indexed="64"/>
      </patternFill>
    </fill>
    <fill>
      <patternFill patternType="solid">
        <fgColor rgb="FF0152A1"/>
        <bgColor indexed="64"/>
      </patternFill>
    </fill>
  </fills>
  <borders count="2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theme="0" tint="-0.499984740745262"/>
      </bottom>
      <diagonal/>
    </border>
    <border>
      <left style="thin">
        <color indexed="64"/>
      </left>
      <right/>
      <top style="thin">
        <color theme="0" tint="-0.499984740745262"/>
      </top>
      <bottom style="thin">
        <color theme="0" tint="-0.499984740745262"/>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s>
  <cellStyleXfs count="2">
    <xf numFmtId="0" fontId="0" fillId="0" borderId="0"/>
    <xf numFmtId="0" fontId="7" fillId="0" borderId="0"/>
  </cellStyleXfs>
  <cellXfs count="443">
    <xf numFmtId="0" fontId="0" fillId="0" borderId="0" xfId="0"/>
    <xf numFmtId="0" fontId="0" fillId="0" borderId="0" xfId="0" applyAlignment="1" applyProtection="1">
      <alignment vertical="center"/>
      <protection hidden="1"/>
    </xf>
    <xf numFmtId="0" fontId="11" fillId="0" borderId="0" xfId="0" applyFont="1" applyAlignment="1" applyProtection="1">
      <alignment vertical="center"/>
      <protection hidden="1"/>
    </xf>
    <xf numFmtId="0" fontId="13" fillId="0" borderId="0" xfId="0" applyFont="1" applyAlignment="1" applyProtection="1">
      <alignment vertical="center"/>
      <protection hidden="1"/>
    </xf>
    <xf numFmtId="0" fontId="11" fillId="0" borderId="0" xfId="0" applyFont="1" applyProtection="1">
      <protection hidden="1"/>
    </xf>
    <xf numFmtId="0" fontId="0" fillId="0" borderId="0" xfId="0" applyProtection="1">
      <protection hidden="1"/>
    </xf>
    <xf numFmtId="0" fontId="17" fillId="0" borderId="0" xfId="0" applyFont="1" applyAlignment="1" applyProtection="1">
      <alignment horizontal="left" vertical="center"/>
      <protection hidden="1"/>
    </xf>
    <xf numFmtId="0" fontId="17" fillId="0" borderId="0" xfId="0" applyFont="1" applyAlignment="1" applyProtection="1">
      <alignment horizontal="left"/>
      <protection hidden="1"/>
    </xf>
    <xf numFmtId="0" fontId="16" fillId="0" borderId="0" xfId="0" applyFont="1" applyAlignment="1" applyProtection="1">
      <alignment horizontal="right" vertical="top"/>
      <protection hidden="1"/>
    </xf>
    <xf numFmtId="0" fontId="13" fillId="0" borderId="0" xfId="0" applyFont="1" applyAlignment="1" applyProtection="1">
      <alignment horizontal="left" vertical="center"/>
      <protection hidden="1"/>
    </xf>
    <xf numFmtId="0" fontId="13" fillId="2" borderId="0" xfId="0" applyFont="1" applyFill="1" applyAlignment="1" applyProtection="1">
      <alignment vertical="center"/>
      <protection locked="0" hidden="1"/>
    </xf>
    <xf numFmtId="0" fontId="18" fillId="0" borderId="0" xfId="0" applyFont="1" applyAlignment="1" applyProtection="1">
      <alignment horizontal="right" vertical="top"/>
      <protection hidden="1"/>
    </xf>
    <xf numFmtId="0" fontId="6" fillId="0" borderId="0" xfId="0" applyFont="1" applyAlignment="1" applyProtection="1">
      <alignment horizontal="right"/>
      <protection hidden="1"/>
    </xf>
    <xf numFmtId="0" fontId="25" fillId="0" borderId="0" xfId="0" applyFont="1" applyAlignment="1" applyProtection="1">
      <alignment horizontal="left"/>
      <protection hidden="1"/>
    </xf>
    <xf numFmtId="0" fontId="18" fillId="0" borderId="0" xfId="0" applyFont="1" applyAlignment="1" applyProtection="1">
      <alignment horizontal="right" vertical="top" wrapText="1"/>
      <protection hidden="1"/>
    </xf>
    <xf numFmtId="0" fontId="25" fillId="0" borderId="0" xfId="0" applyFont="1" applyAlignment="1" applyProtection="1">
      <alignment horizontal="left" vertical="center" wrapText="1"/>
      <protection hidden="1"/>
    </xf>
    <xf numFmtId="0" fontId="7" fillId="0" borderId="0" xfId="1"/>
    <xf numFmtId="0" fontId="7" fillId="0" borderId="0" xfId="1" applyProtection="1">
      <protection hidden="1"/>
    </xf>
    <xf numFmtId="0" fontId="8" fillId="0" borderId="0" xfId="1" applyFont="1"/>
    <xf numFmtId="0" fontId="9" fillId="0" borderId="0" xfId="1" applyFont="1"/>
    <xf numFmtId="0" fontId="6" fillId="0" borderId="0" xfId="1" applyFont="1" applyAlignment="1">
      <alignment horizontal="right"/>
    </xf>
    <xf numFmtId="0" fontId="17" fillId="0" borderId="0" xfId="1" applyFont="1" applyAlignment="1" applyProtection="1">
      <alignment horizontal="left" vertical="center"/>
      <protection hidden="1"/>
    </xf>
    <xf numFmtId="0" fontId="7" fillId="0" borderId="0" xfId="1" applyAlignment="1" applyProtection="1">
      <alignment vertical="center"/>
      <protection hidden="1"/>
    </xf>
    <xf numFmtId="0" fontId="17" fillId="0" borderId="0" xfId="1" applyFont="1" applyAlignment="1" applyProtection="1">
      <alignment horizontal="left"/>
      <protection hidden="1"/>
    </xf>
    <xf numFmtId="0" fontId="18" fillId="0" borderId="0" xfId="1" applyFont="1" applyAlignment="1" applyProtection="1">
      <alignment horizontal="right" vertical="top"/>
      <protection hidden="1"/>
    </xf>
    <xf numFmtId="0" fontId="16" fillId="0" borderId="0" xfId="1" applyFont="1" applyAlignment="1" applyProtection="1">
      <alignment horizontal="right" vertical="top"/>
      <protection hidden="1"/>
    </xf>
    <xf numFmtId="0" fontId="25" fillId="0" borderId="0" xfId="1" applyFont="1" applyAlignment="1" applyProtection="1">
      <alignment horizontal="left"/>
      <protection hidden="1"/>
    </xf>
    <xf numFmtId="0" fontId="18" fillId="0" borderId="0" xfId="1" applyFont="1" applyAlignment="1" applyProtection="1">
      <alignment horizontal="right" vertical="top" wrapText="1"/>
      <protection hidden="1"/>
    </xf>
    <xf numFmtId="0" fontId="25" fillId="0" borderId="0" xfId="1" applyFont="1" applyAlignment="1" applyProtection="1">
      <alignment horizontal="left" vertical="center" wrapText="1"/>
      <protection hidden="1"/>
    </xf>
    <xf numFmtId="0" fontId="12" fillId="0" borderId="0" xfId="1" applyFont="1" applyProtection="1">
      <protection hidden="1"/>
    </xf>
    <xf numFmtId="0" fontId="15" fillId="0" borderId="0" xfId="1" applyFont="1" applyAlignment="1" applyProtection="1">
      <alignment vertical="center"/>
      <protection hidden="1"/>
    </xf>
    <xf numFmtId="0" fontId="7" fillId="0" borderId="0" xfId="1" applyAlignment="1">
      <alignment vertical="center"/>
    </xf>
    <xf numFmtId="0" fontId="4" fillId="0" borderId="0" xfId="1" applyFont="1" applyProtection="1">
      <protection hidden="1"/>
    </xf>
    <xf numFmtId="0" fontId="11" fillId="0" borderId="0" xfId="1" applyFont="1" applyProtection="1">
      <protection hidden="1"/>
    </xf>
    <xf numFmtId="0" fontId="4" fillId="0" borderId="0" xfId="1" applyFont="1" applyAlignment="1" applyProtection="1">
      <alignment horizontal="left" vertical="top"/>
      <protection hidden="1"/>
    </xf>
    <xf numFmtId="0" fontId="5" fillId="0" borderId="0" xfId="1" applyFont="1"/>
    <xf numFmtId="0" fontId="16" fillId="0" borderId="0" xfId="1" applyFont="1" applyProtection="1">
      <protection hidden="1"/>
    </xf>
    <xf numFmtId="0" fontId="11" fillId="2" borderId="0" xfId="0" applyFont="1" applyFill="1" applyAlignment="1" applyProtection="1">
      <alignment vertical="center"/>
      <protection locked="0"/>
    </xf>
    <xf numFmtId="0" fontId="7" fillId="0" borderId="0" xfId="0" applyFont="1" applyProtection="1">
      <protection hidden="1"/>
    </xf>
    <xf numFmtId="0" fontId="25" fillId="0" borderId="0" xfId="1" applyFont="1" applyAlignment="1" applyProtection="1">
      <alignment horizontal="right" vertical="top" wrapText="1"/>
      <protection hidden="1"/>
    </xf>
    <xf numFmtId="0" fontId="4" fillId="7" borderId="0" xfId="1" applyFont="1" applyFill="1" applyAlignment="1" applyProtection="1">
      <alignment horizontal="center" vertical="center"/>
      <protection locked="0"/>
    </xf>
    <xf numFmtId="0" fontId="4" fillId="0" borderId="0" xfId="1" applyFont="1" applyAlignment="1" applyProtection="1">
      <alignment horizontal="center" vertical="center"/>
      <protection locked="0"/>
    </xf>
    <xf numFmtId="0" fontId="23" fillId="0" borderId="0" xfId="1" applyFont="1" applyAlignment="1" applyProtection="1">
      <alignment horizontal="center" vertical="center"/>
      <protection hidden="1"/>
    </xf>
    <xf numFmtId="0" fontId="11" fillId="0" borderId="0" xfId="1" applyFont="1" applyAlignment="1" applyProtection="1">
      <alignment vertical="center"/>
      <protection hidden="1"/>
    </xf>
    <xf numFmtId="0" fontId="15" fillId="0" borderId="0" xfId="1" applyFont="1" applyAlignment="1" applyProtection="1">
      <alignment horizontal="left"/>
      <protection hidden="1"/>
    </xf>
    <xf numFmtId="0" fontId="4" fillId="0" borderId="0" xfId="1" applyFont="1" applyAlignment="1" applyProtection="1">
      <alignment horizontal="right"/>
      <protection hidden="1"/>
    </xf>
    <xf numFmtId="166" fontId="4" fillId="0" borderId="0" xfId="1" applyNumberFormat="1" applyFont="1" applyAlignment="1" applyProtection="1">
      <alignment horizontal="right"/>
      <protection hidden="1"/>
    </xf>
    <xf numFmtId="166" fontId="15" fillId="2" borderId="3" xfId="1" applyNumberFormat="1" applyFont="1" applyFill="1" applyBorder="1" applyAlignment="1" applyProtection="1">
      <alignment horizontal="center" vertical="center"/>
      <protection locked="0"/>
    </xf>
    <xf numFmtId="166" fontId="4" fillId="4" borderId="2" xfId="1" applyNumberFormat="1" applyFont="1" applyFill="1" applyBorder="1" applyAlignment="1" applyProtection="1">
      <alignment horizontal="center" vertical="center"/>
      <protection hidden="1"/>
    </xf>
    <xf numFmtId="0" fontId="15" fillId="0" borderId="0" xfId="1" applyFont="1" applyAlignment="1" applyProtection="1">
      <alignment horizontal="left" vertical="center"/>
      <protection hidden="1"/>
    </xf>
    <xf numFmtId="0" fontId="15" fillId="0" borderId="0" xfId="1" applyFont="1" applyAlignment="1" applyProtection="1">
      <alignment horizontal="center" vertical="center"/>
      <protection hidden="1"/>
    </xf>
    <xf numFmtId="0" fontId="11" fillId="0" borderId="0" xfId="1" applyFont="1" applyAlignment="1" applyProtection="1">
      <alignment horizontal="left" vertical="center"/>
      <protection hidden="1"/>
    </xf>
    <xf numFmtId="164" fontId="15" fillId="0" borderId="0" xfId="1" applyNumberFormat="1" applyFont="1" applyAlignment="1" applyProtection="1">
      <alignment horizontal="center" vertical="center"/>
      <protection hidden="1"/>
    </xf>
    <xf numFmtId="0" fontId="22" fillId="0" borderId="0" xfId="1" applyFont="1" applyAlignment="1" applyProtection="1">
      <alignment horizontal="left" vertical="center"/>
      <protection hidden="1"/>
    </xf>
    <xf numFmtId="0" fontId="11" fillId="0" borderId="0" xfId="1" applyFont="1" applyAlignment="1">
      <alignment vertical="center"/>
    </xf>
    <xf numFmtId="0" fontId="22" fillId="0" borderId="0" xfId="1" applyFont="1" applyAlignment="1" applyProtection="1">
      <alignment horizontal="left"/>
      <protection hidden="1"/>
    </xf>
    <xf numFmtId="0" fontId="15" fillId="0" borderId="0" xfId="1" applyFont="1" applyAlignment="1" applyProtection="1">
      <alignment horizontal="left" vertical="center" wrapText="1"/>
      <protection hidden="1"/>
    </xf>
    <xf numFmtId="0" fontId="27" fillId="0" borderId="0" xfId="1" applyFont="1" applyAlignment="1" applyProtection="1">
      <alignment horizontal="left" vertical="center" wrapText="1"/>
      <protection hidden="1"/>
    </xf>
    <xf numFmtId="0" fontId="7" fillId="0" borderId="0" xfId="1" applyAlignment="1" applyProtection="1">
      <alignment horizontal="left" vertical="center"/>
      <protection hidden="1"/>
    </xf>
    <xf numFmtId="0" fontId="11" fillId="0" borderId="0" xfId="0" applyFont="1" applyAlignment="1" applyProtection="1">
      <alignment vertical="center"/>
      <protection locked="0"/>
    </xf>
    <xf numFmtId="0" fontId="0" fillId="0" borderId="0" xfId="0" applyAlignment="1" applyProtection="1">
      <alignment vertical="center"/>
      <protection locked="0"/>
    </xf>
    <xf numFmtId="0" fontId="15" fillId="0" borderId="0" xfId="1" applyFont="1" applyAlignment="1" applyProtection="1">
      <alignment horizontal="right" vertical="center"/>
      <protection hidden="1"/>
    </xf>
    <xf numFmtId="0" fontId="15" fillId="0" borderId="0" xfId="1" applyFont="1" applyAlignment="1" applyProtection="1">
      <alignment horizontal="left" vertical="top"/>
      <protection hidden="1"/>
    </xf>
    <xf numFmtId="0" fontId="13" fillId="2" borderId="0" xfId="0" applyFont="1" applyFill="1" applyAlignment="1" applyProtection="1">
      <alignment horizontal="left" vertical="center"/>
      <protection locked="0" hidden="1"/>
    </xf>
    <xf numFmtId="0" fontId="11" fillId="0" borderId="0" xfId="0" applyFont="1" applyAlignment="1" applyProtection="1">
      <alignment horizontal="left" vertical="center"/>
      <protection hidden="1"/>
    </xf>
    <xf numFmtId="0" fontId="11" fillId="2" borderId="0" xfId="0" applyFont="1" applyFill="1" applyAlignment="1" applyProtection="1">
      <alignment horizontal="left"/>
      <protection locked="0" hidden="1"/>
    </xf>
    <xf numFmtId="10" fontId="15" fillId="2" borderId="2" xfId="1" applyNumberFormat="1" applyFont="1" applyFill="1" applyBorder="1" applyAlignment="1" applyProtection="1">
      <alignment horizontal="center" vertical="center"/>
      <protection locked="0" hidden="1"/>
    </xf>
    <xf numFmtId="165" fontId="15" fillId="2" borderId="2" xfId="1" applyNumberFormat="1" applyFont="1" applyFill="1" applyBorder="1" applyAlignment="1" applyProtection="1">
      <alignment horizontal="center" vertical="center"/>
      <protection locked="0" hidden="1"/>
    </xf>
    <xf numFmtId="166" fontId="15" fillId="2" borderId="2" xfId="1" applyNumberFormat="1" applyFont="1" applyFill="1" applyBorder="1" applyAlignment="1" applyProtection="1">
      <alignment horizontal="center"/>
      <protection locked="0" hidden="1"/>
    </xf>
    <xf numFmtId="0" fontId="4" fillId="0" borderId="0" xfId="1" applyFont="1"/>
    <xf numFmtId="167" fontId="15" fillId="3" borderId="21" xfId="1" applyNumberFormat="1" applyFont="1" applyFill="1" applyBorder="1" applyAlignment="1">
      <alignment horizontal="center" vertical="center"/>
    </xf>
    <xf numFmtId="168" fontId="24" fillId="0" borderId="0" xfId="1" applyNumberFormat="1" applyFont="1" applyAlignment="1">
      <alignment horizontal="center"/>
    </xf>
    <xf numFmtId="166" fontId="15" fillId="0" borderId="0" xfId="1" applyNumberFormat="1" applyFont="1" applyAlignment="1">
      <alignment horizontal="right"/>
    </xf>
    <xf numFmtId="164" fontId="15" fillId="3" borderId="21" xfId="1" applyNumberFormat="1" applyFont="1" applyFill="1" applyBorder="1" applyAlignment="1">
      <alignment horizontal="center" vertical="center"/>
    </xf>
    <xf numFmtId="170" fontId="15" fillId="3" borderId="21" xfId="1" applyNumberFormat="1" applyFont="1" applyFill="1" applyBorder="1" applyAlignment="1">
      <alignment horizontal="center" vertical="center"/>
    </xf>
    <xf numFmtId="166" fontId="4" fillId="0" borderId="0" xfId="1" applyNumberFormat="1" applyFont="1" applyAlignment="1">
      <alignment horizontal="right"/>
    </xf>
    <xf numFmtId="164" fontId="15" fillId="3" borderId="2" xfId="1" applyNumberFormat="1" applyFont="1" applyFill="1" applyBorder="1" applyAlignment="1">
      <alignment horizontal="center" vertical="center"/>
    </xf>
    <xf numFmtId="0" fontId="4" fillId="0" borderId="0" xfId="1" applyFont="1" applyAlignment="1">
      <alignment horizontal="right"/>
    </xf>
    <xf numFmtId="14" fontId="15" fillId="0" borderId="0" xfId="1" applyNumberFormat="1" applyFont="1" applyAlignment="1">
      <alignment horizontal="left" vertical="center"/>
    </xf>
    <xf numFmtId="0" fontId="25" fillId="0" borderId="0" xfId="1" applyFont="1" applyAlignment="1" applyProtection="1">
      <alignment horizontal="center" vertical="top"/>
      <protection hidden="1"/>
    </xf>
    <xf numFmtId="166" fontId="6" fillId="0" borderId="0" xfId="1" applyNumberFormat="1" applyFont="1" applyAlignment="1">
      <alignment horizontal="left"/>
    </xf>
    <xf numFmtId="0" fontId="11" fillId="2" borderId="16" xfId="0" applyFont="1" applyFill="1" applyBorder="1" applyAlignment="1" applyProtection="1">
      <alignment vertical="center"/>
      <protection locked="0"/>
    </xf>
    <xf numFmtId="0" fontId="11" fillId="2" borderId="17" xfId="0" applyFont="1" applyFill="1" applyBorder="1" applyAlignment="1" applyProtection="1">
      <alignment vertical="center"/>
      <protection locked="0"/>
    </xf>
    <xf numFmtId="0" fontId="11" fillId="2" borderId="18" xfId="0" applyFont="1" applyFill="1" applyBorder="1" applyAlignment="1" applyProtection="1">
      <alignment vertical="center"/>
      <protection locked="0"/>
    </xf>
    <xf numFmtId="0" fontId="11" fillId="2" borderId="19" xfId="0" applyFont="1" applyFill="1" applyBorder="1" applyAlignment="1" applyProtection="1">
      <alignment vertical="center"/>
      <protection locked="0"/>
    </xf>
    <xf numFmtId="0" fontId="11" fillId="2" borderId="20" xfId="0" applyFont="1" applyFill="1" applyBorder="1" applyAlignment="1" applyProtection="1">
      <alignment vertical="center"/>
      <protection locked="0"/>
    </xf>
    <xf numFmtId="0" fontId="14" fillId="0" borderId="16" xfId="0" applyFont="1" applyBorder="1" applyAlignment="1" applyProtection="1">
      <alignment vertical="center"/>
      <protection hidden="1"/>
    </xf>
    <xf numFmtId="0" fontId="13" fillId="0" borderId="16" xfId="0" applyFont="1" applyBorder="1" applyAlignment="1" applyProtection="1">
      <alignment horizontal="left" vertical="center"/>
      <protection hidden="1"/>
    </xf>
    <xf numFmtId="0" fontId="15" fillId="0" borderId="16" xfId="0" applyFont="1" applyBorder="1" applyProtection="1">
      <protection hidden="1"/>
    </xf>
    <xf numFmtId="0" fontId="13" fillId="2" borderId="16" xfId="0" applyFont="1" applyFill="1" applyBorder="1" applyAlignment="1" applyProtection="1">
      <alignment horizontal="left" vertical="center"/>
      <protection locked="0" hidden="1"/>
    </xf>
    <xf numFmtId="0" fontId="11" fillId="0" borderId="16" xfId="0" applyFont="1" applyBorder="1" applyAlignment="1" applyProtection="1">
      <alignment vertical="center"/>
      <protection hidden="1"/>
    </xf>
    <xf numFmtId="14" fontId="15" fillId="0" borderId="1" xfId="0" applyNumberFormat="1" applyFont="1" applyBorder="1" applyAlignment="1" applyProtection="1">
      <alignment horizontal="left" vertical="center"/>
      <protection hidden="1"/>
    </xf>
    <xf numFmtId="0" fontId="11" fillId="2" borderId="16" xfId="0" applyFont="1" applyFill="1" applyBorder="1" applyAlignment="1" applyProtection="1">
      <alignment horizontal="left"/>
      <protection locked="0" hidden="1"/>
    </xf>
    <xf numFmtId="0" fontId="15" fillId="0" borderId="0" xfId="0" applyFont="1" applyAlignment="1" applyProtection="1">
      <alignment horizontal="center" vertical="center"/>
      <protection hidden="1"/>
    </xf>
    <xf numFmtId="3" fontId="11" fillId="2" borderId="22" xfId="0" applyNumberFormat="1" applyFont="1" applyFill="1" applyBorder="1" applyAlignment="1" applyProtection="1">
      <alignment horizontal="center" vertical="center"/>
      <protection locked="0"/>
    </xf>
    <xf numFmtId="3" fontId="11" fillId="0" borderId="22" xfId="0" applyNumberFormat="1" applyFont="1" applyBorder="1" applyAlignment="1">
      <alignment horizontal="center" vertical="center"/>
    </xf>
    <xf numFmtId="169" fontId="11" fillId="2" borderId="22" xfId="0" applyNumberFormat="1" applyFont="1" applyFill="1" applyBorder="1" applyAlignment="1" applyProtection="1">
      <alignment horizontal="center" vertical="center"/>
      <protection locked="0"/>
    </xf>
    <xf numFmtId="4" fontId="11" fillId="2" borderId="22" xfId="0" applyNumberFormat="1" applyFont="1" applyFill="1" applyBorder="1" applyAlignment="1" applyProtection="1">
      <alignment horizontal="center" vertical="center"/>
      <protection locked="0"/>
    </xf>
    <xf numFmtId="3" fontId="11" fillId="3" borderId="22" xfId="0" applyNumberFormat="1" applyFont="1" applyFill="1" applyBorder="1" applyAlignment="1">
      <alignment horizontal="center" vertical="center"/>
    </xf>
    <xf numFmtId="0" fontId="6" fillId="0" borderId="0" xfId="1" applyFont="1"/>
    <xf numFmtId="166" fontId="4" fillId="2" borderId="2" xfId="1" applyNumberFormat="1" applyFont="1" applyFill="1" applyBorder="1" applyAlignment="1" applyProtection="1">
      <alignment horizontal="center" vertical="center"/>
      <protection locked="0"/>
    </xf>
    <xf numFmtId="0" fontId="16" fillId="0" borderId="0" xfId="1" applyFont="1" applyAlignment="1" applyProtection="1">
      <alignment horizontal="center" vertical="top"/>
      <protection hidden="1"/>
    </xf>
    <xf numFmtId="0" fontId="11" fillId="0" borderId="0" xfId="1" applyFont="1" applyAlignment="1" applyProtection="1">
      <alignment horizontal="left"/>
      <protection hidden="1"/>
    </xf>
    <xf numFmtId="0" fontId="7" fillId="0" borderId="0" xfId="1" applyAlignment="1" applyProtection="1">
      <alignment horizontal="left"/>
      <protection hidden="1"/>
    </xf>
    <xf numFmtId="0" fontId="12" fillId="0" borderId="0" xfId="1" applyFont="1" applyAlignment="1" applyProtection="1">
      <alignment horizontal="left"/>
      <protection hidden="1"/>
    </xf>
    <xf numFmtId="0" fontId="16" fillId="0" borderId="0" xfId="1" applyFont="1" applyAlignment="1" applyProtection="1">
      <alignment horizontal="right"/>
      <protection hidden="1"/>
    </xf>
    <xf numFmtId="0" fontId="15" fillId="0" borderId="0" xfId="1" applyFont="1" applyProtection="1">
      <protection hidden="1"/>
    </xf>
    <xf numFmtId="170" fontId="15" fillId="0" borderId="0" xfId="1" applyNumberFormat="1" applyFont="1" applyAlignment="1" applyProtection="1">
      <alignment horizontal="center" vertical="center"/>
      <protection hidden="1"/>
    </xf>
    <xf numFmtId="0" fontId="34" fillId="0" borderId="0" xfId="0" applyFont="1" applyAlignment="1" applyProtection="1">
      <alignment vertical="center"/>
      <protection hidden="1"/>
    </xf>
    <xf numFmtId="0" fontId="34" fillId="0" borderId="0" xfId="0" applyFont="1" applyAlignment="1" applyProtection="1">
      <alignment horizontal="left" vertical="center"/>
      <protection hidden="1"/>
    </xf>
    <xf numFmtId="167" fontId="4" fillId="3" borderId="21" xfId="1" applyNumberFormat="1" applyFont="1" applyFill="1" applyBorder="1" applyAlignment="1">
      <alignment horizontal="center" vertical="center"/>
    </xf>
    <xf numFmtId="166" fontId="4" fillId="2" borderId="3" xfId="1" applyNumberFormat="1" applyFont="1" applyFill="1" applyBorder="1" applyAlignment="1" applyProtection="1">
      <alignment horizontal="center" vertical="center"/>
      <protection locked="0"/>
    </xf>
    <xf numFmtId="164" fontId="4" fillId="3" borderId="21" xfId="1" applyNumberFormat="1" applyFont="1" applyFill="1" applyBorder="1" applyAlignment="1">
      <alignment horizontal="center" vertical="center"/>
    </xf>
    <xf numFmtId="0" fontId="35" fillId="0" borderId="0" xfId="1" applyFont="1"/>
    <xf numFmtId="170" fontId="4" fillId="3" borderId="21" xfId="1" applyNumberFormat="1" applyFont="1" applyFill="1" applyBorder="1" applyAlignment="1">
      <alignment horizontal="center" vertical="center"/>
    </xf>
    <xf numFmtId="14" fontId="4" fillId="2" borderId="0" xfId="1" applyNumberFormat="1" applyFont="1" applyFill="1" applyAlignment="1" applyProtection="1">
      <alignment horizontal="left"/>
      <protection locked="0"/>
    </xf>
    <xf numFmtId="3" fontId="15" fillId="3" borderId="23" xfId="0" applyNumberFormat="1" applyFont="1" applyFill="1" applyBorder="1" applyAlignment="1">
      <alignment horizontal="center"/>
    </xf>
    <xf numFmtId="3" fontId="15" fillId="8" borderId="21" xfId="0" applyNumberFormat="1" applyFont="1" applyFill="1" applyBorder="1" applyAlignment="1">
      <alignment horizontal="center" vertical="center"/>
    </xf>
    <xf numFmtId="166" fontId="4" fillId="3" borderId="17" xfId="1" applyNumberFormat="1" applyFont="1" applyFill="1" applyBorder="1" applyAlignment="1">
      <alignment horizontal="right"/>
    </xf>
    <xf numFmtId="166" fontId="4" fillId="3" borderId="17" xfId="1" applyNumberFormat="1" applyFont="1" applyFill="1" applyBorder="1" applyAlignment="1">
      <alignment horizontal="left"/>
    </xf>
    <xf numFmtId="168" fontId="28" fillId="3" borderId="18" xfId="1" applyNumberFormat="1" applyFont="1" applyFill="1" applyBorder="1" applyAlignment="1">
      <alignment horizontal="center"/>
    </xf>
    <xf numFmtId="166" fontId="4" fillId="3" borderId="20" xfId="1" applyNumberFormat="1" applyFont="1" applyFill="1" applyBorder="1" applyAlignment="1">
      <alignment horizontal="right"/>
    </xf>
    <xf numFmtId="0" fontId="4" fillId="3" borderId="0" xfId="1" applyFont="1" applyFill="1" applyAlignment="1">
      <alignment horizontal="right"/>
    </xf>
    <xf numFmtId="0" fontId="7" fillId="3" borderId="18" xfId="1" applyFill="1" applyBorder="1"/>
    <xf numFmtId="0" fontId="4" fillId="3" borderId="19" xfId="1" applyFont="1" applyFill="1" applyBorder="1" applyAlignment="1">
      <alignment horizontal="right"/>
    </xf>
    <xf numFmtId="168" fontId="3" fillId="3" borderId="16" xfId="1" applyNumberFormat="1" applyFont="1" applyFill="1" applyBorder="1" applyAlignment="1">
      <alignment vertical="center" wrapText="1"/>
    </xf>
    <xf numFmtId="168" fontId="3" fillId="3" borderId="17" xfId="1" applyNumberFormat="1" applyFont="1" applyFill="1" applyBorder="1" applyAlignment="1">
      <alignment vertical="center" wrapText="1"/>
    </xf>
    <xf numFmtId="168" fontId="24" fillId="3" borderId="16" xfId="1" applyNumberFormat="1" applyFont="1" applyFill="1" applyBorder="1" applyAlignment="1">
      <alignment horizontal="center"/>
    </xf>
    <xf numFmtId="0" fontId="15" fillId="3" borderId="0" xfId="1" applyFont="1" applyFill="1" applyAlignment="1">
      <alignment horizontal="left" vertical="center"/>
    </xf>
    <xf numFmtId="166" fontId="15" fillId="3" borderId="17" xfId="1" applyNumberFormat="1" applyFont="1" applyFill="1" applyBorder="1" applyAlignment="1">
      <alignment horizontal="right"/>
    </xf>
    <xf numFmtId="166" fontId="15" fillId="3" borderId="17" xfId="1" applyNumberFormat="1" applyFont="1" applyFill="1" applyBorder="1" applyAlignment="1">
      <alignment horizontal="left"/>
    </xf>
    <xf numFmtId="168" fontId="24" fillId="3" borderId="18" xfId="1" applyNumberFormat="1" applyFont="1" applyFill="1" applyBorder="1" applyAlignment="1">
      <alignment horizontal="center"/>
    </xf>
    <xf numFmtId="166" fontId="15" fillId="3" borderId="20" xfId="1" applyNumberFormat="1" applyFont="1" applyFill="1" applyBorder="1" applyAlignment="1">
      <alignment horizontal="right"/>
    </xf>
    <xf numFmtId="168" fontId="29" fillId="3" borderId="16" xfId="1" applyNumberFormat="1" applyFont="1" applyFill="1" applyBorder="1" applyAlignment="1">
      <alignment horizontal="left"/>
    </xf>
    <xf numFmtId="0" fontId="11" fillId="3" borderId="0" xfId="1" applyFont="1" applyFill="1" applyAlignment="1">
      <alignment horizontal="left" vertical="center"/>
    </xf>
    <xf numFmtId="166" fontId="11" fillId="3" borderId="17" xfId="1" applyNumberFormat="1" applyFont="1" applyFill="1" applyBorder="1" applyAlignment="1">
      <alignment horizontal="left"/>
    </xf>
    <xf numFmtId="168" fontId="24" fillId="3" borderId="16" xfId="1" applyNumberFormat="1" applyFont="1" applyFill="1" applyBorder="1" applyAlignment="1">
      <alignment horizontal="left"/>
    </xf>
    <xf numFmtId="0" fontId="7" fillId="3" borderId="16" xfId="1" applyFill="1" applyBorder="1"/>
    <xf numFmtId="0" fontId="11" fillId="2" borderId="16" xfId="0" applyFont="1" applyFill="1" applyBorder="1" applyAlignment="1" applyProtection="1">
      <alignment horizontal="left" vertical="center"/>
      <protection locked="0" hidden="1"/>
    </xf>
    <xf numFmtId="0" fontId="11" fillId="2" borderId="0" xfId="0" applyFont="1" applyFill="1" applyAlignment="1" applyProtection="1">
      <alignment horizontal="left" vertical="center"/>
      <protection locked="0" hidden="1"/>
    </xf>
    <xf numFmtId="0" fontId="33" fillId="0" borderId="7" xfId="0" applyFont="1" applyBorder="1" applyAlignment="1" applyProtection="1">
      <alignment vertical="center"/>
      <protection hidden="1"/>
    </xf>
    <xf numFmtId="0" fontId="7" fillId="0" borderId="8" xfId="0" applyFont="1" applyBorder="1" applyAlignment="1" applyProtection="1">
      <alignment vertical="center"/>
      <protection hidden="1"/>
    </xf>
    <xf numFmtId="0" fontId="7" fillId="0" borderId="8" xfId="0" applyFont="1" applyBorder="1" applyProtection="1">
      <protection hidden="1"/>
    </xf>
    <xf numFmtId="3" fontId="7" fillId="2" borderId="2" xfId="0" applyNumberFormat="1" applyFont="1" applyFill="1" applyBorder="1" applyAlignment="1" applyProtection="1">
      <alignment horizontal="center" vertical="center"/>
      <protection locked="0"/>
    </xf>
    <xf numFmtId="0" fontId="33" fillId="0" borderId="10" xfId="0" applyFont="1" applyBorder="1" applyAlignment="1" applyProtection="1">
      <alignment vertical="center"/>
      <protection hidden="1"/>
    </xf>
    <xf numFmtId="3" fontId="7" fillId="0" borderId="2" xfId="0" applyNumberFormat="1" applyFont="1" applyBorder="1" applyAlignment="1">
      <alignment horizontal="center" vertical="center"/>
    </xf>
    <xf numFmtId="0" fontId="34" fillId="0" borderId="10" xfId="0" applyFont="1" applyBorder="1" applyAlignment="1" applyProtection="1">
      <alignment horizontal="left" vertical="center"/>
      <protection hidden="1"/>
    </xf>
    <xf numFmtId="169" fontId="7" fillId="2" borderId="2" xfId="0" applyNumberFormat="1" applyFont="1" applyFill="1" applyBorder="1" applyAlignment="1" applyProtection="1">
      <alignment horizontal="center" vertical="center"/>
      <protection locked="0"/>
    </xf>
    <xf numFmtId="4" fontId="7" fillId="2" borderId="2" xfId="0" applyNumberFormat="1" applyFont="1" applyFill="1" applyBorder="1" applyAlignment="1" applyProtection="1">
      <alignment horizontal="center" vertical="center"/>
      <protection locked="0"/>
    </xf>
    <xf numFmtId="0" fontId="4" fillId="0" borderId="10" xfId="0" applyFont="1" applyBorder="1" applyProtection="1">
      <protection hidden="1"/>
    </xf>
    <xf numFmtId="3" fontId="7" fillId="3" borderId="2" xfId="0" applyNumberFormat="1" applyFont="1" applyFill="1" applyBorder="1" applyAlignment="1">
      <alignment horizontal="center" vertical="center"/>
    </xf>
    <xf numFmtId="0" fontId="7" fillId="0" borderId="10" xfId="0" applyFont="1" applyBorder="1" applyAlignment="1" applyProtection="1">
      <alignment vertical="center"/>
      <protection hidden="1"/>
    </xf>
    <xf numFmtId="3" fontId="4" fillId="3" borderId="24" xfId="0" applyNumberFormat="1" applyFont="1" applyFill="1" applyBorder="1" applyAlignment="1">
      <alignment horizontal="center"/>
    </xf>
    <xf numFmtId="0" fontId="7" fillId="0" borderId="0" xfId="0" applyFont="1" applyAlignment="1">
      <alignment vertical="center"/>
    </xf>
    <xf numFmtId="0" fontId="14" fillId="0" borderId="25" xfId="0" applyFont="1" applyBorder="1" applyAlignment="1" applyProtection="1">
      <alignment vertical="center"/>
      <protection hidden="1"/>
    </xf>
    <xf numFmtId="0" fontId="11" fillId="0" borderId="8" xfId="0" applyFont="1" applyBorder="1" applyAlignment="1" applyProtection="1">
      <alignment vertical="center"/>
      <protection hidden="1"/>
    </xf>
    <xf numFmtId="0" fontId="0" fillId="0" borderId="8" xfId="0" applyBorder="1" applyProtection="1">
      <protection hidden="1"/>
    </xf>
    <xf numFmtId="0" fontId="11" fillId="2" borderId="25" xfId="0" applyFont="1" applyFill="1" applyBorder="1" applyAlignment="1" applyProtection="1">
      <alignment vertical="center"/>
      <protection locked="0"/>
    </xf>
    <xf numFmtId="0" fontId="11" fillId="2" borderId="8" xfId="0" applyFont="1" applyFill="1" applyBorder="1" applyAlignment="1" applyProtection="1">
      <alignment vertical="center"/>
      <protection locked="0"/>
    </xf>
    <xf numFmtId="0" fontId="11" fillId="2" borderId="26" xfId="0" applyFont="1" applyFill="1" applyBorder="1" applyAlignment="1" applyProtection="1">
      <alignment vertical="center"/>
      <protection locked="0"/>
    </xf>
    <xf numFmtId="0" fontId="6" fillId="0" borderId="0" xfId="0" applyFont="1" applyProtection="1">
      <protection hidden="1"/>
    </xf>
    <xf numFmtId="3" fontId="4" fillId="5" borderId="21" xfId="0" applyNumberFormat="1" applyFont="1" applyFill="1" applyBorder="1" applyAlignment="1">
      <alignment horizontal="center" vertical="center"/>
    </xf>
    <xf numFmtId="14" fontId="15" fillId="0" borderId="0" xfId="1" applyNumberFormat="1" applyFont="1" applyAlignment="1" applyProtection="1">
      <alignment horizontal="left"/>
      <protection locked="0"/>
    </xf>
    <xf numFmtId="0" fontId="7" fillId="2" borderId="0" xfId="0" applyFont="1" applyFill="1" applyAlignment="1" applyProtection="1">
      <alignment horizontal="left" vertical="center"/>
      <protection locked="0"/>
    </xf>
    <xf numFmtId="0" fontId="7" fillId="3" borderId="17" xfId="1" applyFill="1" applyBorder="1" applyAlignment="1">
      <alignment horizontal="left" vertical="center" wrapText="1" indent="1"/>
    </xf>
    <xf numFmtId="0" fontId="7" fillId="2" borderId="0" xfId="1" applyFill="1" applyAlignment="1" applyProtection="1">
      <alignment vertical="center"/>
      <protection locked="0"/>
    </xf>
    <xf numFmtId="10" fontId="4" fillId="2" borderId="2" xfId="1" applyNumberFormat="1" applyFont="1" applyFill="1" applyBorder="1" applyAlignment="1" applyProtection="1">
      <alignment horizontal="center" vertical="center"/>
      <protection locked="0"/>
    </xf>
    <xf numFmtId="165" fontId="4" fillId="2" borderId="2" xfId="1" applyNumberFormat="1" applyFont="1" applyFill="1" applyBorder="1" applyAlignment="1" applyProtection="1">
      <alignment horizontal="center" vertical="center"/>
      <protection locked="0"/>
    </xf>
    <xf numFmtId="166" fontId="4" fillId="2" borderId="2" xfId="1" applyNumberFormat="1" applyFont="1" applyFill="1" applyBorder="1" applyAlignment="1" applyProtection="1">
      <alignment horizontal="center"/>
      <protection locked="0"/>
    </xf>
    <xf numFmtId="166" fontId="4" fillId="0" borderId="2" xfId="1" applyNumberFormat="1" applyFont="1" applyBorder="1" applyAlignment="1" applyProtection="1">
      <alignment horizontal="center" vertical="center"/>
      <protection hidden="1"/>
    </xf>
    <xf numFmtId="0" fontId="31" fillId="0" borderId="0" xfId="1" applyFont="1" applyAlignment="1" applyProtection="1">
      <alignment horizontal="center" vertical="top" wrapText="1"/>
      <protection hidden="1"/>
    </xf>
    <xf numFmtId="0" fontId="25" fillId="0" borderId="0" xfId="1" applyFont="1" applyAlignment="1" applyProtection="1">
      <alignment horizontal="right" vertical="top"/>
      <protection hidden="1"/>
    </xf>
    <xf numFmtId="0" fontId="7" fillId="2" borderId="0" xfId="1" applyFill="1" applyAlignment="1" applyProtection="1">
      <alignment horizontal="center" vertical="center"/>
      <protection locked="0"/>
    </xf>
    <xf numFmtId="0" fontId="4" fillId="3" borderId="19" xfId="1" applyFont="1" applyFill="1" applyBorder="1" applyAlignment="1">
      <alignment horizontal="left" vertical="center"/>
    </xf>
    <xf numFmtId="0" fontId="7" fillId="0" borderId="0" xfId="0" applyFont="1" applyAlignment="1">
      <alignment horizontal="left"/>
    </xf>
    <xf numFmtId="0" fontId="4" fillId="2" borderId="1" xfId="1" applyFont="1" applyFill="1" applyBorder="1" applyAlignment="1" applyProtection="1">
      <alignment horizontal="left" vertical="center"/>
      <protection locked="0"/>
    </xf>
    <xf numFmtId="0" fontId="7" fillId="3" borderId="0" xfId="1" applyFill="1" applyAlignment="1">
      <alignment horizontal="left" vertical="center" wrapText="1" indent="1"/>
    </xf>
    <xf numFmtId="0" fontId="7" fillId="0" borderId="0" xfId="1" applyAlignment="1" applyProtection="1">
      <alignment horizontal="right"/>
      <protection hidden="1"/>
    </xf>
    <xf numFmtId="0" fontId="4" fillId="5" borderId="0" xfId="1" applyFont="1" applyFill="1" applyAlignment="1" applyProtection="1">
      <alignment horizontal="left" vertical="center"/>
      <protection hidden="1"/>
    </xf>
    <xf numFmtId="0" fontId="4" fillId="2" borderId="0" xfId="1" applyFont="1" applyFill="1" applyAlignment="1" applyProtection="1">
      <alignment horizontal="center" vertical="center"/>
      <protection locked="0"/>
    </xf>
    <xf numFmtId="168" fontId="3" fillId="3" borderId="0" xfId="1" applyNumberFormat="1" applyFont="1" applyFill="1" applyAlignment="1">
      <alignment vertical="center" wrapText="1"/>
    </xf>
    <xf numFmtId="168" fontId="28" fillId="3" borderId="0" xfId="1" applyNumberFormat="1" applyFont="1" applyFill="1" applyAlignment="1">
      <alignment horizontal="center" vertical="center" wrapText="1"/>
    </xf>
    <xf numFmtId="0" fontId="7" fillId="0" borderId="16" xfId="1" applyBorder="1"/>
    <xf numFmtId="0" fontId="7" fillId="0" borderId="17" xfId="1" applyBorder="1"/>
    <xf numFmtId="0" fontId="7" fillId="0" borderId="18" xfId="1" applyBorder="1"/>
    <xf numFmtId="0" fontId="7" fillId="0" borderId="19" xfId="1" applyBorder="1"/>
    <xf numFmtId="0" fontId="7" fillId="0" borderId="20" xfId="1" applyBorder="1"/>
    <xf numFmtId="168" fontId="28" fillId="3" borderId="0" xfId="1" applyNumberFormat="1" applyFont="1" applyFill="1" applyAlignment="1">
      <alignment horizontal="center"/>
    </xf>
    <xf numFmtId="0" fontId="7" fillId="3" borderId="0" xfId="1" applyFill="1"/>
    <xf numFmtId="0" fontId="4" fillId="3" borderId="0" xfId="1" applyFont="1" applyFill="1" applyAlignment="1">
      <alignment horizontal="center" vertical="center"/>
    </xf>
    <xf numFmtId="0" fontId="4" fillId="0" borderId="0" xfId="1" applyFont="1" applyAlignment="1">
      <alignment horizontal="center"/>
    </xf>
    <xf numFmtId="0" fontId="15" fillId="3" borderId="0" xfId="1" applyFont="1" applyFill="1" applyAlignment="1">
      <alignment horizontal="center" vertical="center"/>
    </xf>
    <xf numFmtId="0" fontId="28" fillId="0" borderId="17" xfId="1" applyFont="1" applyBorder="1" applyAlignment="1">
      <alignment horizontal="center"/>
    </xf>
    <xf numFmtId="0" fontId="4" fillId="0" borderId="0" xfId="1" applyFont="1" applyAlignment="1">
      <alignment horizontal="left" vertical="center"/>
    </xf>
    <xf numFmtId="0" fontId="17" fillId="2" borderId="1" xfId="1" applyFont="1" applyFill="1" applyBorder="1" applyAlignment="1" applyProtection="1">
      <alignment horizontal="left"/>
      <protection locked="0"/>
    </xf>
    <xf numFmtId="0" fontId="32" fillId="2" borderId="1" xfId="1" applyFont="1" applyFill="1" applyBorder="1" applyAlignment="1" applyProtection="1">
      <alignment horizontal="center" vertical="top" wrapText="1"/>
      <protection locked="0"/>
    </xf>
    <xf numFmtId="0" fontId="36" fillId="0" borderId="0" xfId="1" applyFont="1" applyAlignment="1" applyProtection="1">
      <alignment horizontal="center" vertical="center"/>
      <protection hidden="1"/>
    </xf>
    <xf numFmtId="0" fontId="36" fillId="0" borderId="0" xfId="0" applyFont="1" applyAlignment="1" applyProtection="1">
      <alignment horizontal="center" vertical="center"/>
      <protection hidden="1"/>
    </xf>
    <xf numFmtId="168" fontId="29" fillId="3" borderId="0" xfId="1" applyNumberFormat="1" applyFont="1" applyFill="1" applyAlignment="1">
      <alignment horizontal="left" indent="1"/>
    </xf>
    <xf numFmtId="166" fontId="11" fillId="3" borderId="0" xfId="1" applyNumberFormat="1" applyFont="1" applyFill="1" applyAlignment="1">
      <alignment horizontal="left"/>
    </xf>
    <xf numFmtId="168" fontId="24" fillId="3" borderId="0" xfId="1" applyNumberFormat="1" applyFont="1" applyFill="1" applyAlignment="1">
      <alignment horizontal="left" indent="1"/>
    </xf>
    <xf numFmtId="166" fontId="15" fillId="3" borderId="0" xfId="1" applyNumberFormat="1" applyFont="1" applyFill="1" applyAlignment="1">
      <alignment horizontal="left"/>
    </xf>
    <xf numFmtId="3" fontId="7" fillId="0" borderId="0" xfId="0" applyNumberFormat="1" applyFont="1" applyAlignment="1">
      <alignment horizontal="center" vertical="center"/>
    </xf>
    <xf numFmtId="3" fontId="7" fillId="3" borderId="0" xfId="0" applyNumberFormat="1" applyFont="1" applyFill="1" applyAlignment="1">
      <alignment horizontal="center" vertical="center"/>
    </xf>
    <xf numFmtId="3" fontId="4" fillId="3" borderId="0" xfId="0" applyNumberFormat="1" applyFont="1" applyFill="1" applyAlignment="1">
      <alignment horizontal="center"/>
    </xf>
    <xf numFmtId="3" fontId="4" fillId="0" borderId="0" xfId="0" applyNumberFormat="1" applyFont="1" applyAlignment="1">
      <alignment horizontal="center" vertical="center"/>
    </xf>
    <xf numFmtId="2" fontId="7" fillId="2" borderId="2" xfId="0" applyNumberFormat="1" applyFont="1" applyFill="1" applyBorder="1" applyAlignment="1" applyProtection="1">
      <alignment horizontal="center" vertical="center"/>
      <protection locked="0"/>
    </xf>
    <xf numFmtId="0" fontId="35" fillId="0" borderId="0" xfId="0" applyFont="1" applyAlignment="1" applyProtection="1">
      <alignment horizontal="left" vertical="center"/>
      <protection hidden="1"/>
    </xf>
    <xf numFmtId="0" fontId="15" fillId="0" borderId="0" xfId="1" applyFont="1" applyAlignment="1">
      <alignment horizontal="center" vertical="center"/>
    </xf>
    <xf numFmtId="0" fontId="36" fillId="9" borderId="0" xfId="1" applyFont="1" applyFill="1" applyAlignment="1" applyProtection="1">
      <alignment horizontal="center" vertical="center"/>
      <protection hidden="1"/>
    </xf>
    <xf numFmtId="0" fontId="7" fillId="5" borderId="0" xfId="1" applyFill="1" applyAlignment="1">
      <alignment vertical="center"/>
    </xf>
    <xf numFmtId="168" fontId="4" fillId="2" borderId="4" xfId="1" applyNumberFormat="1" applyFont="1" applyFill="1" applyBorder="1" applyAlignment="1" applyProtection="1">
      <alignment horizontal="center" vertical="center"/>
      <protection locked="0"/>
    </xf>
    <xf numFmtId="168" fontId="2" fillId="3" borderId="5" xfId="1" applyNumberFormat="1" applyFont="1" applyFill="1" applyBorder="1" applyAlignment="1" applyProtection="1">
      <alignment horizontal="center" vertical="center"/>
      <protection hidden="1"/>
    </xf>
    <xf numFmtId="168" fontId="28" fillId="3" borderId="5" xfId="1" applyNumberFormat="1" applyFont="1" applyFill="1" applyBorder="1" applyAlignment="1" applyProtection="1">
      <alignment horizontal="center" vertical="center"/>
      <protection hidden="1"/>
    </xf>
    <xf numFmtId="168" fontId="28" fillId="3" borderId="6" xfId="1" applyNumberFormat="1" applyFont="1" applyFill="1" applyBorder="1" applyAlignment="1" applyProtection="1">
      <alignment horizontal="center" vertical="center"/>
      <protection hidden="1"/>
    </xf>
    <xf numFmtId="168" fontId="2" fillId="3" borderId="6" xfId="1" applyNumberFormat="1" applyFont="1" applyFill="1" applyBorder="1" applyAlignment="1" applyProtection="1">
      <alignment horizontal="center" vertical="center"/>
      <protection hidden="1"/>
    </xf>
    <xf numFmtId="168" fontId="28" fillId="3" borderId="12" xfId="1" applyNumberFormat="1" applyFont="1" applyFill="1" applyBorder="1" applyAlignment="1" applyProtection="1">
      <alignment horizontal="center" vertical="center"/>
      <protection hidden="1"/>
    </xf>
    <xf numFmtId="168" fontId="15" fillId="2" borderId="4" xfId="1" applyNumberFormat="1" applyFont="1" applyFill="1" applyBorder="1" applyAlignment="1" applyProtection="1">
      <alignment horizontal="center" vertical="center"/>
      <protection locked="0" hidden="1"/>
    </xf>
    <xf numFmtId="168" fontId="29" fillId="3" borderId="5" xfId="1" applyNumberFormat="1" applyFont="1" applyFill="1" applyBorder="1" applyAlignment="1" applyProtection="1">
      <alignment horizontal="center" vertical="center"/>
      <protection hidden="1"/>
    </xf>
    <xf numFmtId="168" fontId="24" fillId="3" borderId="5" xfId="1" applyNumberFormat="1" applyFont="1" applyFill="1" applyBorder="1" applyAlignment="1" applyProtection="1">
      <alignment horizontal="center" vertical="center"/>
      <protection hidden="1"/>
    </xf>
    <xf numFmtId="168" fontId="24" fillId="3" borderId="6" xfId="1" applyNumberFormat="1" applyFont="1" applyFill="1" applyBorder="1" applyAlignment="1" applyProtection="1">
      <alignment horizontal="center" vertical="center"/>
      <protection hidden="1"/>
    </xf>
    <xf numFmtId="168" fontId="29" fillId="3" borderId="6" xfId="1" applyNumberFormat="1" applyFont="1" applyFill="1" applyBorder="1" applyAlignment="1" applyProtection="1">
      <alignment horizontal="center" vertical="center"/>
      <protection hidden="1"/>
    </xf>
    <xf numFmtId="168" fontId="24" fillId="3" borderId="12" xfId="1" applyNumberFormat="1" applyFont="1" applyFill="1" applyBorder="1" applyAlignment="1" applyProtection="1">
      <alignment horizontal="center" vertical="center"/>
      <protection hidden="1"/>
    </xf>
    <xf numFmtId="0" fontId="7" fillId="5" borderId="0" xfId="1" applyFill="1"/>
    <xf numFmtId="0" fontId="7" fillId="2" borderId="8" xfId="1" applyFill="1" applyBorder="1" applyAlignment="1" applyProtection="1">
      <alignment horizontal="left" vertical="top"/>
      <protection locked="0"/>
    </xf>
    <xf numFmtId="0" fontId="7" fillId="0" borderId="0" xfId="1" applyAlignment="1">
      <alignment horizontal="left" vertical="top"/>
    </xf>
    <xf numFmtId="0" fontId="7" fillId="2" borderId="10" xfId="1" applyFill="1" applyBorder="1" applyAlignment="1" applyProtection="1">
      <alignment horizontal="left" vertical="top"/>
      <protection locked="0"/>
    </xf>
    <xf numFmtId="0" fontId="7" fillId="2" borderId="0" xfId="1" applyFill="1" applyAlignment="1" applyProtection="1">
      <alignment horizontal="left" vertical="center"/>
      <protection locked="0"/>
    </xf>
    <xf numFmtId="0" fontId="7" fillId="2" borderId="8" xfId="0" applyFont="1" applyFill="1" applyBorder="1" applyAlignment="1" applyProtection="1">
      <alignment horizontal="left" vertical="center"/>
      <protection locked="0"/>
    </xf>
    <xf numFmtId="168" fontId="24" fillId="3" borderId="0" xfId="1" applyNumberFormat="1" applyFont="1" applyFill="1" applyAlignment="1">
      <alignment horizontal="center" vertical="center" wrapText="1"/>
    </xf>
    <xf numFmtId="0" fontId="4" fillId="0" borderId="0" xfId="1" applyFont="1" applyAlignment="1">
      <alignment horizontal="center" vertical="center" wrapText="1"/>
    </xf>
    <xf numFmtId="0" fontId="6" fillId="0" borderId="0" xfId="1" applyFont="1" applyAlignment="1" applyProtection="1">
      <alignment horizontal="right"/>
      <protection hidden="1"/>
    </xf>
    <xf numFmtId="0" fontId="6" fillId="0" borderId="0" xfId="1" applyFont="1" applyProtection="1">
      <protection hidden="1"/>
    </xf>
    <xf numFmtId="0" fontId="35" fillId="0" borderId="0" xfId="1" applyFont="1" applyAlignment="1" applyProtection="1">
      <alignment horizontal="left" vertical="center"/>
      <protection hidden="1"/>
    </xf>
    <xf numFmtId="0" fontId="7" fillId="0" borderId="0" xfId="1" applyAlignment="1">
      <alignment horizontal="left"/>
    </xf>
    <xf numFmtId="0" fontId="33" fillId="0" borderId="7" xfId="1" applyFont="1" applyBorder="1" applyAlignment="1" applyProtection="1">
      <alignment vertical="center"/>
      <protection hidden="1"/>
    </xf>
    <xf numFmtId="0" fontId="7" fillId="0" borderId="8" xfId="1" applyBorder="1" applyAlignment="1" applyProtection="1">
      <alignment vertical="center"/>
      <protection hidden="1"/>
    </xf>
    <xf numFmtId="0" fontId="7" fillId="0" borderId="8" xfId="1" applyBorder="1" applyProtection="1">
      <protection hidden="1"/>
    </xf>
    <xf numFmtId="3" fontId="4" fillId="2" borderId="2" xfId="1" applyNumberFormat="1" applyFont="1" applyFill="1" applyBorder="1" applyAlignment="1" applyProtection="1">
      <alignment horizontal="center" vertical="center"/>
      <protection locked="0"/>
    </xf>
    <xf numFmtId="0" fontId="7" fillId="2" borderId="8" xfId="1" applyFill="1" applyBorder="1" applyAlignment="1" applyProtection="1">
      <alignment vertical="center"/>
      <protection locked="0"/>
    </xf>
    <xf numFmtId="0" fontId="7" fillId="2" borderId="8" xfId="1" applyFill="1" applyBorder="1" applyAlignment="1" applyProtection="1">
      <alignment horizontal="center" vertical="center"/>
      <protection locked="0"/>
    </xf>
    <xf numFmtId="0" fontId="33" fillId="0" borderId="10" xfId="1" applyFont="1" applyBorder="1" applyAlignment="1" applyProtection="1">
      <alignment vertical="center"/>
      <protection hidden="1"/>
    </xf>
    <xf numFmtId="0" fontId="34" fillId="0" borderId="0" xfId="1" applyFont="1" applyAlignment="1" applyProtection="1">
      <alignment vertical="center"/>
      <protection hidden="1"/>
    </xf>
    <xf numFmtId="3" fontId="7" fillId="2" borderId="2" xfId="1" applyNumberFormat="1" applyFill="1" applyBorder="1" applyAlignment="1" applyProtection="1">
      <alignment horizontal="center" vertical="center"/>
      <protection locked="0"/>
    </xf>
    <xf numFmtId="3" fontId="4" fillId="0" borderId="2" xfId="1" applyNumberFormat="1" applyFont="1" applyBorder="1" applyAlignment="1">
      <alignment horizontal="center" vertical="center"/>
    </xf>
    <xf numFmtId="3" fontId="7" fillId="0" borderId="0" xfId="1" applyNumberFormat="1" applyAlignment="1">
      <alignment horizontal="center" vertical="center"/>
    </xf>
    <xf numFmtId="0" fontId="34" fillId="0" borderId="10" xfId="1" applyFont="1" applyBorder="1" applyAlignment="1" applyProtection="1">
      <alignment horizontal="left" vertical="center"/>
      <protection hidden="1"/>
    </xf>
    <xf numFmtId="0" fontId="34" fillId="0" borderId="0" xfId="1" applyFont="1" applyAlignment="1" applyProtection="1">
      <alignment horizontal="left" vertical="center"/>
      <protection hidden="1"/>
    </xf>
    <xf numFmtId="169" fontId="7" fillId="2" borderId="2" xfId="1" applyNumberFormat="1" applyFill="1" applyBorder="1" applyAlignment="1" applyProtection="1">
      <alignment horizontal="center" vertical="center"/>
      <protection locked="0"/>
    </xf>
    <xf numFmtId="4" fontId="7" fillId="2" borderId="2" xfId="1" applyNumberFormat="1" applyFill="1" applyBorder="1" applyAlignment="1" applyProtection="1">
      <alignment horizontal="center" vertical="center"/>
      <protection locked="0"/>
    </xf>
    <xf numFmtId="2" fontId="7" fillId="2" borderId="2" xfId="1" applyNumberFormat="1" applyFill="1" applyBorder="1" applyAlignment="1" applyProtection="1">
      <alignment horizontal="center" vertical="center"/>
      <protection locked="0"/>
    </xf>
    <xf numFmtId="0" fontId="4" fillId="0" borderId="10" xfId="1" applyFont="1" applyBorder="1" applyProtection="1">
      <protection hidden="1"/>
    </xf>
    <xf numFmtId="3" fontId="4" fillId="3" borderId="2" xfId="1" applyNumberFormat="1" applyFont="1" applyFill="1" applyBorder="1" applyAlignment="1">
      <alignment horizontal="center" vertical="center"/>
    </xf>
    <xf numFmtId="3" fontId="7" fillId="3" borderId="0" xfId="1" applyNumberFormat="1" applyFill="1" applyAlignment="1">
      <alignment horizontal="center" vertical="center"/>
    </xf>
    <xf numFmtId="0" fontId="7" fillId="2" borderId="10" xfId="1" applyFill="1" applyBorder="1" applyAlignment="1" applyProtection="1">
      <alignment horizontal="left"/>
      <protection locked="0"/>
    </xf>
    <xf numFmtId="0" fontId="7" fillId="2" borderId="0" xfId="1" applyFill="1" applyAlignment="1" applyProtection="1">
      <alignment horizontal="left"/>
      <protection locked="0"/>
    </xf>
    <xf numFmtId="168" fontId="1" fillId="3" borderId="5" xfId="1" applyNumberFormat="1" applyFont="1" applyFill="1" applyBorder="1" applyAlignment="1" applyProtection="1">
      <alignment horizontal="center" vertical="center"/>
      <protection hidden="1"/>
    </xf>
    <xf numFmtId="0" fontId="34" fillId="2" borderId="10" xfId="1" applyFont="1" applyFill="1" applyBorder="1" applyAlignment="1" applyProtection="1">
      <alignment horizontal="left" vertical="center"/>
      <protection locked="0"/>
    </xf>
    <xf numFmtId="0" fontId="34" fillId="2" borderId="0" xfId="1" applyFont="1" applyFill="1" applyAlignment="1" applyProtection="1">
      <alignment horizontal="left" vertical="center"/>
      <protection locked="0"/>
    </xf>
    <xf numFmtId="0" fontId="34" fillId="2" borderId="0" xfId="1" applyFont="1" applyFill="1" applyAlignment="1" applyProtection="1">
      <alignment vertical="center"/>
      <protection locked="0"/>
    </xf>
    <xf numFmtId="0" fontId="7" fillId="0" borderId="10" xfId="1" applyBorder="1" applyAlignment="1" applyProtection="1">
      <alignment vertical="center"/>
      <protection hidden="1"/>
    </xf>
    <xf numFmtId="0" fontId="7" fillId="2" borderId="10" xfId="1" applyFill="1" applyBorder="1" applyAlignment="1" applyProtection="1">
      <alignment horizontal="left" vertical="center"/>
      <protection locked="0"/>
    </xf>
    <xf numFmtId="3" fontId="4" fillId="3" borderId="24" xfId="1" applyNumberFormat="1" applyFont="1" applyFill="1" applyBorder="1" applyAlignment="1">
      <alignment horizontal="center"/>
    </xf>
    <xf numFmtId="3" fontId="4" fillId="3" borderId="0" xfId="1" applyNumberFormat="1" applyFont="1" applyFill="1" applyAlignment="1">
      <alignment horizontal="center"/>
    </xf>
    <xf numFmtId="3" fontId="4" fillId="5" borderId="21" xfId="1" applyNumberFormat="1" applyFont="1" applyFill="1" applyBorder="1" applyAlignment="1">
      <alignment horizontal="center" vertical="center"/>
    </xf>
    <xf numFmtId="3" fontId="4" fillId="0" borderId="0" xfId="1" applyNumberFormat="1" applyFont="1" applyAlignment="1">
      <alignment horizontal="center" vertical="center"/>
    </xf>
    <xf numFmtId="168" fontId="1" fillId="3" borderId="6" xfId="1" applyNumberFormat="1" applyFont="1" applyFill="1" applyBorder="1" applyAlignment="1" applyProtection="1">
      <alignment horizontal="center" vertical="center"/>
      <protection hidden="1"/>
    </xf>
    <xf numFmtId="168" fontId="1" fillId="3" borderId="16" xfId="1" applyNumberFormat="1" applyFont="1" applyFill="1" applyBorder="1" applyAlignment="1">
      <alignment vertical="center" wrapText="1"/>
    </xf>
    <xf numFmtId="168" fontId="1" fillId="3" borderId="0" xfId="1" applyNumberFormat="1" applyFont="1" applyFill="1" applyAlignment="1">
      <alignment vertical="center" wrapText="1"/>
    </xf>
    <xf numFmtId="168" fontId="1" fillId="3" borderId="17" xfId="1" applyNumberFormat="1" applyFont="1" applyFill="1" applyBorder="1" applyAlignment="1">
      <alignment vertical="center" wrapText="1"/>
    </xf>
    <xf numFmtId="0" fontId="15" fillId="0" borderId="0" xfId="1" applyFont="1" applyAlignment="1">
      <alignment horizontal="center"/>
    </xf>
    <xf numFmtId="0" fontId="15" fillId="2" borderId="0" xfId="1" applyFont="1" applyFill="1" applyAlignment="1" applyProtection="1">
      <alignment horizontal="center" vertical="center"/>
      <protection locked="0"/>
    </xf>
    <xf numFmtId="166" fontId="4" fillId="3" borderId="17" xfId="1" applyNumberFormat="1" applyFont="1" applyFill="1" applyBorder="1" applyAlignment="1">
      <alignment horizontal="center" vertical="center"/>
    </xf>
    <xf numFmtId="166" fontId="4" fillId="3" borderId="17" xfId="1" applyNumberFormat="1" applyFont="1" applyFill="1" applyBorder="1" applyAlignment="1">
      <alignment horizontal="left" vertical="center"/>
    </xf>
    <xf numFmtId="0" fontId="7" fillId="2" borderId="0" xfId="0" applyFont="1" applyFill="1" applyAlignment="1" applyProtection="1">
      <alignment vertical="center"/>
      <protection locked="0"/>
    </xf>
    <xf numFmtId="0" fontId="4" fillId="0" borderId="10" xfId="0" applyFont="1" applyBorder="1" applyAlignment="1" applyProtection="1">
      <alignment horizontal="left" vertical="center" indent="1"/>
      <protection hidden="1"/>
    </xf>
    <xf numFmtId="0" fontId="4" fillId="0" borderId="0" xfId="0" applyFont="1" applyAlignment="1" applyProtection="1">
      <alignment horizontal="left" vertical="center" indent="1"/>
      <protection hidden="1"/>
    </xf>
    <xf numFmtId="0" fontId="4" fillId="0" borderId="11" xfId="0" applyFont="1" applyBorder="1" applyAlignment="1" applyProtection="1">
      <alignment horizontal="left" vertical="center" indent="1"/>
      <protection hidden="1"/>
    </xf>
    <xf numFmtId="0" fontId="33" fillId="0" borderId="6" xfId="0" applyFont="1" applyBorder="1" applyAlignment="1" applyProtection="1">
      <alignment horizontal="left" vertical="center" indent="1"/>
      <protection hidden="1"/>
    </xf>
    <xf numFmtId="0" fontId="33" fillId="0" borderId="1" xfId="0" applyFont="1" applyBorder="1" applyAlignment="1" applyProtection="1">
      <alignment horizontal="left" vertical="center" indent="1"/>
      <protection hidden="1"/>
    </xf>
    <xf numFmtId="0" fontId="6" fillId="2" borderId="0" xfId="1" applyFont="1" applyFill="1" applyAlignment="1" applyProtection="1">
      <alignment horizontal="left" vertical="center"/>
      <protection locked="0"/>
    </xf>
    <xf numFmtId="0" fontId="7" fillId="2" borderId="7" xfId="1" applyFill="1" applyBorder="1" applyAlignment="1" applyProtection="1">
      <alignment horizontal="left" vertical="top"/>
      <protection locked="0"/>
    </xf>
    <xf numFmtId="0" fontId="4" fillId="5" borderId="0" xfId="1" applyFont="1" applyFill="1" applyAlignment="1" applyProtection="1">
      <alignment horizontal="left" vertical="center" indent="1"/>
      <protection hidden="1"/>
    </xf>
    <xf numFmtId="0" fontId="7" fillId="0" borderId="0" xfId="1" applyAlignment="1">
      <alignment horizontal="left" vertical="center" indent="1"/>
    </xf>
    <xf numFmtId="0" fontId="7" fillId="2" borderId="0" xfId="1" applyFill="1" applyProtection="1">
      <protection locked="0"/>
    </xf>
    <xf numFmtId="0" fontId="7" fillId="2" borderId="0" xfId="1" applyFill="1" applyAlignment="1" applyProtection="1">
      <alignment horizontal="left" vertical="top"/>
      <protection locked="0"/>
    </xf>
    <xf numFmtId="6" fontId="7" fillId="2" borderId="0" xfId="1" applyNumberFormat="1" applyFill="1" applyAlignment="1" applyProtection="1">
      <alignment horizontal="left" vertical="top"/>
      <protection locked="0"/>
    </xf>
    <xf numFmtId="168" fontId="36" fillId="9" borderId="13" xfId="1" applyNumberFormat="1" applyFont="1" applyFill="1" applyBorder="1" applyAlignment="1">
      <alignment horizontal="center" vertical="center"/>
    </xf>
    <xf numFmtId="168" fontId="36" fillId="9" borderId="14" xfId="1" applyNumberFormat="1" applyFont="1" applyFill="1" applyBorder="1" applyAlignment="1">
      <alignment horizontal="center" vertical="center"/>
    </xf>
    <xf numFmtId="168" fontId="36" fillId="9" borderId="16" xfId="1" applyNumberFormat="1" applyFont="1" applyFill="1" applyBorder="1" applyAlignment="1">
      <alignment horizontal="center" vertical="center"/>
    </xf>
    <xf numFmtId="168" fontId="36" fillId="9" borderId="0" xfId="1" applyNumberFormat="1" applyFont="1" applyFill="1" applyAlignment="1">
      <alignment horizontal="center" vertical="center"/>
    </xf>
    <xf numFmtId="0" fontId="36" fillId="9" borderId="0" xfId="1" applyFont="1" applyFill="1" applyAlignment="1" applyProtection="1">
      <alignment horizontal="center" vertical="center"/>
      <protection hidden="1"/>
    </xf>
    <xf numFmtId="0" fontId="4" fillId="5" borderId="0" xfId="1" applyFont="1" applyFill="1" applyAlignment="1">
      <alignment horizontal="left" vertical="center" wrapText="1" indent="1"/>
    </xf>
    <xf numFmtId="0" fontId="7" fillId="5" borderId="12" xfId="1" applyFill="1" applyBorder="1" applyAlignment="1" applyProtection="1">
      <alignment horizontal="left" vertical="center"/>
      <protection hidden="1"/>
    </xf>
    <xf numFmtId="0" fontId="7" fillId="5" borderId="3" xfId="1" applyFill="1" applyBorder="1" applyAlignment="1" applyProtection="1">
      <alignment horizontal="left" vertical="center"/>
      <protection hidden="1"/>
    </xf>
    <xf numFmtId="0" fontId="4" fillId="5" borderId="12" xfId="1" applyFont="1" applyFill="1" applyBorder="1" applyAlignment="1" applyProtection="1">
      <alignment horizontal="left" vertical="center"/>
      <protection hidden="1"/>
    </xf>
    <xf numFmtId="0" fontId="4" fillId="5" borderId="3" xfId="1" applyFont="1" applyFill="1" applyBorder="1" applyAlignment="1" applyProtection="1">
      <alignment horizontal="left" vertical="center"/>
      <protection hidden="1"/>
    </xf>
    <xf numFmtId="0" fontId="7" fillId="2" borderId="10" xfId="0" applyFont="1" applyFill="1" applyBorder="1" applyAlignment="1" applyProtection="1">
      <alignment horizontal="left"/>
      <protection locked="0"/>
    </xf>
    <xf numFmtId="0" fontId="7" fillId="2" borderId="0" xfId="0" applyFont="1" applyFill="1" applyAlignment="1" applyProtection="1">
      <alignment horizontal="left"/>
      <protection locked="0"/>
    </xf>
    <xf numFmtId="0" fontId="7" fillId="2" borderId="11" xfId="0" applyFont="1" applyFill="1" applyBorder="1" applyAlignment="1" applyProtection="1">
      <alignment horizontal="left"/>
      <protection locked="0"/>
    </xf>
    <xf numFmtId="0" fontId="34" fillId="2" borderId="10" xfId="0" applyFont="1" applyFill="1" applyBorder="1" applyAlignment="1" applyProtection="1">
      <alignment horizontal="left" vertical="center"/>
      <protection locked="0"/>
    </xf>
    <xf numFmtId="0" fontId="34" fillId="2" borderId="0" xfId="0" applyFont="1" applyFill="1" applyAlignment="1" applyProtection="1">
      <alignment horizontal="left" vertical="center"/>
      <protection locked="0"/>
    </xf>
    <xf numFmtId="0" fontId="34" fillId="2" borderId="11" xfId="0" applyFont="1" applyFill="1" applyBorder="1" applyAlignment="1" applyProtection="1">
      <alignment horizontal="left" vertical="center"/>
      <protection locked="0"/>
    </xf>
    <xf numFmtId="0" fontId="7" fillId="2" borderId="10" xfId="0" applyFont="1" applyFill="1" applyBorder="1" applyAlignment="1" applyProtection="1">
      <alignment horizontal="left" vertical="center"/>
      <protection locked="0"/>
    </xf>
    <xf numFmtId="0" fontId="7" fillId="2" borderId="0" xfId="0" applyFont="1" applyFill="1" applyAlignment="1" applyProtection="1">
      <alignment horizontal="left" vertical="center"/>
      <protection locked="0"/>
    </xf>
    <xf numFmtId="0" fontId="7" fillId="2" borderId="11" xfId="0" applyFont="1" applyFill="1" applyBorder="1" applyAlignment="1" applyProtection="1">
      <alignment horizontal="left" vertical="center"/>
      <protection locked="0"/>
    </xf>
    <xf numFmtId="0" fontId="36" fillId="9" borderId="0" xfId="0" applyFont="1" applyFill="1" applyAlignment="1" applyProtection="1">
      <alignment horizontal="center" vertical="center"/>
      <protection hidden="1"/>
    </xf>
    <xf numFmtId="168" fontId="24" fillId="3" borderId="16" xfId="1" applyNumberFormat="1" applyFont="1" applyFill="1" applyBorder="1" applyAlignment="1">
      <alignment horizontal="center"/>
    </xf>
    <xf numFmtId="168" fontId="24" fillId="3" borderId="17" xfId="1" applyNumberFormat="1" applyFont="1" applyFill="1" applyBorder="1" applyAlignment="1">
      <alignment horizontal="center"/>
    </xf>
    <xf numFmtId="168" fontId="24" fillId="3" borderId="16" xfId="1" applyNumberFormat="1" applyFont="1" applyFill="1" applyBorder="1" applyAlignment="1">
      <alignment horizontal="center" wrapText="1"/>
    </xf>
    <xf numFmtId="168" fontId="24" fillId="3" borderId="0" xfId="1" applyNumberFormat="1" applyFont="1" applyFill="1" applyAlignment="1">
      <alignment horizontal="center" wrapText="1"/>
    </xf>
    <xf numFmtId="0" fontId="36" fillId="9" borderId="13" xfId="1" applyFont="1" applyFill="1" applyBorder="1" applyAlignment="1">
      <alignment horizontal="center" vertical="center"/>
    </xf>
    <xf numFmtId="0" fontId="36" fillId="9" borderId="14" xfId="1" applyFont="1" applyFill="1" applyBorder="1" applyAlignment="1">
      <alignment horizontal="center" vertical="center"/>
    </xf>
    <xf numFmtId="0" fontId="36" fillId="9" borderId="16" xfId="1" applyFont="1" applyFill="1" applyBorder="1" applyAlignment="1">
      <alignment horizontal="center" vertical="center"/>
    </xf>
    <xf numFmtId="0" fontId="36" fillId="9" borderId="0" xfId="1" applyFont="1" applyFill="1" applyAlignment="1">
      <alignment horizontal="center" vertical="center"/>
    </xf>
    <xf numFmtId="0" fontId="36" fillId="9" borderId="15" xfId="1" applyFont="1" applyFill="1" applyBorder="1" applyAlignment="1">
      <alignment horizontal="center" vertical="center"/>
    </xf>
    <xf numFmtId="0" fontId="36" fillId="9" borderId="17" xfId="1" applyFont="1" applyFill="1" applyBorder="1" applyAlignment="1">
      <alignment horizontal="center" vertical="center"/>
    </xf>
    <xf numFmtId="168" fontId="36" fillId="9" borderId="15" xfId="1" applyNumberFormat="1" applyFont="1" applyFill="1" applyBorder="1" applyAlignment="1">
      <alignment horizontal="center" vertical="center"/>
    </xf>
    <xf numFmtId="168" fontId="36" fillId="9" borderId="17" xfId="1" applyNumberFormat="1" applyFont="1" applyFill="1" applyBorder="1" applyAlignment="1">
      <alignment horizontal="center" vertical="center"/>
    </xf>
    <xf numFmtId="0" fontId="7" fillId="3" borderId="0" xfId="1" applyFill="1" applyAlignment="1">
      <alignment horizontal="left" vertical="center" wrapText="1" indent="1"/>
    </xf>
    <xf numFmtId="0" fontId="11" fillId="3" borderId="0" xfId="1" applyFont="1" applyFill="1" applyAlignment="1">
      <alignment horizontal="left" vertical="center" wrapText="1" indent="1"/>
    </xf>
    <xf numFmtId="0" fontId="4" fillId="0" borderId="8" xfId="1" applyFont="1" applyBorder="1" applyAlignment="1" applyProtection="1">
      <alignment horizontal="right" vertical="center"/>
      <protection hidden="1"/>
    </xf>
    <xf numFmtId="0" fontId="4" fillId="0" borderId="9" xfId="1" applyFont="1" applyBorder="1" applyAlignment="1" applyProtection="1">
      <alignment horizontal="right" vertical="center"/>
      <protection hidden="1"/>
    </xf>
    <xf numFmtId="0" fontId="7" fillId="0" borderId="0" xfId="0" applyFont="1" applyAlignment="1">
      <alignment vertical="center"/>
    </xf>
    <xf numFmtId="0" fontId="16" fillId="3" borderId="16" xfId="1" applyFont="1" applyFill="1" applyBorder="1" applyAlignment="1">
      <alignment horizontal="center" wrapText="1"/>
    </xf>
    <xf numFmtId="0" fontId="16" fillId="3" borderId="0" xfId="1" applyFont="1" applyFill="1" applyAlignment="1">
      <alignment horizontal="center" wrapText="1"/>
    </xf>
    <xf numFmtId="168" fontId="29" fillId="3" borderId="0" xfId="1" applyNumberFormat="1" applyFont="1" applyFill="1" applyAlignment="1">
      <alignment horizontal="left" indent="1"/>
    </xf>
    <xf numFmtId="168" fontId="24" fillId="3" borderId="0" xfId="1" applyNumberFormat="1" applyFont="1" applyFill="1" applyAlignment="1">
      <alignment horizontal="left" indent="1"/>
    </xf>
    <xf numFmtId="0" fontId="7" fillId="2" borderId="0" xfId="0" applyFont="1" applyFill="1" applyAlignment="1" applyProtection="1">
      <alignment vertical="center"/>
      <protection locked="0"/>
    </xf>
    <xf numFmtId="168" fontId="24" fillId="3" borderId="16" xfId="1" applyNumberFormat="1" applyFont="1" applyFill="1" applyBorder="1" applyAlignment="1">
      <alignment horizontal="center" vertical="center" wrapText="1"/>
    </xf>
    <xf numFmtId="168" fontId="24" fillId="3" borderId="0" xfId="1" applyNumberFormat="1" applyFont="1" applyFill="1" applyAlignment="1">
      <alignment horizontal="center" vertical="center" wrapText="1"/>
    </xf>
    <xf numFmtId="168" fontId="24" fillId="3" borderId="18" xfId="1" applyNumberFormat="1" applyFont="1" applyFill="1" applyBorder="1" applyAlignment="1">
      <alignment horizontal="center" vertical="center" wrapText="1"/>
    </xf>
    <xf numFmtId="168" fontId="24" fillId="3" borderId="19" xfId="1" applyNumberFormat="1" applyFont="1" applyFill="1" applyBorder="1" applyAlignment="1">
      <alignment horizontal="center" vertical="center" wrapText="1"/>
    </xf>
    <xf numFmtId="0" fontId="15" fillId="0" borderId="0" xfId="1" applyFont="1" applyAlignment="1" applyProtection="1">
      <alignment horizontal="center"/>
      <protection hidden="1"/>
    </xf>
    <xf numFmtId="0" fontId="19" fillId="0" borderId="0" xfId="1" applyFont="1" applyAlignment="1">
      <alignment horizontal="left" vertical="center"/>
    </xf>
    <xf numFmtId="0" fontId="16" fillId="0" borderId="0" xfId="1" applyFont="1" applyAlignment="1" applyProtection="1">
      <alignment horizontal="right" vertical="center"/>
      <protection hidden="1"/>
    </xf>
    <xf numFmtId="0" fontId="15" fillId="0" borderId="0" xfId="1" applyFont="1" applyAlignment="1" applyProtection="1">
      <alignment horizontal="left"/>
      <protection hidden="1"/>
    </xf>
    <xf numFmtId="0" fontId="11" fillId="0" borderId="0" xfId="1" applyFont="1" applyAlignment="1">
      <alignment horizontal="left"/>
    </xf>
    <xf numFmtId="0" fontId="26" fillId="0" borderId="0" xfId="1" applyFont="1" applyAlignment="1" applyProtection="1">
      <alignment horizontal="left" vertical="top" wrapText="1"/>
      <protection hidden="1"/>
    </xf>
    <xf numFmtId="0" fontId="11" fillId="0" borderId="0" xfId="1" applyFont="1" applyAlignment="1" applyProtection="1">
      <alignment horizontal="left"/>
      <protection hidden="1"/>
    </xf>
    <xf numFmtId="0" fontId="22" fillId="0" borderId="0" xfId="1" applyFont="1" applyAlignment="1" applyProtection="1">
      <alignment horizontal="left" vertical="center"/>
      <protection hidden="1"/>
    </xf>
    <xf numFmtId="0" fontId="15" fillId="0" borderId="0" xfId="1" applyFont="1" applyAlignment="1" applyProtection="1">
      <alignment horizontal="right" vertical="center" indent="1"/>
      <protection hidden="1"/>
    </xf>
    <xf numFmtId="0" fontId="16" fillId="0" borderId="0" xfId="0" applyFont="1" applyAlignment="1" applyProtection="1">
      <alignment horizontal="right" wrapText="1"/>
      <protection hidden="1"/>
    </xf>
    <xf numFmtId="0" fontId="25" fillId="0" borderId="0" xfId="0" applyFont="1" applyAlignment="1" applyProtection="1">
      <alignment horizontal="left" vertical="center"/>
      <protection hidden="1"/>
    </xf>
    <xf numFmtId="0" fontId="4" fillId="0" borderId="0" xfId="0" applyFont="1" applyAlignment="1" applyProtection="1">
      <alignment horizontal="left" vertical="center"/>
      <protection hidden="1"/>
    </xf>
    <xf numFmtId="0" fontId="6" fillId="0" borderId="0" xfId="1" applyFont="1" applyAlignment="1" applyProtection="1">
      <alignment horizontal="left" wrapText="1"/>
      <protection hidden="1"/>
    </xf>
    <xf numFmtId="0" fontId="7" fillId="0" borderId="0" xfId="0" applyFont="1" applyAlignment="1" applyProtection="1">
      <alignment horizontal="left"/>
      <protection hidden="1"/>
    </xf>
    <xf numFmtId="0" fontId="25" fillId="0" borderId="0" xfId="1" applyFont="1" applyAlignment="1" applyProtection="1">
      <alignment horizontal="left" vertical="center"/>
      <protection hidden="1"/>
    </xf>
    <xf numFmtId="0" fontId="25" fillId="0" borderId="0" xfId="0" applyFont="1" applyAlignment="1" applyProtection="1">
      <alignment horizontal="right" vertical="center" wrapText="1"/>
      <protection hidden="1"/>
    </xf>
    <xf numFmtId="0" fontId="25" fillId="0" borderId="0" xfId="1" applyFont="1" applyAlignment="1" applyProtection="1">
      <alignment horizontal="right"/>
      <protection hidden="1"/>
    </xf>
    <xf numFmtId="0" fontId="4" fillId="2" borderId="1" xfId="1" applyFont="1" applyFill="1" applyBorder="1" applyAlignment="1" applyProtection="1">
      <alignment horizontal="left" vertical="center"/>
      <protection locked="0"/>
    </xf>
    <xf numFmtId="0" fontId="31" fillId="2" borderId="1" xfId="1" applyFont="1" applyFill="1" applyBorder="1" applyAlignment="1" applyProtection="1">
      <alignment horizontal="left"/>
      <protection locked="0"/>
    </xf>
    <xf numFmtId="168" fontId="11" fillId="3" borderId="0" xfId="1" applyNumberFormat="1" applyFont="1" applyFill="1" applyAlignment="1">
      <alignment horizontal="left" vertical="center" wrapText="1" indent="1"/>
    </xf>
    <xf numFmtId="168" fontId="7" fillId="3" borderId="0" xfId="1" applyNumberFormat="1" applyFill="1" applyAlignment="1">
      <alignment horizontal="left" vertical="center" wrapText="1" indent="1"/>
    </xf>
    <xf numFmtId="0" fontId="39" fillId="0" borderId="0" xfId="1" applyFont="1" applyAlignment="1" applyProtection="1">
      <alignment horizontal="center" vertical="center"/>
      <protection hidden="1"/>
    </xf>
    <xf numFmtId="0" fontId="23" fillId="0" borderId="0" xfId="1" applyFont="1" applyAlignment="1" applyProtection="1">
      <alignment horizontal="center" vertical="center"/>
      <protection hidden="1"/>
    </xf>
    <xf numFmtId="168" fontId="29" fillId="3" borderId="0" xfId="1" applyNumberFormat="1" applyFont="1" applyFill="1" applyAlignment="1">
      <alignment horizontal="left" vertical="center" indent="1"/>
    </xf>
    <xf numFmtId="168" fontId="3" fillId="3" borderId="0" xfId="1" applyNumberFormat="1" applyFont="1" applyFill="1" applyAlignment="1">
      <alignment horizontal="left" vertical="center" indent="1"/>
    </xf>
    <xf numFmtId="0" fontId="16" fillId="0" borderId="0" xfId="1" applyFont="1" applyAlignment="1" applyProtection="1">
      <alignment horizontal="right" wrapText="1"/>
      <protection hidden="1"/>
    </xf>
    <xf numFmtId="0" fontId="31" fillId="2" borderId="1" xfId="1" applyFont="1" applyFill="1" applyBorder="1" applyAlignment="1" applyProtection="1">
      <alignment horizontal="left" vertical="top" wrapText="1"/>
      <protection locked="0"/>
    </xf>
    <xf numFmtId="0" fontId="4" fillId="0" borderId="0" xfId="1" applyFont="1" applyAlignment="1" applyProtection="1">
      <alignment horizontal="left" vertical="center"/>
      <protection hidden="1"/>
    </xf>
    <xf numFmtId="0" fontId="25" fillId="0" borderId="0" xfId="1" applyFont="1" applyAlignment="1" applyProtection="1">
      <alignment horizontal="right" vertical="center" wrapText="1"/>
      <protection hidden="1"/>
    </xf>
    <xf numFmtId="0" fontId="7" fillId="2" borderId="7" xfId="1" applyFill="1" applyBorder="1" applyAlignment="1" applyProtection="1">
      <alignment horizontal="left" vertical="top" wrapText="1"/>
      <protection locked="0"/>
    </xf>
    <xf numFmtId="0" fontId="7" fillId="2" borderId="8" xfId="1" applyFill="1" applyBorder="1" applyAlignment="1" applyProtection="1">
      <alignment horizontal="left" vertical="top" wrapText="1"/>
      <protection locked="0"/>
    </xf>
    <xf numFmtId="0" fontId="7" fillId="2" borderId="10" xfId="1" applyFill="1" applyBorder="1" applyAlignment="1" applyProtection="1">
      <alignment horizontal="left" vertical="top" wrapText="1"/>
      <protection locked="0"/>
    </xf>
    <xf numFmtId="0" fontId="7" fillId="2" borderId="0" xfId="1" applyFill="1" applyAlignment="1" applyProtection="1">
      <alignment horizontal="left" vertical="top" wrapText="1"/>
      <protection locked="0"/>
    </xf>
    <xf numFmtId="0" fontId="7" fillId="0" borderId="0" xfId="1" applyAlignment="1" applyProtection="1">
      <alignment horizontal="left"/>
      <protection hidden="1"/>
    </xf>
    <xf numFmtId="0" fontId="11" fillId="0" borderId="0" xfId="1" applyFont="1" applyAlignment="1" applyProtection="1">
      <alignment horizontal="left" vertical="top"/>
      <protection hidden="1"/>
    </xf>
    <xf numFmtId="0" fontId="4" fillId="5" borderId="0" xfId="1" applyFont="1" applyFill="1" applyAlignment="1">
      <alignment horizontal="center" vertical="center"/>
    </xf>
    <xf numFmtId="0" fontId="36" fillId="9" borderId="13" xfId="1" applyFont="1" applyFill="1" applyBorder="1" applyAlignment="1">
      <alignment horizontal="left" vertical="center" indent="3"/>
    </xf>
    <xf numFmtId="0" fontId="36" fillId="9" borderId="14" xfId="1" applyFont="1" applyFill="1" applyBorder="1" applyAlignment="1">
      <alignment horizontal="left" vertical="center" indent="3"/>
    </xf>
    <xf numFmtId="0" fontId="36" fillId="9" borderId="16" xfId="1" applyFont="1" applyFill="1" applyBorder="1" applyAlignment="1">
      <alignment horizontal="left" vertical="center" indent="3"/>
    </xf>
    <xf numFmtId="0" fontId="36" fillId="9" borderId="0" xfId="1" applyFont="1" applyFill="1" applyAlignment="1">
      <alignment horizontal="left" vertical="center" indent="3"/>
    </xf>
    <xf numFmtId="0" fontId="27" fillId="9" borderId="15" xfId="1" applyFont="1" applyFill="1" applyBorder="1" applyAlignment="1">
      <alignment horizontal="center" vertical="center"/>
    </xf>
    <xf numFmtId="0" fontId="27" fillId="9" borderId="17" xfId="1" applyFont="1" applyFill="1" applyBorder="1" applyAlignment="1">
      <alignment horizontal="center" vertical="center"/>
    </xf>
    <xf numFmtId="168" fontId="27" fillId="9" borderId="15" xfId="1" applyNumberFormat="1" applyFont="1" applyFill="1" applyBorder="1" applyAlignment="1">
      <alignment horizontal="center" vertical="center"/>
    </xf>
    <xf numFmtId="168" fontId="27" fillId="9" borderId="17" xfId="1" applyNumberFormat="1" applyFont="1" applyFill="1" applyBorder="1" applyAlignment="1">
      <alignment horizontal="center" vertical="center"/>
    </xf>
    <xf numFmtId="168" fontId="36" fillId="9" borderId="13" xfId="1" applyNumberFormat="1" applyFont="1" applyFill="1" applyBorder="1" applyAlignment="1">
      <alignment horizontal="left" vertical="center" indent="3"/>
    </xf>
    <xf numFmtId="168" fontId="36" fillId="9" borderId="14" xfId="1" applyNumberFormat="1" applyFont="1" applyFill="1" applyBorder="1" applyAlignment="1">
      <alignment horizontal="left" vertical="center" indent="3"/>
    </xf>
    <xf numFmtId="168" fontId="36" fillId="9" borderId="16" xfId="1" applyNumberFormat="1" applyFont="1" applyFill="1" applyBorder="1" applyAlignment="1">
      <alignment horizontal="left" vertical="center" indent="3"/>
    </xf>
    <xf numFmtId="168" fontId="36" fillId="9" borderId="0" xfId="1" applyNumberFormat="1" applyFont="1" applyFill="1" applyAlignment="1">
      <alignment horizontal="left" vertical="center" indent="3"/>
    </xf>
    <xf numFmtId="0" fontId="4" fillId="0" borderId="10" xfId="1" applyFont="1" applyBorder="1" applyAlignment="1" applyProtection="1">
      <alignment horizontal="left" vertical="center" indent="1"/>
      <protection hidden="1"/>
    </xf>
    <xf numFmtId="0" fontId="4" fillId="0" borderId="0" xfId="1" applyFont="1" applyAlignment="1" applyProtection="1">
      <alignment horizontal="left" vertical="center" indent="1"/>
      <protection hidden="1"/>
    </xf>
    <xf numFmtId="0" fontId="4" fillId="0" borderId="11" xfId="1" applyFont="1" applyBorder="1" applyAlignment="1" applyProtection="1">
      <alignment horizontal="left" vertical="center" indent="1"/>
      <protection hidden="1"/>
    </xf>
    <xf numFmtId="0" fontId="33" fillId="0" borderId="6" xfId="1" applyFont="1" applyBorder="1" applyAlignment="1" applyProtection="1">
      <alignment horizontal="left" vertical="center" indent="1"/>
      <protection hidden="1"/>
    </xf>
    <xf numFmtId="0" fontId="33" fillId="0" borderId="1" xfId="1" applyFont="1" applyBorder="1" applyAlignment="1" applyProtection="1">
      <alignment horizontal="left" vertical="center" indent="1"/>
      <protection hidden="1"/>
    </xf>
    <xf numFmtId="0" fontId="6" fillId="2" borderId="0" xfId="1" applyFont="1" applyFill="1" applyAlignment="1" applyProtection="1">
      <alignment horizontal="left" vertical="center"/>
      <protection locked="0"/>
    </xf>
    <xf numFmtId="0" fontId="7" fillId="2" borderId="0" xfId="1" applyFill="1" applyAlignment="1" applyProtection="1">
      <alignment vertical="center"/>
      <protection locked="0"/>
    </xf>
    <xf numFmtId="168" fontId="24" fillId="3" borderId="0" xfId="1" applyNumberFormat="1" applyFont="1" applyFill="1" applyAlignment="1">
      <alignment horizontal="center"/>
    </xf>
    <xf numFmtId="0" fontId="4" fillId="0" borderId="8" xfId="1" applyFont="1" applyBorder="1" applyAlignment="1" applyProtection="1">
      <alignment horizontal="right"/>
      <protection hidden="1"/>
    </xf>
    <xf numFmtId="0" fontId="4" fillId="0" borderId="9" xfId="1" applyFont="1" applyBorder="1" applyAlignment="1" applyProtection="1">
      <alignment horizontal="right"/>
      <protection hidden="1"/>
    </xf>
    <xf numFmtId="0" fontId="11" fillId="2" borderId="0" xfId="0" applyFont="1" applyFill="1" applyAlignment="1" applyProtection="1">
      <alignment horizontal="left" vertical="center"/>
      <protection locked="0"/>
    </xf>
    <xf numFmtId="0" fontId="11" fillId="5" borderId="12" xfId="1" applyFont="1" applyFill="1" applyBorder="1" applyAlignment="1" applyProtection="1">
      <alignment horizontal="left" vertical="center"/>
      <protection hidden="1"/>
    </xf>
    <xf numFmtId="0" fontId="11" fillId="5" borderId="3" xfId="1" applyFont="1" applyFill="1" applyBorder="1" applyAlignment="1" applyProtection="1">
      <alignment horizontal="left" vertical="center"/>
      <protection hidden="1"/>
    </xf>
    <xf numFmtId="0" fontId="11" fillId="3" borderId="16" xfId="1" applyFont="1" applyFill="1" applyBorder="1" applyAlignment="1">
      <alignment horizontal="left"/>
    </xf>
    <xf numFmtId="0" fontId="11" fillId="3" borderId="0" xfId="1" applyFont="1" applyFill="1" applyAlignment="1">
      <alignment horizontal="left"/>
    </xf>
    <xf numFmtId="0" fontId="11" fillId="3" borderId="17" xfId="1" applyFont="1" applyFill="1" applyBorder="1" applyAlignment="1">
      <alignment horizontal="left"/>
    </xf>
    <xf numFmtId="0" fontId="4" fillId="0" borderId="8" xfId="1" applyFont="1" applyBorder="1" applyAlignment="1" applyProtection="1">
      <alignment horizontal="right" indent="1"/>
      <protection hidden="1"/>
    </xf>
    <xf numFmtId="0" fontId="4" fillId="0" borderId="9" xfId="1" applyFont="1" applyBorder="1" applyAlignment="1" applyProtection="1">
      <alignment horizontal="right" indent="1"/>
      <protection hidden="1"/>
    </xf>
    <xf numFmtId="0" fontId="16" fillId="3" borderId="16" xfId="1" applyFont="1" applyFill="1" applyBorder="1" applyAlignment="1">
      <alignment horizontal="right" indent="1"/>
    </xf>
    <xf numFmtId="0" fontId="16" fillId="3" borderId="11" xfId="1" applyFont="1" applyFill="1" applyBorder="1" applyAlignment="1">
      <alignment horizontal="right" indent="1"/>
    </xf>
    <xf numFmtId="0" fontId="15" fillId="5" borderId="12" xfId="1" applyFont="1" applyFill="1" applyBorder="1" applyAlignment="1" applyProtection="1">
      <alignment horizontal="left" vertical="center"/>
      <protection hidden="1"/>
    </xf>
    <xf numFmtId="0" fontId="15" fillId="5" borderId="3" xfId="1" applyFont="1" applyFill="1" applyBorder="1" applyAlignment="1" applyProtection="1">
      <alignment horizontal="left" vertical="center"/>
      <protection hidden="1"/>
    </xf>
    <xf numFmtId="0" fontId="4" fillId="0" borderId="0" xfId="1" applyFont="1" applyAlignment="1">
      <alignment horizontal="right"/>
    </xf>
    <xf numFmtId="168" fontId="30" fillId="3" borderId="16" xfId="1" applyNumberFormat="1" applyFont="1" applyFill="1" applyBorder="1" applyAlignment="1">
      <alignment horizontal="right" indent="1"/>
    </xf>
    <xf numFmtId="168" fontId="30" fillId="3" borderId="17" xfId="1" applyNumberFormat="1" applyFont="1" applyFill="1" applyBorder="1" applyAlignment="1">
      <alignment horizontal="right" indent="1"/>
    </xf>
    <xf numFmtId="0" fontId="15" fillId="3" borderId="19" xfId="1" applyFont="1" applyFill="1" applyBorder="1" applyAlignment="1">
      <alignment horizontal="left" vertical="center"/>
    </xf>
    <xf numFmtId="168" fontId="29" fillId="3" borderId="16" xfId="1" applyNumberFormat="1" applyFont="1" applyFill="1" applyBorder="1" applyAlignment="1">
      <alignment horizontal="left"/>
    </xf>
    <xf numFmtId="168" fontId="29" fillId="3" borderId="0" xfId="1" applyNumberFormat="1" applyFont="1" applyFill="1" applyAlignment="1">
      <alignment horizontal="left"/>
    </xf>
    <xf numFmtId="168" fontId="29" fillId="3" borderId="17" xfId="1" applyNumberFormat="1" applyFont="1" applyFill="1" applyBorder="1" applyAlignment="1">
      <alignment horizontal="left"/>
    </xf>
    <xf numFmtId="0" fontId="15" fillId="3" borderId="0" xfId="1" applyFont="1" applyFill="1" applyAlignment="1">
      <alignment horizontal="left" vertical="center"/>
    </xf>
    <xf numFmtId="168" fontId="24" fillId="3" borderId="16" xfId="1" applyNumberFormat="1" applyFont="1" applyFill="1" applyBorder="1" applyAlignment="1">
      <alignment horizontal="left"/>
    </xf>
    <xf numFmtId="168" fontId="24" fillId="3" borderId="0" xfId="1" applyNumberFormat="1" applyFont="1" applyFill="1" applyAlignment="1">
      <alignment horizontal="left"/>
    </xf>
    <xf numFmtId="168" fontId="24" fillId="3" borderId="17" xfId="1" applyNumberFormat="1" applyFont="1" applyFill="1" applyBorder="1" applyAlignment="1">
      <alignment horizontal="left"/>
    </xf>
    <xf numFmtId="0" fontId="12" fillId="2" borderId="0" xfId="0" applyFont="1" applyFill="1" applyAlignment="1" applyProtection="1">
      <alignment horizontal="left" vertical="center"/>
      <protection locked="0"/>
    </xf>
    <xf numFmtId="0" fontId="7" fillId="2" borderId="0" xfId="1" applyFill="1" applyAlignment="1">
      <alignment horizontal="left" vertical="center"/>
    </xf>
    <xf numFmtId="0" fontId="11" fillId="2" borderId="0" xfId="0" applyFont="1" applyFill="1" applyAlignment="1" applyProtection="1">
      <alignment horizontal="left" vertical="center"/>
      <protection hidden="1"/>
    </xf>
    <xf numFmtId="0" fontId="15" fillId="0" borderId="0" xfId="1" applyFont="1" applyAlignment="1">
      <alignment horizontal="left" vertical="center"/>
    </xf>
    <xf numFmtId="168" fontId="30" fillId="3" borderId="0" xfId="1" applyNumberFormat="1" applyFont="1" applyFill="1" applyAlignment="1">
      <alignment horizontal="right" indent="1"/>
    </xf>
    <xf numFmtId="0" fontId="4" fillId="5" borderId="0" xfId="1" applyFont="1" applyFill="1" applyAlignment="1" applyProtection="1">
      <alignment horizontal="right" vertical="center" indent="1"/>
      <protection hidden="1"/>
    </xf>
    <xf numFmtId="0" fontId="4" fillId="5" borderId="0" xfId="1" applyFont="1" applyFill="1" applyAlignment="1" applyProtection="1">
      <alignment horizontal="center" vertical="center"/>
      <protection hidden="1"/>
    </xf>
    <xf numFmtId="168" fontId="11" fillId="3" borderId="16" xfId="1" applyNumberFormat="1" applyFont="1" applyFill="1" applyBorder="1" applyAlignment="1">
      <alignment horizontal="left"/>
    </xf>
    <xf numFmtId="168" fontId="11" fillId="3" borderId="0" xfId="1" applyNumberFormat="1" applyFont="1" applyFill="1" applyAlignment="1">
      <alignment horizontal="left"/>
    </xf>
    <xf numFmtId="168" fontId="11" fillId="3" borderId="17" xfId="1" applyNumberFormat="1" applyFont="1" applyFill="1" applyBorder="1" applyAlignment="1">
      <alignment horizontal="left"/>
    </xf>
    <xf numFmtId="0" fontId="23" fillId="9" borderId="0" xfId="1" applyFont="1" applyFill="1" applyAlignment="1" applyProtection="1">
      <alignment horizontal="center" vertical="center"/>
      <protection hidden="1"/>
    </xf>
    <xf numFmtId="0" fontId="15" fillId="0" borderId="16" xfId="0" applyFont="1" applyBorder="1" applyAlignment="1" applyProtection="1">
      <alignment horizontal="right" vertical="center" indent="1"/>
      <protection hidden="1"/>
    </xf>
    <xf numFmtId="0" fontId="15" fillId="0" borderId="0" xfId="0" applyFont="1" applyAlignment="1" applyProtection="1">
      <alignment horizontal="right" vertical="center" indent="1"/>
      <protection hidden="1"/>
    </xf>
    <xf numFmtId="0" fontId="15" fillId="0" borderId="11" xfId="0" applyFont="1" applyBorder="1" applyAlignment="1" applyProtection="1">
      <alignment horizontal="right" vertical="center" indent="1"/>
      <protection hidden="1"/>
    </xf>
    <xf numFmtId="0" fontId="14" fillId="0" borderId="18" xfId="0" applyFont="1" applyBorder="1" applyAlignment="1" applyProtection="1">
      <alignment horizontal="right" vertical="center" indent="1"/>
      <protection hidden="1"/>
    </xf>
    <xf numFmtId="0" fontId="14" fillId="0" borderId="19" xfId="0" applyFont="1" applyBorder="1" applyAlignment="1" applyProtection="1">
      <alignment horizontal="right" vertical="center" indent="1"/>
      <protection hidden="1"/>
    </xf>
    <xf numFmtId="0" fontId="14" fillId="0" borderId="20" xfId="0" applyFont="1" applyBorder="1" applyAlignment="1" applyProtection="1">
      <alignment horizontal="right" vertical="center" indent="1"/>
      <protection hidden="1"/>
    </xf>
    <xf numFmtId="0" fontId="15" fillId="2" borderId="1" xfId="1" applyFont="1" applyFill="1" applyBorder="1" applyAlignment="1" applyProtection="1">
      <alignment horizontal="left" vertical="center"/>
      <protection locked="0"/>
    </xf>
    <xf numFmtId="0" fontId="15" fillId="0" borderId="1" xfId="0" applyFont="1" applyBorder="1" applyAlignment="1" applyProtection="1">
      <alignment horizontal="left" vertical="center"/>
      <protection hidden="1"/>
    </xf>
    <xf numFmtId="0" fontId="6" fillId="0" borderId="0" xfId="0" applyFont="1" applyAlignment="1" applyProtection="1">
      <alignment horizontal="left" wrapText="1"/>
      <protection hidden="1"/>
    </xf>
    <xf numFmtId="0" fontId="11" fillId="2" borderId="7" xfId="1" applyFont="1" applyFill="1" applyBorder="1" applyAlignment="1" applyProtection="1">
      <alignment horizontal="left" vertical="center"/>
      <protection locked="0"/>
    </xf>
    <xf numFmtId="0" fontId="11" fillId="2" borderId="8" xfId="1" applyFont="1" applyFill="1" applyBorder="1" applyAlignment="1" applyProtection="1">
      <alignment horizontal="left" vertical="center"/>
      <protection locked="0"/>
    </xf>
    <xf numFmtId="0" fontId="25" fillId="0" borderId="0" xfId="1" applyFont="1" applyAlignment="1" applyProtection="1">
      <alignment horizontal="right" vertical="center" indent="1"/>
      <protection hidden="1"/>
    </xf>
    <xf numFmtId="0" fontId="36" fillId="6" borderId="0" xfId="0" applyFont="1" applyFill="1" applyAlignment="1" applyProtection="1">
      <alignment horizontal="center" vertical="center"/>
      <protection hidden="1"/>
    </xf>
    <xf numFmtId="0" fontId="4" fillId="5" borderId="0" xfId="1" applyFont="1" applyFill="1" applyAlignment="1">
      <alignment horizontal="center"/>
    </xf>
    <xf numFmtId="0" fontId="11" fillId="2" borderId="10" xfId="1" applyFont="1" applyFill="1" applyBorder="1" applyAlignment="1" applyProtection="1">
      <alignment horizontal="left" vertical="center"/>
      <protection locked="0"/>
    </xf>
    <xf numFmtId="0" fontId="11" fillId="2" borderId="0" xfId="1" applyFont="1" applyFill="1" applyAlignment="1" applyProtection="1">
      <alignment horizontal="left" vertical="center"/>
      <protection locked="0"/>
    </xf>
    <xf numFmtId="0" fontId="7" fillId="0" borderId="0" xfId="0" applyFont="1" applyAlignment="1" applyProtection="1">
      <alignment horizontal="left" vertical="center"/>
      <protection locked="0"/>
    </xf>
    <xf numFmtId="0" fontId="4" fillId="0" borderId="0" xfId="1" applyFont="1" applyAlignment="1" applyProtection="1">
      <alignment horizontal="center" vertical="center"/>
    </xf>
  </cellXfs>
  <cellStyles count="2">
    <cellStyle name="Normaali" xfId="0" builtinId="0"/>
    <cellStyle name="Normaali 2" xfId="1" xr:uid="{00000000-0005-0000-0000-000001000000}"/>
  </cellStyles>
  <dxfs count="2">
    <dxf>
      <font>
        <color rgb="FF006100"/>
      </font>
      <fill>
        <patternFill>
          <bgColor rgb="FFC6EFCE"/>
        </patternFill>
      </fill>
    </dxf>
    <dxf>
      <font>
        <color rgb="FF9C0006"/>
      </font>
      <fill>
        <patternFill>
          <bgColor rgb="FFFFC7CE"/>
        </patternFill>
      </fill>
    </dxf>
  </dxfs>
  <tableStyles count="0" defaultTableStyle="TableStyleMedium9" defaultPivotStyle="PivotStyleLight16"/>
  <colors>
    <mruColors>
      <color rgb="FFFFFFCC"/>
      <color rgb="FF0152A1"/>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jpeg"/><Relationship Id="rId1" Type="http://schemas.openxmlformats.org/officeDocument/2006/relationships/hyperlink" Target="#'ESIMERKKI KONEINVESTOINTI'!A1"/><Relationship Id="rId6" Type="http://schemas.openxmlformats.org/officeDocument/2006/relationships/image" Target="../media/image4.png"/><Relationship Id="rId5" Type="http://schemas.openxmlformats.org/officeDocument/2006/relationships/image" Target="../media/image3.png"/><Relationship Id="rId4" Type="http://schemas.openxmlformats.org/officeDocument/2006/relationships/hyperlink" Target="#'ESIMERKKI LIIKETILAINVESTOINTI'!A1"/></Relationships>
</file>

<file path=xl/drawings/_rels/drawing2.xml.rels><?xml version="1.0" encoding="UTF-8" standalone="yes"?>
<Relationships xmlns="http://schemas.openxmlformats.org/package/2006/relationships"><Relationship Id="rId3" Type="http://schemas.openxmlformats.org/officeDocument/2006/relationships/hyperlink" Target="#LASKENTAOHJELMA!A1"/><Relationship Id="rId2" Type="http://schemas.openxmlformats.org/officeDocument/2006/relationships/image" Target="../media/image2.jpeg"/><Relationship Id="rId1" Type="http://schemas.openxmlformats.org/officeDocument/2006/relationships/image" Target="../media/image5.jpe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2" Type="http://schemas.openxmlformats.org/officeDocument/2006/relationships/hyperlink" Target="#LASKENTAOHJELMA!A1"/><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xdr:from>
      <xdr:col>12</xdr:col>
      <xdr:colOff>208462</xdr:colOff>
      <xdr:row>3</xdr:row>
      <xdr:rowOff>55791</xdr:rowOff>
    </xdr:from>
    <xdr:to>
      <xdr:col>15</xdr:col>
      <xdr:colOff>495300</xdr:colOff>
      <xdr:row>5</xdr:row>
      <xdr:rowOff>103419</xdr:rowOff>
    </xdr:to>
    <xdr:sp macro="" textlink="">
      <xdr:nvSpPr>
        <xdr:cNvPr id="2" name="Suorakulmio: Pyöristetyt kulmat 1">
          <a:hlinkClick xmlns:r="http://schemas.openxmlformats.org/officeDocument/2006/relationships" r:id="rId1"/>
          <a:extLst>
            <a:ext uri="{FF2B5EF4-FFF2-40B4-BE49-F238E27FC236}">
              <a16:creationId xmlns:a16="http://schemas.microsoft.com/office/drawing/2014/main" id="{B2989CA1-9DFC-49DD-B075-BD4ABA303A03}"/>
            </a:ext>
          </a:extLst>
        </xdr:cNvPr>
        <xdr:cNvSpPr/>
      </xdr:nvSpPr>
      <xdr:spPr>
        <a:xfrm>
          <a:off x="7345705" y="827257"/>
          <a:ext cx="1943359" cy="36000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i-FI" sz="1100" b="1"/>
            <a:t>ESIMERKKI</a:t>
          </a:r>
          <a:r>
            <a:rPr lang="fi-FI" sz="1000" b="1"/>
            <a:t> KONEINVESTOINTI</a:t>
          </a:r>
        </a:p>
      </xdr:txBody>
    </xdr:sp>
    <xdr:clientData fLocksWithSheet="0" fPrintsWithSheet="0"/>
  </xdr:twoCellAnchor>
  <xdr:twoCellAnchor editAs="oneCell">
    <xdr:from>
      <xdr:col>1</xdr:col>
      <xdr:colOff>10884</xdr:colOff>
      <xdr:row>61</xdr:row>
      <xdr:rowOff>87086</xdr:rowOff>
    </xdr:from>
    <xdr:to>
      <xdr:col>2</xdr:col>
      <xdr:colOff>594141</xdr:colOff>
      <xdr:row>63</xdr:row>
      <xdr:rowOff>147841</xdr:rowOff>
    </xdr:to>
    <xdr:pic>
      <xdr:nvPicPr>
        <xdr:cNvPr id="4" name="Kuva 3">
          <a:extLst>
            <a:ext uri="{FF2B5EF4-FFF2-40B4-BE49-F238E27FC236}">
              <a16:creationId xmlns:a16="http://schemas.microsoft.com/office/drawing/2014/main" id="{8BF14BDC-B1A7-4097-F2A7-B17C9114E85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11627" y="11146972"/>
          <a:ext cx="1024128" cy="344423"/>
        </a:xfrm>
        <a:prstGeom prst="rect">
          <a:avLst/>
        </a:prstGeom>
      </xdr:spPr>
    </xdr:pic>
    <xdr:clientData/>
  </xdr:twoCellAnchor>
  <xdr:twoCellAnchor editAs="oneCell">
    <xdr:from>
      <xdr:col>20</xdr:col>
      <xdr:colOff>165197</xdr:colOff>
      <xdr:row>16</xdr:row>
      <xdr:rowOff>147278</xdr:rowOff>
    </xdr:from>
    <xdr:to>
      <xdr:col>21</xdr:col>
      <xdr:colOff>528167</xdr:colOff>
      <xdr:row>19</xdr:row>
      <xdr:rowOff>10933</xdr:rowOff>
    </xdr:to>
    <xdr:pic>
      <xdr:nvPicPr>
        <xdr:cNvPr id="7" name="Kuva 6">
          <a:extLst>
            <a:ext uri="{FF2B5EF4-FFF2-40B4-BE49-F238E27FC236}">
              <a16:creationId xmlns:a16="http://schemas.microsoft.com/office/drawing/2014/main" id="{A069D48D-F9EA-2A48-583F-694C478FC83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209919" y="3015984"/>
          <a:ext cx="990500" cy="414344"/>
        </a:xfrm>
        <a:prstGeom prst="rect">
          <a:avLst/>
        </a:prstGeom>
      </xdr:spPr>
    </xdr:pic>
    <xdr:clientData/>
  </xdr:twoCellAnchor>
  <xdr:twoCellAnchor>
    <xdr:from>
      <xdr:col>12</xdr:col>
      <xdr:colOff>209006</xdr:colOff>
      <xdr:row>6</xdr:row>
      <xdr:rowOff>84909</xdr:rowOff>
    </xdr:from>
    <xdr:to>
      <xdr:col>16</xdr:col>
      <xdr:colOff>108857</xdr:colOff>
      <xdr:row>8</xdr:row>
      <xdr:rowOff>175133</xdr:rowOff>
    </xdr:to>
    <xdr:sp macro="" textlink="">
      <xdr:nvSpPr>
        <xdr:cNvPr id="3" name="Suorakulmio: Pyöristetyt kulmat 2">
          <a:hlinkClick xmlns:r="http://schemas.openxmlformats.org/officeDocument/2006/relationships" r:id="rId4"/>
          <a:extLst>
            <a:ext uri="{FF2B5EF4-FFF2-40B4-BE49-F238E27FC236}">
              <a16:creationId xmlns:a16="http://schemas.microsoft.com/office/drawing/2014/main" id="{B5507714-55C2-4CB2-B2B9-C7B82C2404D8}"/>
            </a:ext>
          </a:extLst>
        </xdr:cNvPr>
        <xdr:cNvSpPr/>
      </xdr:nvSpPr>
      <xdr:spPr>
        <a:xfrm>
          <a:off x="7346249" y="1324934"/>
          <a:ext cx="2181118" cy="36000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i-FI" sz="1100" b="1"/>
            <a:t>ESIMERKKI</a:t>
          </a:r>
          <a:r>
            <a:rPr lang="fi-FI" sz="1000" b="1"/>
            <a:t> LIIKETILAINVESTOINTI</a:t>
          </a:r>
        </a:p>
      </xdr:txBody>
    </xdr:sp>
    <xdr:clientData fLocksWithSheet="0" fPrintsWithSheet="0"/>
  </xdr:twoCellAnchor>
  <xdr:twoCellAnchor editAs="oneCell">
    <xdr:from>
      <xdr:col>11</xdr:col>
      <xdr:colOff>23664</xdr:colOff>
      <xdr:row>54</xdr:row>
      <xdr:rowOff>66262</xdr:rowOff>
    </xdr:from>
    <xdr:to>
      <xdr:col>11</xdr:col>
      <xdr:colOff>241352</xdr:colOff>
      <xdr:row>55</xdr:row>
      <xdr:rowOff>102411</xdr:rowOff>
    </xdr:to>
    <xdr:pic>
      <xdr:nvPicPr>
        <xdr:cNvPr id="10" name="Kuva 9">
          <a:extLst>
            <a:ext uri="{FF2B5EF4-FFF2-40B4-BE49-F238E27FC236}">
              <a16:creationId xmlns:a16="http://schemas.microsoft.com/office/drawing/2014/main" id="{1B7203E9-EE15-9F35-3842-AC2215E00707}"/>
            </a:ext>
          </a:extLst>
        </xdr:cNvPr>
        <xdr:cNvPicPr>
          <a:picLocks noChangeAspect="1"/>
        </xdr:cNvPicPr>
      </xdr:nvPicPr>
      <xdr:blipFill>
        <a:blip xmlns:r="http://schemas.openxmlformats.org/officeDocument/2006/relationships" r:embed="rId5"/>
        <a:stretch>
          <a:fillRect/>
        </a:stretch>
      </xdr:blipFill>
      <xdr:spPr>
        <a:xfrm>
          <a:off x="6881664" y="9603094"/>
          <a:ext cx="217688" cy="216000"/>
        </a:xfrm>
        <a:prstGeom prst="rect">
          <a:avLst/>
        </a:prstGeom>
      </xdr:spPr>
    </xdr:pic>
    <xdr:clientData fLocksWithSheet="0" fPrintsWithSheet="0"/>
  </xdr:twoCellAnchor>
  <xdr:twoCellAnchor editAs="oneCell">
    <xdr:from>
      <xdr:col>11</xdr:col>
      <xdr:colOff>22956</xdr:colOff>
      <xdr:row>48</xdr:row>
      <xdr:rowOff>72413</xdr:rowOff>
    </xdr:from>
    <xdr:to>
      <xdr:col>11</xdr:col>
      <xdr:colOff>240644</xdr:colOff>
      <xdr:row>49</xdr:row>
      <xdr:rowOff>108563</xdr:rowOff>
    </xdr:to>
    <xdr:pic>
      <xdr:nvPicPr>
        <xdr:cNvPr id="11" name="Kuva 10">
          <a:extLst>
            <a:ext uri="{FF2B5EF4-FFF2-40B4-BE49-F238E27FC236}">
              <a16:creationId xmlns:a16="http://schemas.microsoft.com/office/drawing/2014/main" id="{73173E02-5F79-25BC-44EE-5F9E59772519}"/>
            </a:ext>
          </a:extLst>
        </xdr:cNvPr>
        <xdr:cNvPicPr>
          <a:picLocks noChangeAspect="1"/>
        </xdr:cNvPicPr>
      </xdr:nvPicPr>
      <xdr:blipFill>
        <a:blip xmlns:r="http://schemas.openxmlformats.org/officeDocument/2006/relationships" r:embed="rId5"/>
        <a:stretch>
          <a:fillRect/>
        </a:stretch>
      </xdr:blipFill>
      <xdr:spPr>
        <a:xfrm>
          <a:off x="6880956" y="8508842"/>
          <a:ext cx="217688" cy="215764"/>
        </a:xfrm>
        <a:prstGeom prst="rect">
          <a:avLst/>
        </a:prstGeom>
      </xdr:spPr>
    </xdr:pic>
    <xdr:clientData fLocksWithSheet="0" fPrintsWithSheet="0"/>
  </xdr:twoCellAnchor>
  <xdr:twoCellAnchor editAs="oneCell">
    <xdr:from>
      <xdr:col>11</xdr:col>
      <xdr:colOff>23666</xdr:colOff>
      <xdr:row>42</xdr:row>
      <xdr:rowOff>75726</xdr:rowOff>
    </xdr:from>
    <xdr:to>
      <xdr:col>11</xdr:col>
      <xdr:colOff>241354</xdr:colOff>
      <xdr:row>43</xdr:row>
      <xdr:rowOff>111875</xdr:rowOff>
    </xdr:to>
    <xdr:pic>
      <xdr:nvPicPr>
        <xdr:cNvPr id="12" name="Kuva 11">
          <a:extLst>
            <a:ext uri="{FF2B5EF4-FFF2-40B4-BE49-F238E27FC236}">
              <a16:creationId xmlns:a16="http://schemas.microsoft.com/office/drawing/2014/main" id="{9EA6ED30-182B-6C06-6B1E-2274CB869D60}"/>
            </a:ext>
          </a:extLst>
        </xdr:cNvPr>
        <xdr:cNvPicPr>
          <a:picLocks noChangeAspect="1"/>
        </xdr:cNvPicPr>
      </xdr:nvPicPr>
      <xdr:blipFill>
        <a:blip xmlns:r="http://schemas.openxmlformats.org/officeDocument/2006/relationships" r:embed="rId5"/>
        <a:stretch>
          <a:fillRect/>
        </a:stretch>
      </xdr:blipFill>
      <xdr:spPr>
        <a:xfrm>
          <a:off x="6881666" y="7454347"/>
          <a:ext cx="217688" cy="216000"/>
        </a:xfrm>
        <a:prstGeom prst="rect">
          <a:avLst/>
        </a:prstGeom>
      </xdr:spPr>
    </xdr:pic>
    <xdr:clientData fLocksWithSheet="0" fPrintsWithSheet="0"/>
  </xdr:twoCellAnchor>
  <xdr:twoCellAnchor editAs="oneCell">
    <xdr:from>
      <xdr:col>11</xdr:col>
      <xdr:colOff>28400</xdr:colOff>
      <xdr:row>36</xdr:row>
      <xdr:rowOff>66261</xdr:rowOff>
    </xdr:from>
    <xdr:to>
      <xdr:col>11</xdr:col>
      <xdr:colOff>246088</xdr:colOff>
      <xdr:row>37</xdr:row>
      <xdr:rowOff>102410</xdr:rowOff>
    </xdr:to>
    <xdr:pic>
      <xdr:nvPicPr>
        <xdr:cNvPr id="13" name="Kuva 12">
          <a:extLst>
            <a:ext uri="{FF2B5EF4-FFF2-40B4-BE49-F238E27FC236}">
              <a16:creationId xmlns:a16="http://schemas.microsoft.com/office/drawing/2014/main" id="{69C5276B-160B-0C0B-A81D-B6CA79353E09}"/>
            </a:ext>
          </a:extLst>
        </xdr:cNvPr>
        <xdr:cNvPicPr>
          <a:picLocks noChangeAspect="1"/>
        </xdr:cNvPicPr>
      </xdr:nvPicPr>
      <xdr:blipFill>
        <a:blip xmlns:r="http://schemas.openxmlformats.org/officeDocument/2006/relationships" r:embed="rId5"/>
        <a:stretch>
          <a:fillRect/>
        </a:stretch>
      </xdr:blipFill>
      <xdr:spPr>
        <a:xfrm>
          <a:off x="6886400" y="6365777"/>
          <a:ext cx="217688" cy="216000"/>
        </a:xfrm>
        <a:prstGeom prst="rect">
          <a:avLst/>
        </a:prstGeom>
      </xdr:spPr>
    </xdr:pic>
    <xdr:clientData fLocksWithSheet="0" fPrintsWithSheet="0"/>
  </xdr:twoCellAnchor>
  <xdr:twoCellAnchor editAs="oneCell">
    <xdr:from>
      <xdr:col>11</xdr:col>
      <xdr:colOff>29109</xdr:colOff>
      <xdr:row>30</xdr:row>
      <xdr:rowOff>70993</xdr:rowOff>
    </xdr:from>
    <xdr:to>
      <xdr:col>11</xdr:col>
      <xdr:colOff>246797</xdr:colOff>
      <xdr:row>31</xdr:row>
      <xdr:rowOff>107143</xdr:rowOff>
    </xdr:to>
    <xdr:pic>
      <xdr:nvPicPr>
        <xdr:cNvPr id="14" name="Kuva 13">
          <a:extLst>
            <a:ext uri="{FF2B5EF4-FFF2-40B4-BE49-F238E27FC236}">
              <a16:creationId xmlns:a16="http://schemas.microsoft.com/office/drawing/2014/main" id="{F60E8861-7BEA-3BAE-01AC-3E2BB60FAAFA}"/>
            </a:ext>
          </a:extLst>
        </xdr:cNvPr>
        <xdr:cNvPicPr>
          <a:picLocks noChangeAspect="1"/>
        </xdr:cNvPicPr>
      </xdr:nvPicPr>
      <xdr:blipFill>
        <a:blip xmlns:r="http://schemas.openxmlformats.org/officeDocument/2006/relationships" r:embed="rId5"/>
        <a:stretch>
          <a:fillRect/>
        </a:stretch>
      </xdr:blipFill>
      <xdr:spPr>
        <a:xfrm>
          <a:off x="6887109" y="5274364"/>
          <a:ext cx="217688" cy="215764"/>
        </a:xfrm>
        <a:prstGeom prst="rect">
          <a:avLst/>
        </a:prstGeom>
      </xdr:spPr>
    </xdr:pic>
    <xdr:clientData fLocksWithSheet="0" fPrintsWithSheet="0"/>
  </xdr:twoCellAnchor>
  <xdr:twoCellAnchor editAs="oneCell">
    <xdr:from>
      <xdr:col>9</xdr:col>
      <xdr:colOff>633933</xdr:colOff>
      <xdr:row>26</xdr:row>
      <xdr:rowOff>5976</xdr:rowOff>
    </xdr:from>
    <xdr:to>
      <xdr:col>12</xdr:col>
      <xdr:colOff>75557</xdr:colOff>
      <xdr:row>29</xdr:row>
      <xdr:rowOff>148712</xdr:rowOff>
    </xdr:to>
    <xdr:pic>
      <xdr:nvPicPr>
        <xdr:cNvPr id="46" name="Kuva 45">
          <a:extLst>
            <a:ext uri="{FF2B5EF4-FFF2-40B4-BE49-F238E27FC236}">
              <a16:creationId xmlns:a16="http://schemas.microsoft.com/office/drawing/2014/main" id="{B4330D1E-9ACF-D004-37B5-9E342B3E4767}"/>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827059" y="4712447"/>
          <a:ext cx="1381843" cy="6742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27213</xdr:colOff>
      <xdr:row>56</xdr:row>
      <xdr:rowOff>65315</xdr:rowOff>
    </xdr:from>
    <xdr:to>
      <xdr:col>2</xdr:col>
      <xdr:colOff>530459</xdr:colOff>
      <xdr:row>58</xdr:row>
      <xdr:rowOff>92148</xdr:rowOff>
    </xdr:to>
    <xdr:pic>
      <xdr:nvPicPr>
        <xdr:cNvPr id="2" name="Kuva 1">
          <a:extLst>
            <a:ext uri="{FF2B5EF4-FFF2-40B4-BE49-F238E27FC236}">
              <a16:creationId xmlns:a16="http://schemas.microsoft.com/office/drawing/2014/main" id="{E7A47E3D-FB33-4413-8AA8-937777AAF5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9653" y="9849395"/>
          <a:ext cx="1009976" cy="379258"/>
        </a:xfrm>
        <a:prstGeom prst="rect">
          <a:avLst/>
        </a:prstGeom>
      </xdr:spPr>
    </xdr:pic>
    <xdr:clientData/>
  </xdr:twoCellAnchor>
  <xdr:twoCellAnchor editAs="oneCell">
    <xdr:from>
      <xdr:col>20</xdr:col>
      <xdr:colOff>313437</xdr:colOff>
      <xdr:row>13</xdr:row>
      <xdr:rowOff>97971</xdr:rowOff>
    </xdr:from>
    <xdr:to>
      <xdr:col>21</xdr:col>
      <xdr:colOff>587121</xdr:colOff>
      <xdr:row>16</xdr:row>
      <xdr:rowOff>2721</xdr:rowOff>
    </xdr:to>
    <xdr:pic>
      <xdr:nvPicPr>
        <xdr:cNvPr id="3" name="Kuva 2">
          <a:extLst>
            <a:ext uri="{FF2B5EF4-FFF2-40B4-BE49-F238E27FC236}">
              <a16:creationId xmlns:a16="http://schemas.microsoft.com/office/drawing/2014/main" id="{5B921498-927F-4FA8-AE2D-8F8B1DFAB9A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297917" y="2338251"/>
          <a:ext cx="888999" cy="419100"/>
        </a:xfrm>
        <a:prstGeom prst="rect">
          <a:avLst/>
        </a:prstGeom>
      </xdr:spPr>
    </xdr:pic>
    <xdr:clientData/>
  </xdr:twoCellAnchor>
  <xdr:twoCellAnchor>
    <xdr:from>
      <xdr:col>12</xdr:col>
      <xdr:colOff>609599</xdr:colOff>
      <xdr:row>4</xdr:row>
      <xdr:rowOff>0</xdr:rowOff>
    </xdr:from>
    <xdr:to>
      <xdr:col>15</xdr:col>
      <xdr:colOff>600074</xdr:colOff>
      <xdr:row>5</xdr:row>
      <xdr:rowOff>121649</xdr:rowOff>
    </xdr:to>
    <xdr:sp macro="" textlink="">
      <xdr:nvSpPr>
        <xdr:cNvPr id="4" name="Suorakulmio: Pyöristetyt kulmat 3">
          <a:hlinkClick xmlns:r="http://schemas.openxmlformats.org/officeDocument/2006/relationships" r:id="rId3"/>
          <a:extLst>
            <a:ext uri="{FF2B5EF4-FFF2-40B4-BE49-F238E27FC236}">
              <a16:creationId xmlns:a16="http://schemas.microsoft.com/office/drawing/2014/main" id="{77FAFA3A-3781-4F3E-91E1-E6318EA9D44C}"/>
            </a:ext>
          </a:extLst>
        </xdr:cNvPr>
        <xdr:cNvSpPr/>
      </xdr:nvSpPr>
      <xdr:spPr>
        <a:xfrm>
          <a:off x="8648699" y="685800"/>
          <a:ext cx="1819275" cy="293099"/>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i-FI" sz="1200" b="1"/>
            <a:t>LASKENTAOHJELMAAN</a:t>
          </a:r>
        </a:p>
      </xdr:txBody>
    </xdr:sp>
    <xdr:clientData/>
  </xdr:twoCellAnchor>
  <xdr:twoCellAnchor>
    <xdr:from>
      <xdr:col>1</xdr:col>
      <xdr:colOff>5443</xdr:colOff>
      <xdr:row>29</xdr:row>
      <xdr:rowOff>65315</xdr:rowOff>
    </xdr:from>
    <xdr:to>
      <xdr:col>3</xdr:col>
      <xdr:colOff>303773</xdr:colOff>
      <xdr:row>33</xdr:row>
      <xdr:rowOff>60956</xdr:rowOff>
    </xdr:to>
    <xdr:sp macro="" textlink="">
      <xdr:nvSpPr>
        <xdr:cNvPr id="5" name="Kuvaselite: Viiva 4">
          <a:extLst>
            <a:ext uri="{FF2B5EF4-FFF2-40B4-BE49-F238E27FC236}">
              <a16:creationId xmlns:a16="http://schemas.microsoft.com/office/drawing/2014/main" id="{74C8E555-9B9F-4906-AD26-BEDE44850347}"/>
            </a:ext>
          </a:extLst>
        </xdr:cNvPr>
        <xdr:cNvSpPr/>
      </xdr:nvSpPr>
      <xdr:spPr>
        <a:xfrm>
          <a:off x="477883" y="5071655"/>
          <a:ext cx="1464190" cy="696681"/>
        </a:xfrm>
        <a:prstGeom prst="borderCallout1">
          <a:avLst>
            <a:gd name="adj1" fmla="val 52816"/>
            <a:gd name="adj2" fmla="val 99761"/>
            <a:gd name="adj3" fmla="val 56505"/>
            <a:gd name="adj4" fmla="val 144289"/>
          </a:avLst>
        </a:prstGeom>
        <a:solidFill>
          <a:srgbClr val="FFC000"/>
        </a:solidFill>
        <a:ln w="12700">
          <a:solidFill>
            <a:schemeClr val="tx1"/>
          </a:solidFill>
          <a:miter lim="800000"/>
          <a:headEnd type="none"/>
          <a:tailEnd type="triangle"/>
        </a:ln>
        <a:effectLst>
          <a:outerShdw blurRad="50800" dist="38100" dir="2700000" algn="tl" rotWithShape="0">
            <a:prstClr val="black">
              <a:alpha val="6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rtlCol="0" anchor="ctr"/>
        <a:lstStyle/>
        <a:p>
          <a:pPr algn="l"/>
          <a:r>
            <a:rPr lang="fi-FI" sz="1100" b="1">
              <a:solidFill>
                <a:sysClr val="windowText" lastClr="000000"/>
              </a:solidFill>
            </a:rPr>
            <a:t>Jäännösarvo lisätään viimeisen vuoden nettotuottoon.</a:t>
          </a:r>
        </a:p>
      </xdr:txBody>
    </xdr:sp>
    <xdr:clientData/>
  </xdr:twoCellAnchor>
  <xdr:twoCellAnchor>
    <xdr:from>
      <xdr:col>4</xdr:col>
      <xdr:colOff>892629</xdr:colOff>
      <xdr:row>25</xdr:row>
      <xdr:rowOff>108858</xdr:rowOff>
    </xdr:from>
    <xdr:to>
      <xdr:col>16</xdr:col>
      <xdr:colOff>130629</xdr:colOff>
      <xdr:row>38</xdr:row>
      <xdr:rowOff>119743</xdr:rowOff>
    </xdr:to>
    <xdr:cxnSp macro="">
      <xdr:nvCxnSpPr>
        <xdr:cNvPr id="6" name="Suora nuoliyhdysviiva 5">
          <a:extLst>
            <a:ext uri="{FF2B5EF4-FFF2-40B4-BE49-F238E27FC236}">
              <a16:creationId xmlns:a16="http://schemas.microsoft.com/office/drawing/2014/main" id="{6689F6B5-90B7-41A0-B9BD-A85C5A2689B7}"/>
            </a:ext>
          </a:extLst>
        </xdr:cNvPr>
        <xdr:cNvCxnSpPr/>
      </xdr:nvCxnSpPr>
      <xdr:spPr>
        <a:xfrm flipH="1" flipV="1">
          <a:off x="3308169" y="4414158"/>
          <a:ext cx="7277100" cy="2289265"/>
        </a:xfrm>
        <a:prstGeom prst="straightConnector1">
          <a:avLst/>
        </a:prstGeom>
        <a:ln w="19050">
          <a:solidFill>
            <a:schemeClr val="tx1"/>
          </a:solidFill>
          <a:tailEnd type="triangle"/>
        </a:ln>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238972</xdr:colOff>
      <xdr:row>21</xdr:row>
      <xdr:rowOff>87085</xdr:rowOff>
    </xdr:from>
    <xdr:to>
      <xdr:col>4</xdr:col>
      <xdr:colOff>119743</xdr:colOff>
      <xdr:row>29</xdr:row>
      <xdr:rowOff>65315</xdr:rowOff>
    </xdr:to>
    <xdr:cxnSp macro="">
      <xdr:nvCxnSpPr>
        <xdr:cNvPr id="7" name="Suora nuoliyhdysviiva 6">
          <a:extLst>
            <a:ext uri="{FF2B5EF4-FFF2-40B4-BE49-F238E27FC236}">
              <a16:creationId xmlns:a16="http://schemas.microsoft.com/office/drawing/2014/main" id="{57712E84-199D-4C68-915D-A48A72890428}"/>
            </a:ext>
          </a:extLst>
        </xdr:cNvPr>
        <xdr:cNvCxnSpPr>
          <a:stCxn id="5" idx="3"/>
        </xdr:cNvCxnSpPr>
      </xdr:nvCxnSpPr>
      <xdr:spPr>
        <a:xfrm flipV="1">
          <a:off x="1240458" y="3603171"/>
          <a:ext cx="1366671" cy="1355273"/>
        </a:xfrm>
        <a:prstGeom prst="straightConnector1">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11</xdr:col>
      <xdr:colOff>228600</xdr:colOff>
      <xdr:row>25</xdr:row>
      <xdr:rowOff>59871</xdr:rowOff>
    </xdr:from>
    <xdr:to>
      <xdr:col>11</xdr:col>
      <xdr:colOff>444600</xdr:colOff>
      <xdr:row>26</xdr:row>
      <xdr:rowOff>96256</xdr:rowOff>
    </xdr:to>
    <xdr:pic>
      <xdr:nvPicPr>
        <xdr:cNvPr id="12" name="Kuva 11">
          <a:extLst>
            <a:ext uri="{FF2B5EF4-FFF2-40B4-BE49-F238E27FC236}">
              <a16:creationId xmlns:a16="http://schemas.microsoft.com/office/drawing/2014/main" id="{F63D1C70-866A-D9E2-5CF8-E193FF9E44B2}"/>
            </a:ext>
          </a:extLst>
        </xdr:cNvPr>
        <xdr:cNvPicPr>
          <a:picLocks noChangeAspect="1"/>
        </xdr:cNvPicPr>
      </xdr:nvPicPr>
      <xdr:blipFill>
        <a:blip xmlns:r="http://schemas.openxmlformats.org/officeDocument/2006/relationships" r:embed="rId4"/>
        <a:stretch>
          <a:fillRect/>
        </a:stretch>
      </xdr:blipFill>
      <xdr:spPr>
        <a:xfrm>
          <a:off x="7995557" y="4234542"/>
          <a:ext cx="216000" cy="216000"/>
        </a:xfrm>
        <a:prstGeom prst="rect">
          <a:avLst/>
        </a:prstGeom>
      </xdr:spPr>
    </xdr:pic>
    <xdr:clientData fLocksWithSheet="0" fPrintsWithSheet="0"/>
  </xdr:twoCellAnchor>
  <xdr:twoCellAnchor editAs="oneCell">
    <xdr:from>
      <xdr:col>11</xdr:col>
      <xdr:colOff>234043</xdr:colOff>
      <xdr:row>31</xdr:row>
      <xdr:rowOff>65315</xdr:rowOff>
    </xdr:from>
    <xdr:to>
      <xdr:col>11</xdr:col>
      <xdr:colOff>450043</xdr:colOff>
      <xdr:row>32</xdr:row>
      <xdr:rowOff>101701</xdr:rowOff>
    </xdr:to>
    <xdr:pic>
      <xdr:nvPicPr>
        <xdr:cNvPr id="13" name="Kuva 12">
          <a:extLst>
            <a:ext uri="{FF2B5EF4-FFF2-40B4-BE49-F238E27FC236}">
              <a16:creationId xmlns:a16="http://schemas.microsoft.com/office/drawing/2014/main" id="{418D4DFC-6694-4581-A99E-6B23695DDF66}"/>
            </a:ext>
          </a:extLst>
        </xdr:cNvPr>
        <xdr:cNvPicPr>
          <a:picLocks noChangeAspect="1"/>
        </xdr:cNvPicPr>
      </xdr:nvPicPr>
      <xdr:blipFill>
        <a:blip xmlns:r="http://schemas.openxmlformats.org/officeDocument/2006/relationships" r:embed="rId4"/>
        <a:stretch>
          <a:fillRect/>
        </a:stretch>
      </xdr:blipFill>
      <xdr:spPr>
        <a:xfrm>
          <a:off x="8001000" y="5317672"/>
          <a:ext cx="216000" cy="216000"/>
        </a:xfrm>
        <a:prstGeom prst="rect">
          <a:avLst/>
        </a:prstGeom>
      </xdr:spPr>
    </xdr:pic>
    <xdr:clientData fLocksWithSheet="0" fPrintsWithSheet="0"/>
  </xdr:twoCellAnchor>
  <xdr:twoCellAnchor editAs="oneCell">
    <xdr:from>
      <xdr:col>11</xdr:col>
      <xdr:colOff>230155</xdr:colOff>
      <xdr:row>37</xdr:row>
      <xdr:rowOff>49763</xdr:rowOff>
    </xdr:from>
    <xdr:to>
      <xdr:col>11</xdr:col>
      <xdr:colOff>446155</xdr:colOff>
      <xdr:row>38</xdr:row>
      <xdr:rowOff>86149</xdr:rowOff>
    </xdr:to>
    <xdr:pic>
      <xdr:nvPicPr>
        <xdr:cNvPr id="14" name="Kuva 13">
          <a:extLst>
            <a:ext uri="{FF2B5EF4-FFF2-40B4-BE49-F238E27FC236}">
              <a16:creationId xmlns:a16="http://schemas.microsoft.com/office/drawing/2014/main" id="{E77A1A6F-6AB3-404C-8854-F7C4C849AB86}"/>
            </a:ext>
          </a:extLst>
        </xdr:cNvPr>
        <xdr:cNvPicPr>
          <a:picLocks noChangeAspect="1"/>
        </xdr:cNvPicPr>
      </xdr:nvPicPr>
      <xdr:blipFill>
        <a:blip xmlns:r="http://schemas.openxmlformats.org/officeDocument/2006/relationships" r:embed="rId4"/>
        <a:stretch>
          <a:fillRect/>
        </a:stretch>
      </xdr:blipFill>
      <xdr:spPr>
        <a:xfrm>
          <a:off x="7999445" y="6407020"/>
          <a:ext cx="216000" cy="216778"/>
        </a:xfrm>
        <a:prstGeom prst="rect">
          <a:avLst/>
        </a:prstGeom>
      </xdr:spPr>
    </xdr:pic>
    <xdr:clientData fLocksWithSheet="0" fPrintsWithSheet="0"/>
  </xdr:twoCellAnchor>
  <xdr:twoCellAnchor editAs="oneCell">
    <xdr:from>
      <xdr:col>11</xdr:col>
      <xdr:colOff>233266</xdr:colOff>
      <xdr:row>43</xdr:row>
      <xdr:rowOff>62204</xdr:rowOff>
    </xdr:from>
    <xdr:to>
      <xdr:col>11</xdr:col>
      <xdr:colOff>449266</xdr:colOff>
      <xdr:row>44</xdr:row>
      <xdr:rowOff>98590</xdr:rowOff>
    </xdr:to>
    <xdr:pic>
      <xdr:nvPicPr>
        <xdr:cNvPr id="15" name="Kuva 14">
          <a:extLst>
            <a:ext uri="{FF2B5EF4-FFF2-40B4-BE49-F238E27FC236}">
              <a16:creationId xmlns:a16="http://schemas.microsoft.com/office/drawing/2014/main" id="{06FC09B9-0CA8-4681-A2C0-4346D0D88CCF}"/>
            </a:ext>
          </a:extLst>
        </xdr:cNvPr>
        <xdr:cNvPicPr>
          <a:picLocks noChangeAspect="1"/>
        </xdr:cNvPicPr>
      </xdr:nvPicPr>
      <xdr:blipFill>
        <a:blip xmlns:r="http://schemas.openxmlformats.org/officeDocument/2006/relationships" r:embed="rId4"/>
        <a:stretch>
          <a:fillRect/>
        </a:stretch>
      </xdr:blipFill>
      <xdr:spPr>
        <a:xfrm>
          <a:off x="8002556" y="7501812"/>
          <a:ext cx="216000" cy="216778"/>
        </a:xfrm>
        <a:prstGeom prst="rect">
          <a:avLst/>
        </a:prstGeom>
      </xdr:spPr>
    </xdr:pic>
    <xdr:clientData fLocksWithSheet="0" fPrintsWithSheet="0"/>
  </xdr:twoCellAnchor>
  <xdr:twoCellAnchor editAs="oneCell">
    <xdr:from>
      <xdr:col>11</xdr:col>
      <xdr:colOff>220825</xdr:colOff>
      <xdr:row>49</xdr:row>
      <xdr:rowOff>52873</xdr:rowOff>
    </xdr:from>
    <xdr:to>
      <xdr:col>11</xdr:col>
      <xdr:colOff>436825</xdr:colOff>
      <xdr:row>50</xdr:row>
      <xdr:rowOff>89259</xdr:rowOff>
    </xdr:to>
    <xdr:pic>
      <xdr:nvPicPr>
        <xdr:cNvPr id="16" name="Kuva 15">
          <a:extLst>
            <a:ext uri="{FF2B5EF4-FFF2-40B4-BE49-F238E27FC236}">
              <a16:creationId xmlns:a16="http://schemas.microsoft.com/office/drawing/2014/main" id="{307B68ED-B42E-4B16-A2BB-AF29D8494D88}"/>
            </a:ext>
          </a:extLst>
        </xdr:cNvPr>
        <xdr:cNvPicPr>
          <a:picLocks noChangeAspect="1"/>
        </xdr:cNvPicPr>
      </xdr:nvPicPr>
      <xdr:blipFill>
        <a:blip xmlns:r="http://schemas.openxmlformats.org/officeDocument/2006/relationships" r:embed="rId4"/>
        <a:stretch>
          <a:fillRect/>
        </a:stretch>
      </xdr:blipFill>
      <xdr:spPr>
        <a:xfrm>
          <a:off x="7990115" y="8574832"/>
          <a:ext cx="216000" cy="216778"/>
        </a:xfrm>
        <a:prstGeom prst="rect">
          <a:avLst/>
        </a:prstGeom>
      </xdr:spPr>
    </xdr:pic>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oneCell">
    <xdr:from>
      <xdr:col>8</xdr:col>
      <xdr:colOff>166441</xdr:colOff>
      <xdr:row>3</xdr:row>
      <xdr:rowOff>118973</xdr:rowOff>
    </xdr:from>
    <xdr:to>
      <xdr:col>11</xdr:col>
      <xdr:colOff>314326</xdr:colOff>
      <xdr:row>9</xdr:row>
      <xdr:rowOff>147638</xdr:rowOff>
    </xdr:to>
    <xdr:pic>
      <xdr:nvPicPr>
        <xdr:cNvPr id="5" name="Kuva 4">
          <a:extLst>
            <a:ext uri="{FF2B5EF4-FFF2-40B4-BE49-F238E27FC236}">
              <a16:creationId xmlns:a16="http://schemas.microsoft.com/office/drawing/2014/main" id="{52711EA7-F834-495F-8AF4-0D4F919AF8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05141" y="890498"/>
          <a:ext cx="2672010" cy="971640"/>
        </a:xfrm>
        <a:prstGeom prst="rect">
          <a:avLst/>
        </a:prstGeom>
      </xdr:spPr>
    </xdr:pic>
    <xdr:clientData/>
  </xdr:twoCellAnchor>
  <xdr:twoCellAnchor>
    <xdr:from>
      <xdr:col>4</xdr:col>
      <xdr:colOff>814389</xdr:colOff>
      <xdr:row>26</xdr:row>
      <xdr:rowOff>104776</xdr:rowOff>
    </xdr:from>
    <xdr:to>
      <xdr:col>15</xdr:col>
      <xdr:colOff>88863</xdr:colOff>
      <xdr:row>39</xdr:row>
      <xdr:rowOff>72201</xdr:rowOff>
    </xdr:to>
    <xdr:cxnSp macro="">
      <xdr:nvCxnSpPr>
        <xdr:cNvPr id="10" name="Suora nuoliyhdysviiva 9">
          <a:extLst>
            <a:ext uri="{FF2B5EF4-FFF2-40B4-BE49-F238E27FC236}">
              <a16:creationId xmlns:a16="http://schemas.microsoft.com/office/drawing/2014/main" id="{2D99885B-96F2-4D6D-B942-EF792B83A199}"/>
            </a:ext>
          </a:extLst>
        </xdr:cNvPr>
        <xdr:cNvCxnSpPr/>
      </xdr:nvCxnSpPr>
      <xdr:spPr>
        <a:xfrm flipH="1" flipV="1">
          <a:off x="3352538" y="4708989"/>
          <a:ext cx="6522360" cy="2133460"/>
        </a:xfrm>
        <a:prstGeom prst="straightConnector1">
          <a:avLst/>
        </a:prstGeom>
        <a:ln w="19050">
          <a:solidFill>
            <a:schemeClr val="tx1"/>
          </a:solidFill>
          <a:tailEnd type="triangle"/>
        </a:ln>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509587</xdr:colOff>
      <xdr:row>29</xdr:row>
      <xdr:rowOff>104775</xdr:rowOff>
    </xdr:from>
    <xdr:to>
      <xdr:col>3</xdr:col>
      <xdr:colOff>633412</xdr:colOff>
      <xdr:row>33</xdr:row>
      <xdr:rowOff>152400</xdr:rowOff>
    </xdr:to>
    <xdr:sp macro="" textlink="">
      <xdr:nvSpPr>
        <xdr:cNvPr id="12" name="Kuvaselite: Viiva 11">
          <a:extLst>
            <a:ext uri="{FF2B5EF4-FFF2-40B4-BE49-F238E27FC236}">
              <a16:creationId xmlns:a16="http://schemas.microsoft.com/office/drawing/2014/main" id="{AFC68EE8-3FA3-4D29-9BC0-10A17988BF2F}"/>
            </a:ext>
          </a:extLst>
        </xdr:cNvPr>
        <xdr:cNvSpPr/>
      </xdr:nvSpPr>
      <xdr:spPr>
        <a:xfrm>
          <a:off x="1023937" y="5314950"/>
          <a:ext cx="1514475" cy="733425"/>
        </a:xfrm>
        <a:prstGeom prst="borderCallout1">
          <a:avLst>
            <a:gd name="adj1" fmla="val 100835"/>
            <a:gd name="adj2" fmla="val 49727"/>
            <a:gd name="adj3" fmla="val 256201"/>
            <a:gd name="adj4" fmla="val 108395"/>
          </a:avLst>
        </a:prstGeom>
        <a:solidFill>
          <a:srgbClr val="FFC000"/>
        </a:solidFill>
        <a:ln w="12700">
          <a:solidFill>
            <a:schemeClr val="tx1"/>
          </a:solidFill>
          <a:miter lim="800000"/>
          <a:headEnd type="none"/>
          <a:tailEnd type="triangle"/>
        </a:ln>
        <a:effectLst>
          <a:outerShdw blurRad="50800" dist="38100" dir="2700000" algn="tl" rotWithShape="0">
            <a:prstClr val="black">
              <a:alpha val="6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rtlCol="0" anchor="ctr"/>
        <a:lstStyle/>
        <a:p>
          <a:pPr algn="l"/>
          <a:r>
            <a:rPr lang="fi-FI" sz="1100">
              <a:solidFill>
                <a:sysClr val="windowText" lastClr="000000"/>
              </a:solidFill>
            </a:rPr>
            <a:t>Jäännösarvo lisätään viimeisen vuoden nettotuottoon.</a:t>
          </a:r>
        </a:p>
      </xdr:txBody>
    </xdr:sp>
    <xdr:clientData/>
  </xdr:twoCellAnchor>
  <xdr:twoCellAnchor>
    <xdr:from>
      <xdr:col>2</xdr:col>
      <xdr:colOff>693686</xdr:colOff>
      <xdr:row>22</xdr:row>
      <xdr:rowOff>133294</xdr:rowOff>
    </xdr:from>
    <xdr:to>
      <xdr:col>3</xdr:col>
      <xdr:colOff>16661</xdr:colOff>
      <xdr:row>29</xdr:row>
      <xdr:rowOff>104775</xdr:rowOff>
    </xdr:to>
    <xdr:cxnSp macro="">
      <xdr:nvCxnSpPr>
        <xdr:cNvPr id="14" name="Suora nuoliyhdysviiva 13">
          <a:extLst>
            <a:ext uri="{FF2B5EF4-FFF2-40B4-BE49-F238E27FC236}">
              <a16:creationId xmlns:a16="http://schemas.microsoft.com/office/drawing/2014/main" id="{49F21282-E92A-462F-A279-E0660D6DF22E}"/>
            </a:ext>
          </a:extLst>
        </xdr:cNvPr>
        <xdr:cNvCxnSpPr>
          <a:stCxn id="12" idx="3"/>
        </xdr:cNvCxnSpPr>
      </xdr:nvCxnSpPr>
      <xdr:spPr>
        <a:xfrm flipV="1">
          <a:off x="1760042" y="4071035"/>
          <a:ext cx="133850" cy="1137807"/>
        </a:xfrm>
        <a:prstGeom prst="straightConnector1">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85725</xdr:colOff>
      <xdr:row>45</xdr:row>
      <xdr:rowOff>57149</xdr:rowOff>
    </xdr:from>
    <xdr:to>
      <xdr:col>17</xdr:col>
      <xdr:colOff>688688</xdr:colOff>
      <xdr:row>48</xdr:row>
      <xdr:rowOff>142875</xdr:rowOff>
    </xdr:to>
    <xdr:sp macro="" textlink="">
      <xdr:nvSpPr>
        <xdr:cNvPr id="15" name="Kuvaselite: Viiva 14">
          <a:extLst>
            <a:ext uri="{FF2B5EF4-FFF2-40B4-BE49-F238E27FC236}">
              <a16:creationId xmlns:a16="http://schemas.microsoft.com/office/drawing/2014/main" id="{6C472ABA-82A6-42AB-9FD8-2954CF728397}"/>
            </a:ext>
          </a:extLst>
        </xdr:cNvPr>
        <xdr:cNvSpPr/>
      </xdr:nvSpPr>
      <xdr:spPr>
        <a:xfrm>
          <a:off x="7383596" y="7804890"/>
          <a:ext cx="4024188" cy="552256"/>
        </a:xfrm>
        <a:prstGeom prst="borderCallout1">
          <a:avLst>
            <a:gd name="adj1" fmla="val 48213"/>
            <a:gd name="adj2" fmla="val -331"/>
            <a:gd name="adj3" fmla="val -288414"/>
            <a:gd name="adj4" fmla="val -102140"/>
          </a:avLst>
        </a:prstGeom>
        <a:solidFill>
          <a:srgbClr val="FFC000"/>
        </a:solidFill>
        <a:ln w="12700">
          <a:solidFill>
            <a:schemeClr val="tx1"/>
          </a:solidFill>
          <a:miter lim="800000"/>
          <a:headEnd type="none"/>
          <a:tailEnd type="triangle"/>
        </a:ln>
        <a:effectLst>
          <a:outerShdw blurRad="50800" dist="38100" dir="2700000" algn="tl" rotWithShape="0">
            <a:prstClr val="black">
              <a:alpha val="6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fi-FI" sz="1100">
              <a:solidFill>
                <a:sysClr val="windowText" lastClr="000000"/>
              </a:solidFill>
              <a:effectLst/>
              <a:latin typeface="+mn-lt"/>
              <a:ea typeface="+mn-ea"/>
              <a:cs typeface="+mn-cs"/>
            </a:rPr>
            <a:t>Kymmenen vuoden käytön jälkeen tehdään kiinteistössä 60 000 € remontti, jolloin tuotot jäävät -4200 € negatiiviseksi.</a:t>
          </a:r>
        </a:p>
        <a:p>
          <a:pPr algn="l"/>
          <a:endParaRPr lang="fi-FI" sz="1100">
            <a:solidFill>
              <a:sysClr val="windowText" lastClr="000000"/>
            </a:solidFill>
          </a:endParaRPr>
        </a:p>
      </xdr:txBody>
    </xdr:sp>
    <xdr:clientData/>
  </xdr:twoCellAnchor>
  <xdr:twoCellAnchor>
    <xdr:from>
      <xdr:col>11</xdr:col>
      <xdr:colOff>76201</xdr:colOff>
      <xdr:row>40</xdr:row>
      <xdr:rowOff>66673</xdr:rowOff>
    </xdr:from>
    <xdr:to>
      <xdr:col>14</xdr:col>
      <xdr:colOff>409576</xdr:colOff>
      <xdr:row>44</xdr:row>
      <xdr:rowOff>59053</xdr:rowOff>
    </xdr:to>
    <xdr:sp macro="" textlink="">
      <xdr:nvSpPr>
        <xdr:cNvPr id="16" name="Kuvaselite: Viiva 15">
          <a:extLst>
            <a:ext uri="{FF2B5EF4-FFF2-40B4-BE49-F238E27FC236}">
              <a16:creationId xmlns:a16="http://schemas.microsoft.com/office/drawing/2014/main" id="{FE8761C2-1BBD-4750-BCE3-4F6C7EC965D9}"/>
            </a:ext>
          </a:extLst>
        </xdr:cNvPr>
        <xdr:cNvSpPr/>
      </xdr:nvSpPr>
      <xdr:spPr>
        <a:xfrm>
          <a:off x="7443789" y="7162798"/>
          <a:ext cx="2066925" cy="654368"/>
        </a:xfrm>
        <a:prstGeom prst="borderCallout1">
          <a:avLst>
            <a:gd name="adj1" fmla="val 48213"/>
            <a:gd name="adj2" fmla="val -331"/>
            <a:gd name="adj3" fmla="val -46970"/>
            <a:gd name="adj4" fmla="val -72855"/>
          </a:avLst>
        </a:prstGeom>
        <a:solidFill>
          <a:srgbClr val="FFC000"/>
        </a:solidFill>
        <a:ln w="12700">
          <a:solidFill>
            <a:schemeClr val="tx1"/>
          </a:solidFill>
          <a:miter lim="800000"/>
          <a:headEnd type="none"/>
          <a:tailEnd type="triangle"/>
        </a:ln>
        <a:effectLst>
          <a:outerShdw blurRad="50800" dist="38100" dir="2700000" algn="tl" rotWithShape="0">
            <a:prstClr val="black">
              <a:alpha val="6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fi-FI" sz="1100">
              <a:solidFill>
                <a:sysClr val="windowText" lastClr="000000"/>
              </a:solidFill>
              <a:effectLst/>
              <a:latin typeface="+mn-lt"/>
              <a:ea typeface="+mn-ea"/>
              <a:cs typeface="+mn-cs"/>
            </a:rPr>
            <a:t>Annuiteettiä ei voida laskea</a:t>
          </a:r>
          <a:r>
            <a:rPr lang="fi-FI" sz="1100" baseline="0">
              <a:solidFill>
                <a:sysClr val="windowText" lastClr="000000"/>
              </a:solidFill>
              <a:effectLst/>
              <a:latin typeface="+mn-lt"/>
              <a:ea typeface="+mn-ea"/>
              <a:cs typeface="+mn-cs"/>
            </a:rPr>
            <a:t> sillä investoinnilla on jäännösarvo.</a:t>
          </a:r>
          <a:endParaRPr lang="fi-FI" sz="1100">
            <a:solidFill>
              <a:sysClr val="windowText" lastClr="000000"/>
            </a:solidFill>
            <a:effectLst/>
            <a:latin typeface="+mn-lt"/>
            <a:ea typeface="+mn-ea"/>
            <a:cs typeface="+mn-cs"/>
          </a:endParaRPr>
        </a:p>
      </xdr:txBody>
    </xdr:sp>
    <xdr:clientData/>
  </xdr:twoCellAnchor>
  <xdr:twoCellAnchor>
    <xdr:from>
      <xdr:col>11</xdr:col>
      <xdr:colOff>152400</xdr:colOff>
      <xdr:row>10</xdr:row>
      <xdr:rowOff>52386</xdr:rowOff>
    </xdr:from>
    <xdr:to>
      <xdr:col>17</xdr:col>
      <xdr:colOff>523875</xdr:colOff>
      <xdr:row>15</xdr:row>
      <xdr:rowOff>104775</xdr:rowOff>
    </xdr:to>
    <xdr:sp macro="" textlink="">
      <xdr:nvSpPr>
        <xdr:cNvPr id="17" name="Kuvaselite: Viiva 16">
          <a:extLst>
            <a:ext uri="{FF2B5EF4-FFF2-40B4-BE49-F238E27FC236}">
              <a16:creationId xmlns:a16="http://schemas.microsoft.com/office/drawing/2014/main" id="{D712AC1C-7F79-44F4-9731-C5963B776563}"/>
            </a:ext>
          </a:extLst>
        </xdr:cNvPr>
        <xdr:cNvSpPr/>
      </xdr:nvSpPr>
      <xdr:spPr>
        <a:xfrm>
          <a:off x="7433610" y="1890739"/>
          <a:ext cx="3781592" cy="946573"/>
        </a:xfrm>
        <a:prstGeom prst="borderCallout1">
          <a:avLst>
            <a:gd name="adj1" fmla="val 48213"/>
            <a:gd name="adj2" fmla="val -331"/>
            <a:gd name="adj3" fmla="val 240271"/>
            <a:gd name="adj4" fmla="val -34064"/>
          </a:avLst>
        </a:prstGeom>
        <a:solidFill>
          <a:srgbClr val="FFC000"/>
        </a:solidFill>
        <a:ln w="12700">
          <a:solidFill>
            <a:schemeClr val="tx1"/>
          </a:solidFill>
          <a:miter lim="800000"/>
          <a:headEnd type="none"/>
          <a:tailEnd type="triangle"/>
        </a:ln>
        <a:effectLst>
          <a:outerShdw blurRad="50800" dist="38100" dir="2700000" algn="tl" rotWithShape="0">
            <a:prstClr val="black">
              <a:alpha val="6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fi-FI" sz="1100">
              <a:solidFill>
                <a:sysClr val="windowText" lastClr="000000"/>
              </a:solidFill>
              <a:effectLst/>
              <a:latin typeface="+mn-lt"/>
              <a:ea typeface="+mn-ea"/>
              <a:cs typeface="+mn-cs"/>
            </a:rPr>
            <a:t>Nykyarvomenetelmä kertoo, paljonko rahassa ylitettiin</a:t>
          </a:r>
          <a:r>
            <a:rPr lang="fi-FI" sz="1100" baseline="0">
              <a:solidFill>
                <a:sysClr val="windowText" lastClr="000000"/>
              </a:solidFill>
              <a:effectLst/>
              <a:latin typeface="+mn-lt"/>
              <a:ea typeface="+mn-ea"/>
              <a:cs typeface="+mn-cs"/>
            </a:rPr>
            <a:t> tai alitettiin tavoiteltu tuottoprosentti.</a:t>
          </a:r>
          <a:r>
            <a:rPr lang="fi-FI" sz="1100">
              <a:solidFill>
                <a:sysClr val="windowText" lastClr="000000"/>
              </a:solidFill>
              <a:effectLst/>
              <a:latin typeface="+mn-lt"/>
              <a:ea typeface="+mn-ea"/>
              <a:cs typeface="+mn-cs"/>
            </a:rPr>
            <a:t> </a:t>
          </a:r>
          <a:br>
            <a:rPr lang="fi-FI" sz="1100">
              <a:solidFill>
                <a:sysClr val="windowText" lastClr="000000"/>
              </a:solidFill>
              <a:effectLst/>
              <a:latin typeface="+mn-lt"/>
              <a:ea typeface="+mn-ea"/>
              <a:cs typeface="+mn-cs"/>
            </a:rPr>
          </a:br>
          <a:r>
            <a:rPr lang="fi-FI" sz="1100">
              <a:solidFill>
                <a:sysClr val="windowText" lastClr="000000"/>
              </a:solidFill>
              <a:effectLst/>
              <a:latin typeface="+mn-lt"/>
              <a:ea typeface="+mn-ea"/>
              <a:cs typeface="+mn-cs"/>
            </a:rPr>
            <a:t>Esimerkissä investoinnille halutaan 7 %  tuotto, jolloin tuotosta jäädään 15 vuoden pitoaikana</a:t>
          </a:r>
          <a:r>
            <a:rPr lang="fi-FI" sz="1100" baseline="0">
              <a:solidFill>
                <a:sysClr val="windowText" lastClr="000000"/>
              </a:solidFill>
              <a:effectLst/>
              <a:latin typeface="+mn-lt"/>
              <a:ea typeface="+mn-ea"/>
              <a:cs typeface="+mn-cs"/>
            </a:rPr>
            <a:t> -36 035  €.</a:t>
          </a:r>
          <a:endParaRPr lang="fi-FI" sz="1100">
            <a:solidFill>
              <a:sysClr val="windowText" lastClr="000000"/>
            </a:solidFill>
          </a:endParaRPr>
        </a:p>
      </xdr:txBody>
    </xdr:sp>
    <xdr:clientData/>
  </xdr:twoCellAnchor>
  <xdr:twoCellAnchor>
    <xdr:from>
      <xdr:col>10</xdr:col>
      <xdr:colOff>204787</xdr:colOff>
      <xdr:row>28</xdr:row>
      <xdr:rowOff>147636</xdr:rowOff>
    </xdr:from>
    <xdr:to>
      <xdr:col>13</xdr:col>
      <xdr:colOff>312420</xdr:colOff>
      <xdr:row>32</xdr:row>
      <xdr:rowOff>52387</xdr:rowOff>
    </xdr:to>
    <xdr:sp macro="" textlink="">
      <xdr:nvSpPr>
        <xdr:cNvPr id="18" name="Kuvaselite: Viiva 17">
          <a:extLst>
            <a:ext uri="{FF2B5EF4-FFF2-40B4-BE49-F238E27FC236}">
              <a16:creationId xmlns:a16="http://schemas.microsoft.com/office/drawing/2014/main" id="{C794C028-9552-42D3-8CB3-E9D92063F803}"/>
            </a:ext>
          </a:extLst>
        </xdr:cNvPr>
        <xdr:cNvSpPr/>
      </xdr:nvSpPr>
      <xdr:spPr>
        <a:xfrm>
          <a:off x="6239827" y="5123496"/>
          <a:ext cx="2180273" cy="575311"/>
        </a:xfrm>
        <a:prstGeom prst="borderCallout1">
          <a:avLst>
            <a:gd name="adj1" fmla="val 48213"/>
            <a:gd name="adj2" fmla="val -331"/>
            <a:gd name="adj3" fmla="val 47405"/>
            <a:gd name="adj4" fmla="val -18417"/>
          </a:avLst>
        </a:prstGeom>
        <a:solidFill>
          <a:srgbClr val="FFC000"/>
        </a:solidFill>
        <a:ln w="12700">
          <a:solidFill>
            <a:schemeClr val="tx1"/>
          </a:solidFill>
          <a:miter lim="800000"/>
          <a:headEnd type="none"/>
          <a:tailEnd type="triangle"/>
        </a:ln>
        <a:effectLst>
          <a:outerShdw blurRad="50800" dist="38100" dir="2700000" algn="tl" rotWithShape="0">
            <a:prstClr val="black">
              <a:alpha val="6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fi-FI" sz="1100">
              <a:solidFill>
                <a:sysClr val="windowText" lastClr="000000"/>
              </a:solidFill>
              <a:effectLst/>
              <a:latin typeface="+mn-lt"/>
              <a:ea typeface="+mn-ea"/>
              <a:cs typeface="+mn-cs"/>
            </a:rPr>
            <a:t>Tämän investoinnin korkotuotto jää pienemmäksi kuin tavoiteltu 7 %.</a:t>
          </a:r>
          <a:endParaRPr lang="fi-FI" sz="1100">
            <a:solidFill>
              <a:sysClr val="windowText" lastClr="000000"/>
            </a:solidFill>
          </a:endParaRPr>
        </a:p>
      </xdr:txBody>
    </xdr:sp>
    <xdr:clientData/>
  </xdr:twoCellAnchor>
  <xdr:twoCellAnchor>
    <xdr:from>
      <xdr:col>6</xdr:col>
      <xdr:colOff>12440</xdr:colOff>
      <xdr:row>2</xdr:row>
      <xdr:rowOff>34608</xdr:rowOff>
    </xdr:from>
    <xdr:to>
      <xdr:col>9</xdr:col>
      <xdr:colOff>102475</xdr:colOff>
      <xdr:row>6</xdr:row>
      <xdr:rowOff>100331</xdr:rowOff>
    </xdr:to>
    <xdr:sp macro="" textlink="">
      <xdr:nvSpPr>
        <xdr:cNvPr id="2" name="Tekstiruutu 1">
          <a:extLst>
            <a:ext uri="{FF2B5EF4-FFF2-40B4-BE49-F238E27FC236}">
              <a16:creationId xmlns:a16="http://schemas.microsoft.com/office/drawing/2014/main" id="{FE289619-D96F-4555-ADA7-A1AD001EE80D}"/>
            </a:ext>
          </a:extLst>
        </xdr:cNvPr>
        <xdr:cNvSpPr txBox="1"/>
      </xdr:nvSpPr>
      <xdr:spPr>
        <a:xfrm>
          <a:off x="3866872" y="706635"/>
          <a:ext cx="1650691" cy="5489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400" b="1" i="1">
              <a:solidFill>
                <a:srgbClr val="FF0000"/>
              </a:solidFill>
            </a:rPr>
            <a:t>ESIMERKKI</a:t>
          </a:r>
        </a:p>
      </xdr:txBody>
    </xdr:sp>
    <xdr:clientData/>
  </xdr:twoCellAnchor>
  <xdr:twoCellAnchor>
    <xdr:from>
      <xdr:col>9</xdr:col>
      <xdr:colOff>22216</xdr:colOff>
      <xdr:row>0</xdr:row>
      <xdr:rowOff>166617</xdr:rowOff>
    </xdr:from>
    <xdr:to>
      <xdr:col>11</xdr:col>
      <xdr:colOff>72203</xdr:colOff>
      <xdr:row>1</xdr:row>
      <xdr:rowOff>66649</xdr:rowOff>
    </xdr:to>
    <xdr:sp macro="" textlink="">
      <xdr:nvSpPr>
        <xdr:cNvPr id="21" name="Suorakulmio: Pyöristetyt kulmat 20">
          <a:hlinkClick xmlns:r="http://schemas.openxmlformats.org/officeDocument/2006/relationships" r:id="rId2"/>
          <a:extLst>
            <a:ext uri="{FF2B5EF4-FFF2-40B4-BE49-F238E27FC236}">
              <a16:creationId xmlns:a16="http://schemas.microsoft.com/office/drawing/2014/main" id="{B6ABB681-2A91-46FF-98F4-EB42DC3A4975}"/>
            </a:ext>
          </a:extLst>
        </xdr:cNvPr>
        <xdr:cNvSpPr/>
      </xdr:nvSpPr>
      <xdr:spPr>
        <a:xfrm>
          <a:off x="5437304" y="166617"/>
          <a:ext cx="1916109" cy="355454"/>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i-FI" sz="1200" b="1"/>
            <a:t>LASKENTAOHJELMAAN</a:t>
          </a:r>
        </a:p>
      </xdr:txBody>
    </xdr:sp>
    <xdr:clientData/>
  </xdr:twoCellAnchor>
  <xdr:twoCellAnchor>
    <xdr:from>
      <xdr:col>8</xdr:col>
      <xdr:colOff>361005</xdr:colOff>
      <xdr:row>67</xdr:row>
      <xdr:rowOff>88863</xdr:rowOff>
    </xdr:from>
    <xdr:to>
      <xdr:col>10</xdr:col>
      <xdr:colOff>855307</xdr:colOff>
      <xdr:row>70</xdr:row>
      <xdr:rowOff>41432</xdr:rowOff>
    </xdr:to>
    <xdr:sp macro="" textlink="">
      <xdr:nvSpPr>
        <xdr:cNvPr id="22" name="Suorakulmio: Pyöristetyt kulmat 21">
          <a:hlinkClick xmlns:r="http://schemas.openxmlformats.org/officeDocument/2006/relationships" r:id="rId2"/>
          <a:extLst>
            <a:ext uri="{FF2B5EF4-FFF2-40B4-BE49-F238E27FC236}">
              <a16:creationId xmlns:a16="http://schemas.microsoft.com/office/drawing/2014/main" id="{ED408183-AFBC-44AC-AF1B-344079040E93}"/>
            </a:ext>
          </a:extLst>
        </xdr:cNvPr>
        <xdr:cNvSpPr/>
      </xdr:nvSpPr>
      <xdr:spPr>
        <a:xfrm>
          <a:off x="5159606" y="11302260"/>
          <a:ext cx="1921663" cy="41910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i-FI" sz="1200" b="1"/>
            <a:t>LASKENTAOHJELMAAN</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AC113"/>
  <sheetViews>
    <sheetView showGridLines="0" showZeros="0" tabSelected="1" zoomScale="85" zoomScaleNormal="85" zoomScaleSheetLayoutView="100" workbookViewId="0">
      <selection activeCell="B7" sqref="B7:F7"/>
    </sheetView>
  </sheetViews>
  <sheetFormatPr defaultColWidth="9.07421875" defaultRowHeight="12.45" x14ac:dyDescent="0.3"/>
  <cols>
    <col min="1" max="1" width="7.07421875" style="16" customWidth="1"/>
    <col min="2" max="2" width="6.23046875" style="16" customWidth="1"/>
    <col min="3" max="4" width="9.69140625" style="16" customWidth="1"/>
    <col min="5" max="6" width="11.4609375" style="16" customWidth="1"/>
    <col min="7" max="7" width="2.53515625" style="16" customWidth="1"/>
    <col min="8" max="8" width="8.765625" style="16" customWidth="1"/>
    <col min="9" max="9" width="6.4609375" style="16" customWidth="1"/>
    <col min="10" max="10" width="11.84375" style="16" customWidth="1"/>
    <col min="11" max="11" width="11.69140625" style="16" customWidth="1"/>
    <col min="12" max="12" width="3.921875" style="16" customWidth="1"/>
    <col min="13" max="13" width="5.765625" style="16" customWidth="1"/>
    <col min="14" max="16" width="8.84375" style="16" customWidth="1"/>
    <col min="17" max="17" width="12.69140625" style="16" customWidth="1"/>
    <col min="18" max="18" width="2.84375" style="16" customWidth="1"/>
    <col min="19" max="19" width="12.69140625" style="16" customWidth="1"/>
    <col min="20" max="22" width="8.84375" style="16" customWidth="1"/>
    <col min="23" max="16384" width="9.07421875" style="16"/>
  </cols>
  <sheetData>
    <row r="1" spans="2:22" ht="36" customHeight="1" x14ac:dyDescent="0.3">
      <c r="M1" s="17"/>
      <c r="N1" s="17"/>
      <c r="O1" s="17"/>
      <c r="P1" s="17"/>
    </row>
    <row r="2" spans="2:22" ht="17.25" customHeight="1" x14ac:dyDescent="0.3">
      <c r="B2" s="40" t="s">
        <v>51</v>
      </c>
      <c r="M2" s="17"/>
      <c r="O2" s="17"/>
      <c r="P2" s="17"/>
    </row>
    <row r="3" spans="2:22" ht="7.5" customHeight="1" x14ac:dyDescent="0.3">
      <c r="B3" s="18"/>
      <c r="C3" s="18"/>
      <c r="D3" s="19"/>
      <c r="H3" s="20"/>
      <c r="M3" s="17"/>
      <c r="N3" s="17"/>
      <c r="O3" s="17"/>
      <c r="P3" s="17"/>
    </row>
    <row r="4" spans="2:22" ht="15.75" customHeight="1" x14ac:dyDescent="0.3">
      <c r="B4" s="21" t="s">
        <v>99</v>
      </c>
      <c r="C4" s="21"/>
      <c r="D4" s="21"/>
      <c r="E4" s="21"/>
      <c r="F4" s="21"/>
      <c r="G4" s="21"/>
      <c r="H4" s="21"/>
      <c r="I4" s="171"/>
      <c r="J4" s="349"/>
      <c r="K4" s="349"/>
      <c r="L4" s="349"/>
      <c r="M4" s="79"/>
      <c r="N4" s="6"/>
      <c r="O4" s="6"/>
      <c r="P4" s="6"/>
      <c r="Q4" s="6"/>
      <c r="R4" s="6"/>
      <c r="S4" s="6"/>
      <c r="T4" s="6"/>
      <c r="U4" s="1"/>
      <c r="V4" s="12"/>
    </row>
    <row r="5" spans="2:22" ht="9.5500000000000007" customHeight="1" x14ac:dyDescent="0.35">
      <c r="B5" s="21"/>
      <c r="C5" s="21"/>
      <c r="D5" s="21"/>
      <c r="E5" s="21"/>
      <c r="F5" s="21"/>
      <c r="G5" s="21"/>
      <c r="H5" s="39"/>
      <c r="I5" s="171"/>
      <c r="J5" s="349"/>
      <c r="K5" s="349"/>
      <c r="L5" s="349"/>
      <c r="M5" s="79"/>
      <c r="N5" s="7"/>
      <c r="O5" s="6"/>
      <c r="P5" s="6"/>
      <c r="Q5" s="6"/>
      <c r="R5" s="342"/>
      <c r="S5" s="342"/>
      <c r="T5" s="342"/>
      <c r="U5" s="342"/>
      <c r="V5" s="342"/>
    </row>
    <row r="6" spans="2:22" ht="12.75" customHeight="1" x14ac:dyDescent="0.35">
      <c r="B6" s="347" t="s">
        <v>46</v>
      </c>
      <c r="C6" s="347"/>
      <c r="D6" s="23"/>
      <c r="E6" s="23"/>
      <c r="F6" s="23"/>
      <c r="G6" s="23"/>
      <c r="H6" s="26" t="s">
        <v>42</v>
      </c>
      <c r="J6" s="349"/>
      <c r="K6" s="349"/>
      <c r="L6" s="349"/>
      <c r="M6" s="17"/>
      <c r="N6" s="343"/>
      <c r="O6" s="343"/>
      <c r="P6" s="7"/>
      <c r="Q6" s="7"/>
      <c r="R6" s="7"/>
      <c r="S6" s="11"/>
      <c r="T6" s="11"/>
      <c r="U6" s="11"/>
      <c r="V6" s="11"/>
    </row>
    <row r="7" spans="2:22" ht="13.4" customHeight="1" x14ac:dyDescent="0.35">
      <c r="B7" s="350"/>
      <c r="C7" s="350"/>
      <c r="D7" s="350"/>
      <c r="E7" s="350"/>
      <c r="F7" s="350"/>
      <c r="G7" s="193"/>
      <c r="H7" s="351"/>
      <c r="I7" s="351"/>
      <c r="J7" s="351"/>
      <c r="K7" s="351"/>
      <c r="L7" s="351"/>
      <c r="M7" s="17"/>
      <c r="N7" s="344"/>
      <c r="O7" s="344"/>
      <c r="P7" s="344"/>
      <c r="Q7" s="344"/>
      <c r="R7" s="344"/>
      <c r="S7" s="7"/>
      <c r="T7" s="6"/>
      <c r="U7" s="8"/>
      <c r="V7" s="8"/>
    </row>
    <row r="8" spans="2:22" ht="7.85" customHeight="1" x14ac:dyDescent="0.3">
      <c r="C8" s="27"/>
      <c r="D8" s="17"/>
      <c r="I8" s="170"/>
      <c r="J8" s="170"/>
      <c r="K8" s="170"/>
      <c r="L8" s="170"/>
      <c r="M8" s="17"/>
      <c r="N8" s="13"/>
      <c r="O8" s="14"/>
      <c r="P8" s="5"/>
      <c r="Q8" s="5"/>
      <c r="R8" s="5"/>
      <c r="S8" s="5"/>
      <c r="T8" s="160"/>
      <c r="U8" s="348"/>
      <c r="V8" s="348"/>
    </row>
    <row r="9" spans="2:22" ht="15.55" customHeight="1" x14ac:dyDescent="0.3">
      <c r="B9" s="345" t="s">
        <v>110</v>
      </c>
      <c r="C9" s="345"/>
      <c r="D9" s="21"/>
      <c r="E9" s="21"/>
      <c r="F9" s="21"/>
      <c r="G9" s="21"/>
      <c r="H9" s="21"/>
      <c r="I9" s="21"/>
      <c r="J9" s="17"/>
      <c r="K9" s="17"/>
      <c r="L9" s="17"/>
      <c r="M9" s="17"/>
      <c r="N9" s="207"/>
      <c r="O9" s="207"/>
      <c r="P9" s="207"/>
      <c r="Q9" s="6"/>
      <c r="R9" s="6"/>
      <c r="S9" s="6"/>
      <c r="T9" s="6"/>
      <c r="U9" s="5"/>
      <c r="V9" s="5"/>
    </row>
    <row r="10" spans="2:22" ht="13.4" customHeight="1" x14ac:dyDescent="0.3">
      <c r="B10" s="281" t="s">
        <v>130</v>
      </c>
      <c r="C10" s="224"/>
      <c r="D10" s="224"/>
      <c r="E10" s="224"/>
      <c r="F10" s="224"/>
      <c r="G10" s="224"/>
      <c r="H10" s="224"/>
      <c r="I10" s="224"/>
      <c r="J10" s="224"/>
      <c r="K10" s="224"/>
      <c r="L10" s="224"/>
      <c r="M10" s="17"/>
      <c r="N10" s="346"/>
      <c r="O10" s="346"/>
      <c r="P10" s="346"/>
      <c r="Q10" s="346"/>
      <c r="R10" s="346"/>
      <c r="S10" s="346"/>
      <c r="T10" s="346"/>
      <c r="U10" s="346"/>
      <c r="V10" s="346"/>
    </row>
    <row r="11" spans="2:22" ht="13.4" customHeight="1" x14ac:dyDescent="0.3">
      <c r="B11" s="226"/>
      <c r="C11" s="285"/>
      <c r="D11" s="285"/>
      <c r="E11" s="285"/>
      <c r="F11" s="285"/>
      <c r="G11" s="286"/>
      <c r="H11" s="286"/>
      <c r="I11" s="285"/>
      <c r="J11" s="285"/>
      <c r="K11" s="285"/>
      <c r="L11" s="285"/>
      <c r="M11" s="17"/>
      <c r="N11" s="174"/>
      <c r="O11" s="174"/>
      <c r="P11" s="174"/>
      <c r="Q11" s="174"/>
      <c r="R11" s="174"/>
      <c r="S11" s="174"/>
      <c r="T11" s="174"/>
      <c r="U11" s="174"/>
      <c r="V11" s="174"/>
    </row>
    <row r="12" spans="2:22" ht="13.4" customHeight="1" x14ac:dyDescent="0.3">
      <c r="B12" s="226"/>
      <c r="C12" s="285"/>
      <c r="D12" s="285"/>
      <c r="E12" s="285"/>
      <c r="F12" s="285"/>
      <c r="G12" s="285"/>
      <c r="H12" s="285"/>
      <c r="I12" s="285"/>
      <c r="J12" s="285"/>
      <c r="K12" s="285"/>
      <c r="L12" s="285"/>
      <c r="M12" s="17"/>
      <c r="N12" s="174" t="s">
        <v>15</v>
      </c>
      <c r="O12" s="174"/>
      <c r="P12" s="174"/>
      <c r="Q12" s="174"/>
      <c r="R12" s="174"/>
      <c r="S12" s="174"/>
      <c r="T12" s="174"/>
      <c r="U12" s="174"/>
      <c r="V12" s="174"/>
    </row>
    <row r="13" spans="2:22" ht="13.4" customHeight="1" x14ac:dyDescent="0.3">
      <c r="B13" s="226"/>
      <c r="C13" s="285"/>
      <c r="D13" s="285"/>
      <c r="E13" s="285"/>
      <c r="F13" s="285"/>
      <c r="G13" s="285"/>
      <c r="H13" s="285"/>
      <c r="I13" s="285"/>
      <c r="J13" s="285"/>
      <c r="K13" s="285"/>
      <c r="L13" s="285"/>
      <c r="M13" s="17"/>
      <c r="N13" s="174"/>
      <c r="O13" s="174"/>
      <c r="P13" s="174"/>
      <c r="Q13" s="174"/>
      <c r="R13" s="174"/>
      <c r="S13" s="174"/>
      <c r="T13" s="174"/>
      <c r="U13" s="174"/>
      <c r="V13" s="174"/>
    </row>
    <row r="14" spans="2:22" ht="13.4" customHeight="1" x14ac:dyDescent="0.3">
      <c r="B14" s="281" t="s">
        <v>131</v>
      </c>
      <c r="C14" s="224"/>
      <c r="D14" s="224"/>
      <c r="E14" s="224"/>
      <c r="F14" s="224"/>
      <c r="G14" s="224"/>
      <c r="H14" s="224"/>
      <c r="I14" s="224"/>
      <c r="J14" s="224"/>
      <c r="K14" s="224"/>
      <c r="L14" s="224"/>
      <c r="M14" s="17"/>
      <c r="N14" s="174"/>
      <c r="O14" s="174"/>
      <c r="P14" s="174"/>
      <c r="Q14" s="174"/>
      <c r="R14" s="174"/>
      <c r="S14" s="174"/>
      <c r="T14" s="174"/>
      <c r="U14" s="174"/>
      <c r="V14" s="174"/>
    </row>
    <row r="15" spans="2:22" ht="13.4" customHeight="1" x14ac:dyDescent="0.3">
      <c r="B15" s="226"/>
      <c r="C15" s="285"/>
      <c r="D15" s="285"/>
      <c r="E15" s="285"/>
      <c r="F15" s="285"/>
      <c r="G15" s="285"/>
      <c r="H15" s="285"/>
      <c r="I15" s="285"/>
      <c r="J15" s="285"/>
      <c r="K15" s="285"/>
      <c r="L15" s="285"/>
      <c r="M15" s="17"/>
      <c r="N15" s="174"/>
      <c r="O15" s="174"/>
      <c r="P15" s="174"/>
      <c r="Q15" s="174"/>
      <c r="R15" s="174"/>
      <c r="S15" s="174"/>
      <c r="T15" s="174"/>
      <c r="U15" s="174"/>
      <c r="V15" s="174"/>
    </row>
    <row r="16" spans="2:22" ht="13.4" customHeight="1" x14ac:dyDescent="0.3">
      <c r="B16" s="226"/>
      <c r="C16" s="285"/>
      <c r="D16" s="285"/>
      <c r="E16" s="285"/>
      <c r="F16" s="285"/>
      <c r="G16" s="285"/>
      <c r="H16" s="285"/>
      <c r="I16" s="285"/>
      <c r="J16" s="285"/>
      <c r="K16" s="285"/>
      <c r="L16" s="285"/>
      <c r="M16" s="17"/>
      <c r="N16" s="174"/>
      <c r="O16" s="174"/>
      <c r="P16" s="174"/>
      <c r="Q16" s="174"/>
      <c r="R16" s="174"/>
      <c r="S16" s="174"/>
      <c r="T16" s="174"/>
      <c r="U16" s="174"/>
      <c r="V16" s="174"/>
    </row>
    <row r="17" spans="2:29" ht="12.75" customHeight="1" x14ac:dyDescent="0.3">
      <c r="B17" s="226" t="s">
        <v>15</v>
      </c>
      <c r="C17" s="285"/>
      <c r="D17" s="285"/>
      <c r="E17" s="285"/>
      <c r="F17" s="285"/>
      <c r="G17" s="285"/>
      <c r="H17" s="285"/>
      <c r="I17" s="285"/>
      <c r="J17" s="285"/>
      <c r="K17" s="285"/>
      <c r="L17" s="285"/>
      <c r="M17" s="17"/>
      <c r="N17" s="64"/>
      <c r="O17" s="64"/>
      <c r="P17" s="64"/>
      <c r="Q17" s="64"/>
      <c r="R17" s="64"/>
      <c r="S17" s="64"/>
      <c r="T17" s="64"/>
      <c r="U17" s="64"/>
      <c r="V17" s="64"/>
    </row>
    <row r="18" spans="2:29" ht="12.75" customHeight="1" x14ac:dyDescent="0.3">
      <c r="B18" s="225"/>
      <c r="C18" s="225"/>
      <c r="D18" s="225"/>
      <c r="E18" s="225"/>
      <c r="F18" s="225"/>
      <c r="G18" s="225"/>
      <c r="H18" s="225"/>
      <c r="I18" s="225"/>
      <c r="J18" s="225"/>
      <c r="K18" s="225"/>
      <c r="L18" s="225"/>
      <c r="M18" s="17"/>
      <c r="N18" s="64"/>
      <c r="O18" s="64"/>
      <c r="P18" s="64"/>
      <c r="Q18" s="64"/>
      <c r="R18" s="64"/>
      <c r="S18" s="64"/>
      <c r="T18" s="64"/>
      <c r="U18" s="64"/>
      <c r="V18" s="64"/>
    </row>
    <row r="19" spans="2:29" s="31" customFormat="1" ht="18" customHeight="1" x14ac:dyDescent="0.3">
      <c r="B19" s="291" t="s">
        <v>1</v>
      </c>
      <c r="C19" s="291"/>
      <c r="D19" s="291"/>
      <c r="E19" s="291"/>
      <c r="F19" s="291"/>
      <c r="G19" s="42"/>
      <c r="M19" s="22"/>
      <c r="N19" s="306" t="s">
        <v>115</v>
      </c>
      <c r="O19" s="306"/>
      <c r="P19" s="306"/>
      <c r="Q19" s="306"/>
      <c r="R19" s="306"/>
      <c r="S19" s="306"/>
      <c r="T19" s="40" t="s">
        <v>51</v>
      </c>
      <c r="U19" s="197"/>
      <c r="V19" s="197"/>
    </row>
    <row r="20" spans="2:29" s="31" customFormat="1" ht="7" customHeight="1" x14ac:dyDescent="0.3">
      <c r="B20" s="196"/>
      <c r="C20" s="196"/>
      <c r="D20" s="196"/>
      <c r="E20" s="196"/>
      <c r="F20" s="196"/>
      <c r="G20" s="42"/>
      <c r="M20" s="22"/>
      <c r="N20" s="197"/>
      <c r="O20" s="197"/>
      <c r="P20" s="197"/>
      <c r="Q20" s="197"/>
      <c r="R20" s="197"/>
      <c r="S20" s="197"/>
      <c r="T20" s="442"/>
      <c r="U20" s="197"/>
      <c r="V20" s="197"/>
    </row>
    <row r="21" spans="2:29" s="31" customFormat="1" ht="21.9" customHeight="1" x14ac:dyDescent="0.3">
      <c r="B21" s="196"/>
      <c r="C21" s="196"/>
      <c r="D21" s="196"/>
      <c r="E21" s="271" t="s">
        <v>108</v>
      </c>
      <c r="F21" s="271" t="s">
        <v>109</v>
      </c>
      <c r="G21" s="42"/>
      <c r="H21" s="196"/>
      <c r="I21" s="196"/>
      <c r="J21" s="196"/>
      <c r="K21" s="196"/>
      <c r="L21" s="196"/>
      <c r="M21" s="22"/>
      <c r="Q21" s="179" t="s">
        <v>113</v>
      </c>
      <c r="S21" s="179" t="s">
        <v>114</v>
      </c>
      <c r="U21" s="197"/>
      <c r="V21" s="197"/>
    </row>
    <row r="22" spans="2:29" ht="16" customHeight="1" x14ac:dyDescent="0.3">
      <c r="C22" s="282" t="s">
        <v>89</v>
      </c>
      <c r="D22" s="223"/>
      <c r="E22" s="166">
        <v>0</v>
      </c>
      <c r="F22" s="166">
        <f>E22</f>
        <v>0</v>
      </c>
      <c r="L22" s="69"/>
      <c r="M22" s="17"/>
      <c r="N22" s="140" t="s">
        <v>107</v>
      </c>
      <c r="O22" s="141"/>
      <c r="P22" s="142"/>
      <c r="Q22" s="143">
        <v>0</v>
      </c>
      <c r="R22" s="153"/>
      <c r="S22" s="143">
        <v>0</v>
      </c>
      <c r="T22" s="153"/>
      <c r="U22" s="153"/>
      <c r="V22" s="153"/>
    </row>
    <row r="23" spans="2:29" ht="12.75" customHeight="1" x14ac:dyDescent="0.3">
      <c r="B23" s="230"/>
      <c r="C23" s="283"/>
      <c r="M23" s="17"/>
      <c r="N23" s="144" t="s">
        <v>53</v>
      </c>
      <c r="O23" s="108"/>
      <c r="P23" s="38"/>
      <c r="Q23" s="143">
        <v>0</v>
      </c>
      <c r="R23" s="153"/>
      <c r="S23" s="143">
        <v>0</v>
      </c>
      <c r="T23" s="228"/>
      <c r="U23" s="228"/>
      <c r="V23" s="228"/>
    </row>
    <row r="24" spans="2:29" ht="16" customHeight="1" x14ac:dyDescent="0.3">
      <c r="C24" s="282" t="s">
        <v>80</v>
      </c>
      <c r="D24" s="223"/>
      <c r="E24" s="167">
        <v>0</v>
      </c>
      <c r="F24" s="167">
        <v>0</v>
      </c>
      <c r="M24" s="17"/>
      <c r="N24" s="144" t="s">
        <v>54</v>
      </c>
      <c r="O24" s="108"/>
      <c r="P24" s="38"/>
      <c r="Q24" s="145">
        <f>Q25*Q26*Q27</f>
        <v>0</v>
      </c>
      <c r="R24" s="202"/>
      <c r="S24" s="145">
        <f t="shared" ref="S24" si="0">S25*S26*S27</f>
        <v>0</v>
      </c>
      <c r="T24" s="163"/>
      <c r="U24" s="163"/>
      <c r="V24" s="163"/>
    </row>
    <row r="25" spans="2:29" ht="13.5" customHeight="1" x14ac:dyDescent="0.3">
      <c r="C25" s="283"/>
      <c r="G25" s="17"/>
      <c r="N25" s="146" t="s">
        <v>100</v>
      </c>
      <c r="O25" s="109"/>
      <c r="P25" s="38"/>
      <c r="Q25" s="143">
        <v>0</v>
      </c>
      <c r="R25" s="153"/>
      <c r="S25" s="143">
        <v>0</v>
      </c>
      <c r="T25" s="163"/>
      <c r="U25" s="163"/>
      <c r="V25" s="163"/>
    </row>
    <row r="26" spans="2:29" ht="16" customHeight="1" x14ac:dyDescent="0.3">
      <c r="B26" s="17"/>
      <c r="C26" s="282" t="s">
        <v>16</v>
      </c>
      <c r="D26" s="223"/>
      <c r="E26" s="100">
        <v>0</v>
      </c>
      <c r="F26" s="100">
        <v>0</v>
      </c>
      <c r="G26" s="17"/>
      <c r="M26" s="17"/>
      <c r="N26" s="146" t="s">
        <v>11</v>
      </c>
      <c r="O26" s="109"/>
      <c r="P26" s="38"/>
      <c r="Q26" s="147">
        <v>0</v>
      </c>
      <c r="R26" s="153"/>
      <c r="S26" s="147">
        <v>0</v>
      </c>
      <c r="T26" s="163"/>
      <c r="U26" s="163"/>
      <c r="V26" s="163"/>
      <c r="Y26" s="352"/>
      <c r="Z26" s="353"/>
      <c r="AA26" s="353"/>
      <c r="AB26" s="353"/>
      <c r="AC26" s="353"/>
    </row>
    <row r="27" spans="2:29" ht="13.5" customHeight="1" x14ac:dyDescent="0.3">
      <c r="G27" s="32"/>
      <c r="M27" s="17"/>
      <c r="N27" s="146" t="s">
        <v>12</v>
      </c>
      <c r="O27" s="109"/>
      <c r="P27" s="38"/>
      <c r="Q27" s="148">
        <v>1.5</v>
      </c>
      <c r="R27" s="153"/>
      <c r="S27" s="206">
        <v>0</v>
      </c>
      <c r="T27" s="163"/>
      <c r="U27" s="163"/>
      <c r="V27" s="163"/>
      <c r="Y27" s="353"/>
      <c r="Z27" s="353"/>
      <c r="AA27" s="353"/>
      <c r="AB27" s="353"/>
      <c r="AC27" s="353"/>
    </row>
    <row r="28" spans="2:29" ht="13.5" customHeight="1" x14ac:dyDescent="0.3">
      <c r="B28" s="17"/>
      <c r="C28" s="292" t="s">
        <v>69</v>
      </c>
      <c r="D28" s="292"/>
      <c r="G28" s="17"/>
      <c r="M28" s="17"/>
      <c r="N28" s="149" t="s">
        <v>55</v>
      </c>
      <c r="O28" s="38"/>
      <c r="P28" s="38"/>
      <c r="Q28" s="143">
        <v>0</v>
      </c>
      <c r="R28" s="153"/>
      <c r="S28" s="143">
        <v>0</v>
      </c>
      <c r="T28" s="163"/>
      <c r="U28" s="163"/>
      <c r="V28" s="163"/>
      <c r="Y28" s="353"/>
      <c r="Z28" s="353"/>
      <c r="AA28" s="353"/>
      <c r="AB28" s="353"/>
      <c r="AC28" s="353"/>
    </row>
    <row r="29" spans="2:29" ht="16" customHeight="1" x14ac:dyDescent="0.3">
      <c r="C29" s="292"/>
      <c r="D29" s="292"/>
      <c r="E29" s="100">
        <v>0</v>
      </c>
      <c r="F29" s="100">
        <v>0</v>
      </c>
      <c r="G29" s="17"/>
      <c r="M29" s="17"/>
      <c r="N29" s="144" t="s">
        <v>56</v>
      </c>
      <c r="O29" s="108"/>
      <c r="P29" s="38"/>
      <c r="Q29" s="150">
        <f>SUM(Q30:Q33)</f>
        <v>0</v>
      </c>
      <c r="R29" s="203"/>
      <c r="S29" s="150">
        <f t="shared" ref="S29" si="1">SUM(S30:S33)</f>
        <v>0</v>
      </c>
      <c r="T29" s="163"/>
      <c r="U29" s="163"/>
      <c r="V29" s="163"/>
    </row>
    <row r="30" spans="2:29" ht="15.9" customHeight="1" thickBot="1" x14ac:dyDescent="0.35">
      <c r="B30" s="17"/>
      <c r="C30" s="17"/>
      <c r="D30" s="177"/>
      <c r="E30" s="17"/>
      <c r="F30" s="17"/>
      <c r="G30" s="17"/>
      <c r="H30" s="354"/>
      <c r="I30" s="355"/>
      <c r="J30" s="355"/>
      <c r="K30" s="355"/>
      <c r="L30" s="355"/>
      <c r="M30" s="17"/>
      <c r="N30" s="297" t="s">
        <v>7</v>
      </c>
      <c r="O30" s="298"/>
      <c r="P30" s="299"/>
      <c r="Q30" s="143">
        <v>0</v>
      </c>
      <c r="R30" s="153"/>
      <c r="S30" s="143">
        <v>0</v>
      </c>
      <c r="T30" s="163"/>
      <c r="U30" s="163"/>
      <c r="V30" s="163"/>
    </row>
    <row r="31" spans="2:29" ht="14.15" customHeight="1" x14ac:dyDescent="0.3">
      <c r="B31" s="211">
        <v>2026</v>
      </c>
      <c r="C31" s="295" t="s">
        <v>32</v>
      </c>
      <c r="D31" s="296"/>
      <c r="E31" s="111">
        <v>0</v>
      </c>
      <c r="F31" s="111">
        <v>0</v>
      </c>
      <c r="G31" s="32"/>
      <c r="H31" s="311" t="s">
        <v>70</v>
      </c>
      <c r="I31" s="312"/>
      <c r="J31" s="312"/>
      <c r="K31" s="312"/>
      <c r="L31" s="315"/>
      <c r="M31" s="17"/>
      <c r="N31" s="300" t="s">
        <v>8</v>
      </c>
      <c r="O31" s="301"/>
      <c r="P31" s="302"/>
      <c r="Q31" s="143">
        <v>0</v>
      </c>
      <c r="R31" s="153"/>
      <c r="S31" s="143">
        <v>0</v>
      </c>
      <c r="T31" s="163"/>
      <c r="U31" s="163"/>
      <c r="V31" s="163"/>
      <c r="Y31" s="16">
        <v>0</v>
      </c>
    </row>
    <row r="32" spans="2:29" ht="14.15" customHeight="1" x14ac:dyDescent="0.3">
      <c r="B32" s="212">
        <f>B31+1</f>
        <v>2027</v>
      </c>
      <c r="C32" s="293" t="s">
        <v>33</v>
      </c>
      <c r="D32" s="294"/>
      <c r="E32" s="111">
        <v>0</v>
      </c>
      <c r="F32" s="111">
        <v>0</v>
      </c>
      <c r="G32" s="17"/>
      <c r="H32" s="313"/>
      <c r="I32" s="314"/>
      <c r="J32" s="314"/>
      <c r="K32" s="314"/>
      <c r="L32" s="316"/>
      <c r="M32" s="17"/>
      <c r="N32" s="300" t="s">
        <v>9</v>
      </c>
      <c r="O32" s="301"/>
      <c r="P32" s="302"/>
      <c r="Q32" s="143">
        <v>0</v>
      </c>
      <c r="R32" s="153"/>
      <c r="S32" s="143">
        <v>0</v>
      </c>
      <c r="T32" s="163"/>
      <c r="U32" s="163"/>
      <c r="V32" s="163"/>
      <c r="W32" s="16" t="s">
        <v>45</v>
      </c>
      <c r="Y32" s="16" t="s">
        <v>123</v>
      </c>
    </row>
    <row r="33" spans="2:29" ht="14.15" customHeight="1" x14ac:dyDescent="0.3">
      <c r="B33" s="212">
        <f t="shared" ref="B33:B60" si="2">B32+1</f>
        <v>2028</v>
      </c>
      <c r="C33" s="293" t="s">
        <v>34</v>
      </c>
      <c r="D33" s="294"/>
      <c r="E33" s="111">
        <v>0</v>
      </c>
      <c r="F33" s="111">
        <v>0</v>
      </c>
      <c r="G33" s="17"/>
      <c r="H33" s="182"/>
      <c r="L33" s="192"/>
      <c r="M33" s="17"/>
      <c r="N33" s="300" t="s">
        <v>10</v>
      </c>
      <c r="O33" s="301"/>
      <c r="P33" s="302"/>
      <c r="Q33" s="143">
        <v>0</v>
      </c>
      <c r="R33" s="153"/>
      <c r="S33" s="143">
        <v>0</v>
      </c>
      <c r="T33" s="163"/>
      <c r="U33" s="163"/>
      <c r="V33" s="163"/>
      <c r="Y33" s="356"/>
      <c r="Z33" s="357"/>
      <c r="AA33" s="357"/>
      <c r="AB33" s="357"/>
      <c r="AC33" s="357"/>
    </row>
    <row r="34" spans="2:29" ht="14.15" customHeight="1" thickBot="1" x14ac:dyDescent="0.35">
      <c r="B34" s="212">
        <f t="shared" si="2"/>
        <v>2029</v>
      </c>
      <c r="C34" s="293" t="s">
        <v>35</v>
      </c>
      <c r="D34" s="294"/>
      <c r="E34" s="111">
        <v>0</v>
      </c>
      <c r="F34" s="111">
        <v>0</v>
      </c>
      <c r="G34" s="17"/>
      <c r="H34" s="309" t="s">
        <v>111</v>
      </c>
      <c r="I34" s="310"/>
      <c r="J34" s="270" t="str">
        <f>E21</f>
        <v>Investointi 1.</v>
      </c>
      <c r="K34" s="270" t="str">
        <f>F21</f>
        <v>Investointi 2.</v>
      </c>
      <c r="L34" s="183"/>
      <c r="M34" s="17"/>
      <c r="N34" s="144" t="s">
        <v>57</v>
      </c>
      <c r="O34" s="108"/>
      <c r="P34" s="38"/>
      <c r="Q34" s="145">
        <f>SUM(Q35:Q41)</f>
        <v>0</v>
      </c>
      <c r="R34" s="202"/>
      <c r="S34" s="145">
        <f t="shared" ref="S34" si="3">SUM(S35:S41)</f>
        <v>0</v>
      </c>
      <c r="T34" s="163"/>
      <c r="U34" s="163"/>
      <c r="V34" s="163"/>
      <c r="Y34" s="357"/>
      <c r="Z34" s="357"/>
      <c r="AA34" s="357"/>
      <c r="AB34" s="357"/>
      <c r="AC34" s="357"/>
    </row>
    <row r="35" spans="2:29" ht="14.15" customHeight="1" thickBot="1" x14ac:dyDescent="0.35">
      <c r="B35" s="213">
        <f t="shared" si="2"/>
        <v>2030</v>
      </c>
      <c r="C35" s="295" t="s">
        <v>36</v>
      </c>
      <c r="D35" s="296"/>
      <c r="E35" s="111">
        <v>0</v>
      </c>
      <c r="F35" s="111">
        <v>0</v>
      </c>
      <c r="G35" s="17"/>
      <c r="H35" s="309"/>
      <c r="I35" s="310"/>
      <c r="J35" s="110">
        <f>IF(E29=0,0,E29+NPV(E22,E31,E32,E33,E34,E35,E36,E37,E38,E39,E40,E41,E42,E43,E44,E45,E46,E47,E48,E49,E50,E51,E52,E53,E54,E55,E56,E57,E58,E59,E60))</f>
        <v>0</v>
      </c>
      <c r="K35" s="110">
        <f>IF(F29=0,0,F29+NPV(F22,F31,F32,F33,F34,F35,F36,F37,F38,F39,F40,F41,F42,F43,F44,F45,F46,F47,F48,F49,F50,F51,F52,F53,F54,F55,F56,F57,F58,F59,F60))</f>
        <v>0</v>
      </c>
      <c r="L35" s="273" t="s">
        <v>128</v>
      </c>
      <c r="M35" s="17"/>
      <c r="N35" s="151" t="s">
        <v>3</v>
      </c>
      <c r="O35" s="38"/>
      <c r="P35" s="38"/>
      <c r="Q35" s="143">
        <v>0</v>
      </c>
      <c r="R35" s="153"/>
      <c r="S35" s="143">
        <v>0</v>
      </c>
      <c r="T35" s="163"/>
      <c r="U35" s="163"/>
      <c r="V35" s="163"/>
    </row>
    <row r="36" spans="2:29" ht="14.15" customHeight="1" thickBot="1" x14ac:dyDescent="0.35">
      <c r="B36" s="212">
        <f t="shared" si="2"/>
        <v>2031</v>
      </c>
      <c r="C36" s="293" t="s">
        <v>37</v>
      </c>
      <c r="D36" s="294"/>
      <c r="E36" s="111">
        <v>0</v>
      </c>
      <c r="F36" s="111">
        <v>0</v>
      </c>
      <c r="G36" s="17"/>
      <c r="H36" s="184"/>
      <c r="I36" s="185"/>
      <c r="J36" s="185"/>
      <c r="K36" s="185"/>
      <c r="L36" s="186"/>
      <c r="M36" s="17"/>
      <c r="N36" s="151" t="s">
        <v>4</v>
      </c>
      <c r="O36" s="38"/>
      <c r="P36" s="38"/>
      <c r="Q36" s="143">
        <v>0</v>
      </c>
      <c r="R36" s="153"/>
      <c r="S36" s="143">
        <v>0</v>
      </c>
      <c r="T36" s="163"/>
      <c r="U36" s="163"/>
      <c r="V36" s="163"/>
    </row>
    <row r="37" spans="2:29" ht="14.15" customHeight="1" x14ac:dyDescent="0.3">
      <c r="B37" s="212">
        <f t="shared" si="2"/>
        <v>2032</v>
      </c>
      <c r="C37" s="293" t="s">
        <v>38</v>
      </c>
      <c r="D37" s="294"/>
      <c r="E37" s="111">
        <v>0</v>
      </c>
      <c r="F37" s="111">
        <v>0</v>
      </c>
      <c r="G37" s="17"/>
      <c r="H37" s="287" t="s">
        <v>105</v>
      </c>
      <c r="I37" s="288"/>
      <c r="J37" s="288"/>
      <c r="K37" s="288"/>
      <c r="L37" s="317"/>
      <c r="M37" s="17"/>
      <c r="N37" s="303" t="s">
        <v>106</v>
      </c>
      <c r="O37" s="304"/>
      <c r="P37" s="305"/>
      <c r="Q37" s="143">
        <v>0</v>
      </c>
      <c r="R37" s="153">
        <v>0</v>
      </c>
      <c r="S37" s="143">
        <v>0</v>
      </c>
      <c r="T37" s="163"/>
      <c r="U37" s="163"/>
      <c r="V37" s="163"/>
    </row>
    <row r="38" spans="2:29" ht="14.15" customHeight="1" x14ac:dyDescent="0.3">
      <c r="B38" s="212">
        <f t="shared" si="2"/>
        <v>2033</v>
      </c>
      <c r="C38" s="293" t="s">
        <v>39</v>
      </c>
      <c r="D38" s="294"/>
      <c r="E38" s="111">
        <v>0</v>
      </c>
      <c r="F38" s="111">
        <v>0</v>
      </c>
      <c r="G38" s="17"/>
      <c r="H38" s="289"/>
      <c r="I38" s="290"/>
      <c r="J38" s="290"/>
      <c r="K38" s="290"/>
      <c r="L38" s="318"/>
      <c r="M38" s="17"/>
      <c r="N38" s="303" t="s">
        <v>6</v>
      </c>
      <c r="O38" s="304"/>
      <c r="P38" s="305"/>
      <c r="Q38" s="143">
        <v>0</v>
      </c>
      <c r="R38" s="153"/>
      <c r="S38" s="143">
        <v>0</v>
      </c>
      <c r="T38" s="163"/>
      <c r="U38" s="163"/>
      <c r="V38" s="163"/>
    </row>
    <row r="39" spans="2:29" ht="14.15" customHeight="1" x14ac:dyDescent="0.3">
      <c r="B39" s="212">
        <f t="shared" si="2"/>
        <v>2034</v>
      </c>
      <c r="C39" s="293" t="s">
        <v>40</v>
      </c>
      <c r="D39" s="294"/>
      <c r="E39" s="111">
        <v>0</v>
      </c>
      <c r="F39" s="111">
        <v>0</v>
      </c>
      <c r="G39" s="17"/>
      <c r="H39" s="182"/>
      <c r="L39" s="183"/>
      <c r="M39" s="17"/>
      <c r="N39" s="303" t="s">
        <v>14</v>
      </c>
      <c r="O39" s="304"/>
      <c r="P39" s="305"/>
      <c r="Q39" s="143">
        <v>0</v>
      </c>
      <c r="R39" s="153">
        <v>0</v>
      </c>
      <c r="S39" s="143">
        <v>0</v>
      </c>
      <c r="T39" s="163"/>
      <c r="U39" s="163"/>
      <c r="V39" s="163"/>
    </row>
    <row r="40" spans="2:29" ht="14.15" customHeight="1" thickBot="1" x14ac:dyDescent="0.35">
      <c r="B40" s="213">
        <f t="shared" si="2"/>
        <v>2035</v>
      </c>
      <c r="C40" s="295" t="s">
        <v>21</v>
      </c>
      <c r="D40" s="296"/>
      <c r="E40" s="111">
        <v>0</v>
      </c>
      <c r="F40" s="111">
        <v>0</v>
      </c>
      <c r="G40" s="17"/>
      <c r="H40" s="182"/>
      <c r="J40" s="270" t="str">
        <f>E21</f>
        <v>Investointi 1.</v>
      </c>
      <c r="K40" s="270" t="str">
        <f>F21</f>
        <v>Investointi 2.</v>
      </c>
      <c r="L40" s="183"/>
      <c r="M40" s="17"/>
      <c r="N40" s="303" t="s">
        <v>13</v>
      </c>
      <c r="O40" s="304"/>
      <c r="P40" s="305"/>
      <c r="Q40" s="143">
        <v>0</v>
      </c>
      <c r="R40" s="153">
        <v>0</v>
      </c>
      <c r="S40" s="143">
        <v>0</v>
      </c>
      <c r="T40" s="163"/>
      <c r="U40" s="163"/>
      <c r="V40" s="163"/>
      <c r="Y40" s="198"/>
      <c r="Z40" s="134"/>
      <c r="AA40" s="134"/>
      <c r="AB40" s="134"/>
      <c r="AC40" s="199"/>
    </row>
    <row r="41" spans="2:29" ht="14.15" customHeight="1" thickBot="1" x14ac:dyDescent="0.35">
      <c r="B41" s="212">
        <f t="shared" si="2"/>
        <v>2036</v>
      </c>
      <c r="C41" s="293" t="s">
        <v>22</v>
      </c>
      <c r="D41" s="294"/>
      <c r="E41" s="111">
        <v>0</v>
      </c>
      <c r="F41" s="111">
        <v>0</v>
      </c>
      <c r="G41" s="17"/>
      <c r="H41" s="307" t="s">
        <v>19</v>
      </c>
      <c r="I41" s="308"/>
      <c r="J41" s="112">
        <f>IF(E31=0,0,IRR(E29:E60))</f>
        <v>0</v>
      </c>
      <c r="K41" s="112">
        <f>IF(F31=0,0,IRR(F29:F60))</f>
        <v>0</v>
      </c>
      <c r="L41" s="273"/>
      <c r="N41" s="303" t="s">
        <v>2</v>
      </c>
      <c r="O41" s="304"/>
      <c r="P41" s="305"/>
      <c r="Q41" s="143">
        <v>0</v>
      </c>
      <c r="R41" s="153"/>
      <c r="S41" s="143">
        <v>0</v>
      </c>
      <c r="T41" s="163"/>
      <c r="U41" s="163"/>
      <c r="V41" s="163"/>
      <c r="Y41" s="200"/>
      <c r="Z41" s="128"/>
      <c r="AA41" s="128"/>
      <c r="AB41" s="128"/>
      <c r="AC41" s="201"/>
    </row>
    <row r="42" spans="2:29" ht="14.15" customHeight="1" thickBot="1" x14ac:dyDescent="0.35">
      <c r="B42" s="212">
        <f t="shared" si="2"/>
        <v>2037</v>
      </c>
      <c r="C42" s="293" t="s">
        <v>23</v>
      </c>
      <c r="D42" s="294"/>
      <c r="E42" s="111">
        <v>0</v>
      </c>
      <c r="F42" s="111">
        <v>0</v>
      </c>
      <c r="G42" s="17"/>
      <c r="H42" s="120"/>
      <c r="I42" s="173"/>
      <c r="J42" s="173"/>
      <c r="K42" s="173"/>
      <c r="L42" s="121"/>
      <c r="N42" s="275" t="s">
        <v>91</v>
      </c>
      <c r="O42" s="276"/>
      <c r="P42" s="277"/>
      <c r="Q42" s="152">
        <f>Q23+Q24+Q28+Q29+Q34</f>
        <v>0</v>
      </c>
      <c r="R42" s="204"/>
      <c r="S42" s="152">
        <f>S23+S24+S28+S29+S34</f>
        <v>0</v>
      </c>
      <c r="T42" s="163"/>
      <c r="U42" s="163"/>
      <c r="V42" s="163"/>
    </row>
    <row r="43" spans="2:29" ht="14.15" customHeight="1" thickBot="1" x14ac:dyDescent="0.35">
      <c r="B43" s="212">
        <f t="shared" si="2"/>
        <v>2038</v>
      </c>
      <c r="C43" s="293" t="s">
        <v>25</v>
      </c>
      <c r="D43" s="294"/>
      <c r="E43" s="111">
        <v>0</v>
      </c>
      <c r="F43" s="111">
        <v>0</v>
      </c>
      <c r="G43" s="17"/>
      <c r="H43" s="287" t="s">
        <v>101</v>
      </c>
      <c r="I43" s="288"/>
      <c r="J43" s="288"/>
      <c r="K43" s="288"/>
      <c r="L43" s="317"/>
      <c r="N43" s="278" t="s">
        <v>103</v>
      </c>
      <c r="O43" s="279"/>
      <c r="P43" s="279"/>
      <c r="Q43" s="161">
        <f>Q22-Q42</f>
        <v>0</v>
      </c>
      <c r="R43" s="205"/>
      <c r="S43" s="161">
        <f>S22-S42</f>
        <v>0</v>
      </c>
      <c r="T43" s="163"/>
      <c r="U43" s="163"/>
      <c r="V43" s="163"/>
    </row>
    <row r="44" spans="2:29" ht="14.15" customHeight="1" x14ac:dyDescent="0.3">
      <c r="B44" s="212">
        <f t="shared" si="2"/>
        <v>2039</v>
      </c>
      <c r="C44" s="293" t="s">
        <v>24</v>
      </c>
      <c r="D44" s="294"/>
      <c r="E44" s="111">
        <v>0</v>
      </c>
      <c r="F44" s="111">
        <v>0</v>
      </c>
      <c r="G44" s="17"/>
      <c r="H44" s="289"/>
      <c r="I44" s="290"/>
      <c r="J44" s="290"/>
      <c r="K44" s="290"/>
      <c r="L44" s="318"/>
      <c r="T44" s="227"/>
      <c r="U44" s="227"/>
      <c r="V44" s="227"/>
    </row>
    <row r="45" spans="2:29" ht="14.15" customHeight="1" x14ac:dyDescent="0.3">
      <c r="B45" s="213">
        <f t="shared" si="2"/>
        <v>2040</v>
      </c>
      <c r="C45" s="295" t="s">
        <v>26</v>
      </c>
      <c r="D45" s="296"/>
      <c r="E45" s="111">
        <v>0</v>
      </c>
      <c r="F45" s="111">
        <v>0</v>
      </c>
      <c r="G45" s="17"/>
      <c r="H45" s="182"/>
      <c r="L45" s="183"/>
      <c r="N45" s="280" t="s">
        <v>85</v>
      </c>
      <c r="O45" s="280"/>
      <c r="P45" s="280"/>
      <c r="Q45" s="280"/>
      <c r="R45" s="280"/>
      <c r="S45" s="280"/>
      <c r="T45" s="280"/>
      <c r="U45" s="280"/>
      <c r="V45" s="280"/>
    </row>
    <row r="46" spans="2:29" ht="14.15" customHeight="1" thickBot="1" x14ac:dyDescent="0.35">
      <c r="B46" s="212">
        <f t="shared" si="2"/>
        <v>2041</v>
      </c>
      <c r="C46" s="293" t="s">
        <v>27</v>
      </c>
      <c r="D46" s="294"/>
      <c r="E46" s="111">
        <v>0</v>
      </c>
      <c r="F46" s="111">
        <v>0</v>
      </c>
      <c r="G46" s="17"/>
      <c r="H46" s="127"/>
      <c r="I46" s="128"/>
      <c r="J46" s="191" t="str">
        <f>E21</f>
        <v>Investointi 1.</v>
      </c>
      <c r="K46" s="191" t="str">
        <f>F21</f>
        <v>Investointi 2.</v>
      </c>
      <c r="L46" s="129"/>
      <c r="N46" s="165"/>
      <c r="O46" s="165"/>
      <c r="P46" s="165"/>
      <c r="Q46" s="165"/>
      <c r="R46" s="165"/>
      <c r="S46" s="165"/>
      <c r="T46" s="165"/>
      <c r="U46" s="165"/>
      <c r="V46" s="165"/>
    </row>
    <row r="47" spans="2:29" ht="14.15" customHeight="1" thickBot="1" x14ac:dyDescent="0.35">
      <c r="B47" s="212">
        <f t="shared" si="2"/>
        <v>2042</v>
      </c>
      <c r="C47" s="293" t="s">
        <v>28</v>
      </c>
      <c r="D47" s="294"/>
      <c r="E47" s="111">
        <v>0</v>
      </c>
      <c r="F47" s="111">
        <v>0</v>
      </c>
      <c r="H47" s="307" t="s">
        <v>18</v>
      </c>
      <c r="I47" s="308"/>
      <c r="J47" s="110">
        <f>IF(E24=0,0,IF(E26&gt;0,0,(E61/E24)-PMT(E22,E24,E29)))</f>
        <v>0</v>
      </c>
      <c r="K47" s="110">
        <f>IF(F24=0,0,IF(F26&gt;0,0,(F61/F24)-PMT(F22,F24,F29)))</f>
        <v>0</v>
      </c>
      <c r="L47" s="273" t="s">
        <v>128</v>
      </c>
      <c r="N47" s="274"/>
      <c r="O47" s="274"/>
      <c r="P47" s="274"/>
      <c r="Q47" s="274"/>
      <c r="R47" s="274"/>
      <c r="S47" s="274"/>
      <c r="T47" s="274"/>
      <c r="U47" s="274"/>
      <c r="V47" s="274"/>
    </row>
    <row r="48" spans="2:29" ht="14.15" customHeight="1" thickBot="1" x14ac:dyDescent="0.35">
      <c r="B48" s="212">
        <f t="shared" si="2"/>
        <v>2043</v>
      </c>
      <c r="C48" s="293" t="s">
        <v>29</v>
      </c>
      <c r="D48" s="294"/>
      <c r="E48" s="111">
        <v>0</v>
      </c>
      <c r="F48" s="111">
        <v>0</v>
      </c>
      <c r="H48" s="182"/>
      <c r="L48" s="183"/>
      <c r="N48" s="328"/>
      <c r="O48" s="328"/>
      <c r="P48" s="328"/>
      <c r="Q48" s="328"/>
      <c r="R48" s="328"/>
      <c r="S48" s="328"/>
      <c r="T48" s="328"/>
      <c r="U48" s="328"/>
      <c r="V48" s="328"/>
    </row>
    <row r="49" spans="2:29" ht="14.15" customHeight="1" x14ac:dyDescent="0.3">
      <c r="B49" s="212">
        <f t="shared" si="2"/>
        <v>2044</v>
      </c>
      <c r="C49" s="293" t="s">
        <v>30</v>
      </c>
      <c r="D49" s="294"/>
      <c r="E49" s="111">
        <v>0</v>
      </c>
      <c r="F49" s="111">
        <v>0</v>
      </c>
      <c r="H49" s="287" t="s">
        <v>102</v>
      </c>
      <c r="I49" s="288"/>
      <c r="J49" s="288"/>
      <c r="K49" s="288"/>
      <c r="L49" s="317"/>
      <c r="N49" s="284"/>
      <c r="O49" s="284"/>
      <c r="P49" s="284"/>
      <c r="Q49" s="284"/>
      <c r="R49" s="284"/>
      <c r="S49" s="284"/>
      <c r="T49" s="284"/>
      <c r="U49" s="284"/>
      <c r="V49" s="284"/>
      <c r="Y49" s="326"/>
      <c r="Z49" s="326"/>
      <c r="AA49" s="326"/>
      <c r="AB49" s="326"/>
      <c r="AC49" s="326"/>
    </row>
    <row r="50" spans="2:29" ht="14.15" customHeight="1" x14ac:dyDescent="0.3">
      <c r="B50" s="214">
        <f t="shared" si="2"/>
        <v>2045</v>
      </c>
      <c r="C50" s="295" t="s">
        <v>31</v>
      </c>
      <c r="D50" s="296"/>
      <c r="E50" s="111">
        <v>0</v>
      </c>
      <c r="F50" s="111">
        <v>0</v>
      </c>
      <c r="H50" s="289"/>
      <c r="I50" s="290"/>
      <c r="J50" s="290"/>
      <c r="K50" s="290"/>
      <c r="L50" s="318"/>
      <c r="N50" s="274">
        <v>0</v>
      </c>
      <c r="O50" s="274"/>
      <c r="P50" s="274"/>
      <c r="Q50" s="274"/>
      <c r="R50" s="274"/>
      <c r="S50" s="274"/>
      <c r="T50" s="274"/>
      <c r="U50" s="274"/>
      <c r="V50" s="274"/>
      <c r="Y50" s="327"/>
      <c r="Z50" s="327"/>
      <c r="AA50" s="327"/>
      <c r="AB50" s="327"/>
      <c r="AC50" s="327"/>
    </row>
    <row r="51" spans="2:29" ht="14.15" customHeight="1" x14ac:dyDescent="0.3">
      <c r="B51" s="215">
        <f t="shared" si="2"/>
        <v>2046</v>
      </c>
      <c r="C51" s="293" t="s">
        <v>68</v>
      </c>
      <c r="D51" s="294"/>
      <c r="E51" s="111">
        <v>0</v>
      </c>
      <c r="F51" s="111">
        <v>0</v>
      </c>
      <c r="H51" s="125"/>
      <c r="I51" s="180"/>
      <c r="L51" s="126"/>
      <c r="N51" s="274"/>
      <c r="O51" s="274"/>
      <c r="P51" s="274"/>
      <c r="Q51" s="274"/>
      <c r="R51" s="274"/>
      <c r="S51" s="274"/>
      <c r="T51" s="274"/>
      <c r="U51" s="274"/>
      <c r="V51" s="274"/>
      <c r="Y51" s="326"/>
      <c r="Z51" s="326"/>
      <c r="AA51" s="326"/>
      <c r="AB51" s="326"/>
      <c r="AC51" s="326"/>
    </row>
    <row r="52" spans="2:29" ht="14.15" customHeight="1" thickBot="1" x14ac:dyDescent="0.35">
      <c r="B52" s="215">
        <f t="shared" si="2"/>
        <v>2047</v>
      </c>
      <c r="C52" s="293" t="s">
        <v>67</v>
      </c>
      <c r="D52" s="294"/>
      <c r="E52" s="111">
        <v>0</v>
      </c>
      <c r="F52" s="111">
        <v>0</v>
      </c>
      <c r="H52" s="329" t="s">
        <v>124</v>
      </c>
      <c r="I52" s="330"/>
      <c r="J52" s="229" t="str">
        <f>E21</f>
        <v>Investointi 1.</v>
      </c>
      <c r="K52" s="229" t="str">
        <f>F21</f>
        <v>Investointi 2.</v>
      </c>
      <c r="L52" s="183"/>
      <c r="N52" s="274">
        <v>0</v>
      </c>
      <c r="O52" s="274"/>
      <c r="P52" s="274"/>
      <c r="Q52" s="274"/>
      <c r="R52" s="274"/>
      <c r="S52" s="274"/>
      <c r="T52" s="274"/>
      <c r="U52" s="274"/>
      <c r="V52" s="274"/>
      <c r="Y52" s="326"/>
      <c r="Z52" s="326"/>
      <c r="AA52" s="326"/>
      <c r="AB52" s="326"/>
      <c r="AC52" s="326"/>
    </row>
    <row r="53" spans="2:29" ht="14.15" customHeight="1" thickBot="1" x14ac:dyDescent="0.35">
      <c r="B53" s="215">
        <f t="shared" si="2"/>
        <v>2048</v>
      </c>
      <c r="C53" s="293" t="s">
        <v>66</v>
      </c>
      <c r="D53" s="294"/>
      <c r="E53" s="111">
        <v>0</v>
      </c>
      <c r="F53" s="111">
        <v>0</v>
      </c>
      <c r="H53" s="329"/>
      <c r="I53" s="330"/>
      <c r="J53" s="114">
        <f>IF(E24=0,0,-E29/((E61-E26)/E24))</f>
        <v>0</v>
      </c>
      <c r="K53" s="114">
        <f>IF(F24=0,0,-F29/((F61-F26)/F24))</f>
        <v>0</v>
      </c>
      <c r="L53" s="273" t="s">
        <v>129</v>
      </c>
      <c r="N53" s="274">
        <v>0</v>
      </c>
      <c r="O53" s="274"/>
      <c r="P53" s="274"/>
      <c r="Q53" s="274"/>
      <c r="R53" s="274"/>
      <c r="S53" s="274"/>
      <c r="T53" s="274"/>
      <c r="U53" s="274"/>
      <c r="V53" s="274"/>
    </row>
    <row r="54" spans="2:29" ht="14.15" customHeight="1" thickBot="1" x14ac:dyDescent="0.35">
      <c r="B54" s="215">
        <f t="shared" si="2"/>
        <v>2049</v>
      </c>
      <c r="C54" s="293" t="s">
        <v>65</v>
      </c>
      <c r="D54" s="294"/>
      <c r="E54" s="111">
        <v>0</v>
      </c>
      <c r="F54" s="111">
        <v>0</v>
      </c>
      <c r="H54" s="331"/>
      <c r="I54" s="332"/>
      <c r="J54" s="185"/>
      <c r="K54" s="185"/>
      <c r="L54" s="186"/>
      <c r="N54" s="274"/>
      <c r="O54" s="274"/>
      <c r="P54" s="274"/>
      <c r="Q54" s="274"/>
      <c r="R54" s="274"/>
      <c r="S54" s="274"/>
      <c r="T54" s="274"/>
      <c r="U54" s="274"/>
      <c r="V54" s="274"/>
    </row>
    <row r="55" spans="2:29" ht="14.15" customHeight="1" x14ac:dyDescent="0.3">
      <c r="B55" s="216">
        <f t="shared" si="2"/>
        <v>2050</v>
      </c>
      <c r="C55" s="295" t="s">
        <v>64</v>
      </c>
      <c r="D55" s="296"/>
      <c r="E55" s="111">
        <v>0</v>
      </c>
      <c r="F55" s="111">
        <v>0</v>
      </c>
      <c r="G55" s="17"/>
      <c r="H55" s="311" t="s">
        <v>72</v>
      </c>
      <c r="I55" s="312"/>
      <c r="J55" s="312"/>
      <c r="K55" s="312"/>
      <c r="L55" s="315"/>
      <c r="N55" s="274">
        <v>0</v>
      </c>
      <c r="O55" s="274"/>
      <c r="P55" s="274"/>
      <c r="Q55" s="274"/>
      <c r="R55" s="274"/>
      <c r="S55" s="274"/>
      <c r="T55" s="274"/>
      <c r="U55" s="274"/>
      <c r="V55" s="274"/>
    </row>
    <row r="56" spans="2:29" ht="14.15" customHeight="1" x14ac:dyDescent="0.3">
      <c r="B56" s="215">
        <f t="shared" si="2"/>
        <v>2051</v>
      </c>
      <c r="C56" s="293" t="s">
        <v>63</v>
      </c>
      <c r="D56" s="294"/>
      <c r="E56" s="111">
        <v>0</v>
      </c>
      <c r="F56" s="111">
        <v>0</v>
      </c>
      <c r="G56" s="17"/>
      <c r="H56" s="313"/>
      <c r="I56" s="314"/>
      <c r="J56" s="314"/>
      <c r="K56" s="314"/>
      <c r="L56" s="316"/>
      <c r="N56" s="274"/>
      <c r="O56" s="274"/>
      <c r="P56" s="274"/>
      <c r="Q56" s="274"/>
      <c r="R56" s="274"/>
      <c r="S56" s="274"/>
      <c r="T56" s="274"/>
      <c r="U56" s="274"/>
      <c r="V56" s="274"/>
    </row>
    <row r="57" spans="2:29" ht="14.15" customHeight="1" x14ac:dyDescent="0.3">
      <c r="B57" s="215">
        <f t="shared" si="2"/>
        <v>2052</v>
      </c>
      <c r="C57" s="293" t="s">
        <v>62</v>
      </c>
      <c r="D57" s="294"/>
      <c r="E57" s="111">
        <v>0</v>
      </c>
      <c r="F57" s="111">
        <v>0</v>
      </c>
      <c r="G57" s="17"/>
      <c r="H57" s="182"/>
      <c r="L57" s="183"/>
      <c r="N57" s="274"/>
      <c r="O57" s="274"/>
      <c r="P57" s="274"/>
      <c r="Q57" s="274"/>
      <c r="R57" s="274"/>
      <c r="S57" s="274"/>
      <c r="T57" s="274"/>
      <c r="U57" s="274"/>
      <c r="V57" s="274"/>
    </row>
    <row r="58" spans="2:29" ht="14.15" customHeight="1" thickBot="1" x14ac:dyDescent="0.35">
      <c r="B58" s="215">
        <f t="shared" si="2"/>
        <v>2053</v>
      </c>
      <c r="C58" s="293" t="s">
        <v>61</v>
      </c>
      <c r="D58" s="294"/>
      <c r="E58" s="111">
        <v>0</v>
      </c>
      <c r="F58" s="111">
        <v>0</v>
      </c>
      <c r="G58" s="17"/>
      <c r="H58" s="324" t="s">
        <v>112</v>
      </c>
      <c r="I58" s="325"/>
      <c r="J58" s="191" t="str">
        <f>E21</f>
        <v>Investointi 1.</v>
      </c>
      <c r="K58" s="191" t="str">
        <f>F21</f>
        <v>Investointi 2.</v>
      </c>
      <c r="L58" s="164"/>
      <c r="N58" s="274"/>
      <c r="O58" s="274"/>
      <c r="P58" s="274"/>
      <c r="Q58" s="274"/>
      <c r="R58" s="274"/>
      <c r="S58" s="274"/>
      <c r="T58" s="274"/>
      <c r="U58" s="274"/>
      <c r="V58" s="274"/>
    </row>
    <row r="59" spans="2:29" ht="14.15" customHeight="1" thickBot="1" x14ac:dyDescent="0.35">
      <c r="B59" s="215">
        <f t="shared" si="2"/>
        <v>2054</v>
      </c>
      <c r="C59" s="293" t="s">
        <v>60</v>
      </c>
      <c r="D59" s="294"/>
      <c r="E59" s="111">
        <v>0</v>
      </c>
      <c r="F59" s="111">
        <v>0</v>
      </c>
      <c r="G59" s="17"/>
      <c r="H59" s="324"/>
      <c r="I59" s="325"/>
      <c r="J59" s="112">
        <f>IF(E24=0,0,((E61-E26)/E24-(-E29-E26)/E24)/((-E29+E26)/2))</f>
        <v>0</v>
      </c>
      <c r="K59" s="112">
        <f>IF(F24=0,0,((F61-F26)/F24-(-F29-F26)/F24)/((-F29+F26)/2))</f>
        <v>0</v>
      </c>
      <c r="L59" s="272"/>
      <c r="N59" s="274"/>
      <c r="O59" s="274"/>
      <c r="P59" s="274"/>
      <c r="Q59" s="274"/>
      <c r="R59" s="274"/>
      <c r="S59" s="274"/>
      <c r="T59" s="274"/>
      <c r="U59" s="274"/>
      <c r="V59" s="274"/>
      <c r="Y59" s="320"/>
      <c r="Z59" s="319"/>
      <c r="AA59" s="319"/>
      <c r="AB59" s="319"/>
      <c r="AC59" s="319"/>
    </row>
    <row r="60" spans="2:29" ht="14.15" customHeight="1" thickBot="1" x14ac:dyDescent="0.35">
      <c r="B60" s="215">
        <f t="shared" si="2"/>
        <v>2055</v>
      </c>
      <c r="C60" s="293" t="s">
        <v>59</v>
      </c>
      <c r="D60" s="294"/>
      <c r="E60" s="111">
        <v>0</v>
      </c>
      <c r="F60" s="111">
        <v>0</v>
      </c>
      <c r="G60" s="17"/>
      <c r="H60" s="184"/>
      <c r="I60" s="185"/>
      <c r="J60" s="185"/>
      <c r="K60" s="185"/>
      <c r="L60" s="186"/>
      <c r="N60" s="274"/>
      <c r="O60" s="274"/>
      <c r="P60" s="274"/>
      <c r="Q60" s="274"/>
      <c r="R60" s="274"/>
      <c r="S60" s="274"/>
      <c r="T60" s="274"/>
      <c r="U60" s="274"/>
      <c r="V60" s="274"/>
      <c r="Y60" s="319"/>
      <c r="Z60" s="319"/>
      <c r="AA60" s="319"/>
      <c r="AB60" s="176"/>
      <c r="AC60" s="176"/>
    </row>
    <row r="61" spans="2:29" ht="19.3" customHeight="1" x14ac:dyDescent="0.3">
      <c r="B61" s="17"/>
      <c r="C61" s="321" t="s">
        <v>0</v>
      </c>
      <c r="D61" s="322"/>
      <c r="E61" s="169">
        <f>SUM(E31:E60)</f>
        <v>0</v>
      </c>
      <c r="F61" s="169">
        <f>SUM(F31:F60)</f>
        <v>0</v>
      </c>
      <c r="G61" s="17"/>
      <c r="N61" s="274"/>
      <c r="O61" s="274"/>
      <c r="P61" s="274"/>
      <c r="Q61" s="274"/>
      <c r="R61" s="274"/>
      <c r="S61" s="274"/>
      <c r="T61" s="274"/>
      <c r="U61" s="274"/>
      <c r="V61" s="274"/>
      <c r="Y61" s="320"/>
      <c r="Z61" s="319"/>
      <c r="AA61" s="319"/>
      <c r="AB61" s="319"/>
      <c r="AC61" s="319"/>
    </row>
    <row r="62" spans="2:29" ht="9.9" customHeight="1" x14ac:dyDescent="0.3">
      <c r="C62" s="17"/>
      <c r="D62" s="17"/>
      <c r="E62" s="17"/>
      <c r="F62" s="17"/>
      <c r="G62" s="17"/>
      <c r="N62" s="274"/>
      <c r="O62" s="274"/>
      <c r="P62" s="274"/>
      <c r="Q62" s="274"/>
      <c r="R62" s="274"/>
      <c r="S62" s="274"/>
      <c r="T62" s="274"/>
      <c r="U62" s="274"/>
      <c r="V62" s="274"/>
    </row>
    <row r="63" spans="2:29" ht="12.65" customHeight="1" x14ac:dyDescent="0.3">
      <c r="C63" s="17"/>
      <c r="D63" s="17"/>
      <c r="E63" s="17"/>
      <c r="F63" s="17"/>
      <c r="G63" s="17"/>
      <c r="H63" s="188"/>
      <c r="I63" s="122"/>
      <c r="J63" s="122"/>
      <c r="K63" s="80" t="s">
        <v>43</v>
      </c>
      <c r="N63" s="274"/>
      <c r="O63" s="274"/>
      <c r="P63" s="274"/>
      <c r="Q63" s="274"/>
      <c r="R63" s="274"/>
      <c r="S63" s="274"/>
      <c r="T63" s="274"/>
      <c r="U63" s="274"/>
      <c r="V63" s="274"/>
    </row>
    <row r="64" spans="2:29" ht="12.65" customHeight="1" x14ac:dyDescent="0.3">
      <c r="C64" s="17"/>
      <c r="D64" s="17"/>
      <c r="E64" s="17"/>
      <c r="F64" s="17"/>
      <c r="G64" s="17"/>
      <c r="I64" s="77"/>
      <c r="J64" s="77"/>
      <c r="K64" s="115"/>
      <c r="N64" s="274"/>
      <c r="O64" s="274"/>
      <c r="P64" s="274"/>
      <c r="Q64" s="274"/>
      <c r="R64" s="274"/>
      <c r="S64" s="274"/>
      <c r="T64" s="274"/>
      <c r="U64" s="274"/>
      <c r="V64" s="274"/>
    </row>
    <row r="65" spans="2:22" ht="12.65" customHeight="1" x14ac:dyDescent="0.3">
      <c r="C65" s="17"/>
      <c r="D65" s="17"/>
      <c r="E65" s="17"/>
      <c r="F65" s="17"/>
      <c r="G65" s="17"/>
      <c r="I65" s="77"/>
      <c r="J65" s="77"/>
      <c r="K65" s="77"/>
      <c r="N65" s="323"/>
      <c r="O65" s="323"/>
      <c r="P65" s="323"/>
      <c r="Q65" s="323"/>
      <c r="R65" s="323"/>
      <c r="S65" s="323"/>
      <c r="T65" s="323"/>
      <c r="U65" s="323"/>
      <c r="V65" s="323"/>
    </row>
    <row r="66" spans="2:22" ht="12.65" customHeight="1" x14ac:dyDescent="0.3">
      <c r="C66" s="17"/>
      <c r="D66" s="17"/>
      <c r="E66" s="17"/>
      <c r="F66" s="17"/>
      <c r="G66" s="17"/>
      <c r="I66" s="77"/>
      <c r="J66" s="77"/>
      <c r="K66" s="77"/>
      <c r="N66" s="323"/>
      <c r="O66" s="323"/>
      <c r="P66" s="323"/>
      <c r="Q66" s="323"/>
      <c r="R66" s="323"/>
      <c r="S66" s="323"/>
      <c r="T66" s="323"/>
      <c r="U66" s="323"/>
      <c r="V66" s="323"/>
    </row>
    <row r="67" spans="2:22" ht="12.65" customHeight="1" x14ac:dyDescent="0.3">
      <c r="C67" s="17"/>
      <c r="D67" s="17"/>
      <c r="E67" s="33"/>
      <c r="F67" s="33"/>
      <c r="G67" s="33"/>
      <c r="H67" s="17"/>
      <c r="I67" s="45"/>
      <c r="J67" s="45"/>
      <c r="K67" s="45"/>
      <c r="L67" s="46"/>
      <c r="N67" s="59"/>
      <c r="O67" s="59"/>
      <c r="P67" s="59"/>
      <c r="Q67" s="59"/>
      <c r="R67" s="59"/>
      <c r="S67" s="59"/>
      <c r="T67" s="59"/>
      <c r="U67" s="59"/>
      <c r="V67" s="59"/>
    </row>
    <row r="68" spans="2:22" ht="12.65" customHeight="1" x14ac:dyDescent="0.3">
      <c r="B68" s="338" t="s">
        <v>48</v>
      </c>
      <c r="C68" s="338"/>
      <c r="D68" s="338"/>
      <c r="E68" s="338"/>
      <c r="F68" s="338"/>
      <c r="G68" s="338"/>
      <c r="H68" s="338"/>
      <c r="I68" s="338"/>
      <c r="J68" s="338"/>
      <c r="K68" s="338"/>
      <c r="L68" s="338"/>
      <c r="N68" s="319"/>
      <c r="O68" s="319"/>
      <c r="P68" s="319"/>
      <c r="Q68" s="319"/>
      <c r="R68" s="59"/>
      <c r="S68" s="59"/>
      <c r="T68" s="59"/>
      <c r="U68" s="59"/>
      <c r="V68" s="59"/>
    </row>
    <row r="69" spans="2:22" ht="12" customHeight="1" x14ac:dyDescent="0.3">
      <c r="B69" s="339" t="s">
        <v>50</v>
      </c>
      <c r="C69" s="339"/>
      <c r="D69" s="339"/>
      <c r="E69" s="339"/>
      <c r="F69" s="339"/>
      <c r="G69" s="339"/>
      <c r="H69" s="339"/>
      <c r="I69" s="339"/>
      <c r="J69" s="339"/>
      <c r="K69" s="339"/>
      <c r="L69" s="339"/>
      <c r="N69" s="319"/>
      <c r="O69" s="319"/>
      <c r="P69" s="319"/>
      <c r="Q69" s="319"/>
      <c r="R69" s="2"/>
      <c r="S69" s="2"/>
      <c r="T69" s="2"/>
      <c r="U69" s="2"/>
      <c r="V69" s="2"/>
    </row>
    <row r="70" spans="2:22" ht="12.65" customHeight="1" x14ac:dyDescent="0.3">
      <c r="B70" s="339" t="s">
        <v>49</v>
      </c>
      <c r="C70" s="339"/>
      <c r="D70" s="339"/>
      <c r="E70" s="339"/>
      <c r="F70" s="339"/>
      <c r="G70" s="339"/>
      <c r="H70" s="339"/>
      <c r="I70" s="339"/>
      <c r="J70" s="339"/>
      <c r="K70" s="339"/>
      <c r="L70" s="339"/>
      <c r="N70" s="319"/>
      <c r="O70" s="319"/>
      <c r="P70" s="319"/>
      <c r="Q70" s="319"/>
      <c r="R70" s="59"/>
      <c r="S70" s="59"/>
      <c r="T70" s="59"/>
      <c r="U70" s="59"/>
      <c r="V70" s="59"/>
    </row>
    <row r="71" spans="2:22" ht="12.65" customHeight="1" x14ac:dyDescent="0.3">
      <c r="B71" s="43"/>
      <c r="C71" s="341"/>
      <c r="D71" s="341"/>
      <c r="G71" s="30"/>
      <c r="H71" s="341"/>
      <c r="I71" s="341"/>
      <c r="L71" s="30"/>
      <c r="N71" s="319"/>
      <c r="O71" s="319"/>
      <c r="P71" s="319"/>
      <c r="Q71" s="319"/>
      <c r="R71" s="59"/>
      <c r="S71" s="59"/>
      <c r="T71" s="59"/>
      <c r="U71" s="59"/>
      <c r="V71" s="59"/>
    </row>
    <row r="72" spans="2:22" ht="12.65" customHeight="1" x14ac:dyDescent="0.3">
      <c r="B72" s="30" t="s">
        <v>127</v>
      </c>
      <c r="C72" s="30"/>
      <c r="D72" s="43"/>
      <c r="E72" s="50"/>
      <c r="F72" s="50"/>
      <c r="G72" s="50"/>
      <c r="H72" s="49"/>
      <c r="I72" s="51"/>
      <c r="J72" s="49"/>
      <c r="K72" s="49"/>
      <c r="L72" s="49"/>
      <c r="N72" s="59"/>
      <c r="O72" s="59"/>
      <c r="P72" s="59"/>
      <c r="Q72" s="59"/>
      <c r="R72" s="59"/>
      <c r="S72" s="59"/>
      <c r="T72" s="59"/>
      <c r="U72" s="59"/>
      <c r="V72" s="59"/>
    </row>
    <row r="73" spans="2:22" ht="12.65" customHeight="1" x14ac:dyDescent="0.3">
      <c r="B73" s="49"/>
      <c r="C73" s="43" t="s">
        <v>98</v>
      </c>
      <c r="D73" s="43"/>
      <c r="E73" s="43"/>
      <c r="F73" s="43"/>
      <c r="G73" s="43"/>
      <c r="H73" s="54"/>
      <c r="I73" s="54"/>
      <c r="J73" s="54"/>
      <c r="K73" s="54"/>
      <c r="L73" s="54"/>
      <c r="N73" s="59"/>
      <c r="O73" s="59"/>
      <c r="P73" s="59">
        <v>0</v>
      </c>
      <c r="Q73" s="59"/>
      <c r="R73" s="59"/>
      <c r="S73" s="59"/>
      <c r="T73" s="59"/>
      <c r="U73" s="59"/>
      <c r="V73" s="59"/>
    </row>
    <row r="74" spans="2:22" ht="6" customHeight="1" x14ac:dyDescent="0.3">
      <c r="B74" s="49"/>
      <c r="C74" s="22"/>
      <c r="D74" s="22"/>
      <c r="E74" s="43"/>
      <c r="F74" s="43"/>
      <c r="G74" s="43"/>
      <c r="H74" s="31"/>
      <c r="I74" s="31"/>
      <c r="J74" s="31"/>
      <c r="K74" s="31"/>
      <c r="L74" s="31"/>
      <c r="N74" s="2"/>
      <c r="O74" s="2"/>
      <c r="P74" s="2"/>
      <c r="Q74" s="2"/>
      <c r="R74" s="2"/>
      <c r="S74" s="2"/>
      <c r="T74" s="2"/>
      <c r="U74" s="2"/>
      <c r="V74" s="2"/>
    </row>
    <row r="75" spans="2:22" ht="12.65" customHeight="1" x14ac:dyDescent="0.3">
      <c r="B75" s="340"/>
      <c r="C75" s="340"/>
      <c r="D75" s="340"/>
      <c r="E75" s="53"/>
      <c r="F75" s="53"/>
      <c r="G75" s="53"/>
      <c r="H75" s="53"/>
      <c r="I75" s="53"/>
      <c r="J75" s="53"/>
      <c r="K75" s="53"/>
      <c r="L75" s="53"/>
      <c r="M75" s="53"/>
      <c r="N75" s="59"/>
      <c r="O75" s="59"/>
      <c r="P75" s="59"/>
      <c r="Q75" s="59"/>
      <c r="R75" s="59"/>
      <c r="S75" s="59"/>
      <c r="T75" s="59"/>
      <c r="U75" s="59"/>
      <c r="V75" s="59"/>
    </row>
    <row r="76" spans="2:22" ht="12.65" customHeight="1" x14ac:dyDescent="0.3">
      <c r="B76" s="43"/>
      <c r="C76" s="341"/>
      <c r="D76" s="341"/>
      <c r="E76" s="52"/>
      <c r="F76" s="52"/>
      <c r="G76" s="30"/>
      <c r="H76" s="341"/>
      <c r="I76" s="341"/>
      <c r="L76" s="30"/>
      <c r="N76" s="59"/>
      <c r="O76" s="59"/>
      <c r="P76" s="59">
        <v>0</v>
      </c>
      <c r="Q76" s="59"/>
      <c r="R76" s="59"/>
      <c r="S76" s="59"/>
      <c r="T76" s="59"/>
      <c r="U76" s="59"/>
      <c r="V76" s="59"/>
    </row>
    <row r="77" spans="2:22" ht="12.65" customHeight="1" x14ac:dyDescent="0.3">
      <c r="B77" s="49"/>
      <c r="C77" s="49"/>
      <c r="D77" s="43"/>
      <c r="E77" s="50"/>
      <c r="F77" s="50"/>
      <c r="G77" s="50"/>
      <c r="H77" s="49"/>
      <c r="I77" s="49"/>
      <c r="J77" s="49"/>
      <c r="K77" s="49"/>
      <c r="L77" s="49"/>
      <c r="M77" s="44"/>
      <c r="N77" s="60"/>
      <c r="O77" s="60"/>
      <c r="P77" s="60"/>
      <c r="Q77" s="60"/>
      <c r="R77" s="60"/>
      <c r="S77" s="60"/>
      <c r="T77" s="60"/>
      <c r="U77" s="60"/>
      <c r="V77" s="60"/>
    </row>
    <row r="78" spans="2:22" ht="12.65" customHeight="1" x14ac:dyDescent="0.3">
      <c r="B78" s="54"/>
      <c r="C78" s="54"/>
      <c r="D78" s="54"/>
      <c r="E78" s="54"/>
      <c r="F78" s="54"/>
      <c r="G78" s="54"/>
      <c r="H78" s="49"/>
      <c r="I78" s="43"/>
      <c r="J78" s="49"/>
      <c r="K78" s="49"/>
      <c r="L78" s="49"/>
      <c r="M78" s="61"/>
      <c r="N78" s="60"/>
      <c r="O78" s="60"/>
      <c r="P78" s="60"/>
      <c r="Q78" s="60"/>
      <c r="R78" s="60"/>
      <c r="S78" s="60"/>
      <c r="T78" s="60"/>
      <c r="U78" s="60"/>
      <c r="V78" s="60"/>
    </row>
    <row r="79" spans="2:22" ht="12.65" customHeight="1" x14ac:dyDescent="0.3">
      <c r="B79" s="54"/>
      <c r="C79" s="54"/>
      <c r="D79" s="54"/>
      <c r="E79" s="54"/>
      <c r="F79" s="54"/>
      <c r="G79" s="54"/>
      <c r="H79" s="49"/>
      <c r="I79" s="49"/>
      <c r="J79" s="49"/>
      <c r="K79" s="49"/>
      <c r="L79" s="49"/>
      <c r="M79" s="62"/>
      <c r="N79" s="60"/>
      <c r="O79" s="60"/>
      <c r="P79" s="60"/>
      <c r="Q79" s="60"/>
      <c r="R79" s="60"/>
      <c r="S79" s="60"/>
      <c r="T79" s="60"/>
      <c r="U79" s="60"/>
      <c r="V79" s="60"/>
    </row>
    <row r="80" spans="2:22" ht="12.65" customHeight="1" x14ac:dyDescent="0.3">
      <c r="B80" s="54"/>
      <c r="C80" s="54"/>
      <c r="D80" s="54"/>
      <c r="E80" s="54"/>
      <c r="F80" s="54"/>
      <c r="G80" s="54"/>
      <c r="H80" s="54"/>
      <c r="I80" s="54"/>
      <c r="J80" s="54"/>
      <c r="K80" s="54"/>
      <c r="L80" s="43"/>
      <c r="N80" s="60"/>
      <c r="O80" s="60"/>
      <c r="P80" s="60"/>
      <c r="Q80" s="60"/>
      <c r="R80" s="60"/>
      <c r="S80" s="60"/>
      <c r="T80" s="60"/>
      <c r="U80" s="60"/>
      <c r="V80" s="60"/>
    </row>
    <row r="81" spans="2:22" ht="6" customHeight="1" x14ac:dyDescent="0.3">
      <c r="N81" s="2"/>
      <c r="O81" s="2"/>
      <c r="P81" s="2"/>
      <c r="Q81" s="2"/>
      <c r="R81" s="2"/>
      <c r="S81" s="2"/>
      <c r="T81" s="2"/>
      <c r="U81" s="2"/>
      <c r="V81" s="2"/>
    </row>
    <row r="82" spans="2:22" ht="12.65" customHeight="1" x14ac:dyDescent="0.35">
      <c r="B82" s="55"/>
      <c r="C82" s="53"/>
      <c r="D82" s="53"/>
      <c r="E82" s="31"/>
      <c r="F82" s="31"/>
      <c r="G82" s="31"/>
      <c r="H82" s="31"/>
      <c r="I82" s="31"/>
      <c r="J82" s="31"/>
      <c r="K82" s="31"/>
      <c r="L82" s="22"/>
      <c r="N82" s="59"/>
      <c r="O82" s="59"/>
      <c r="P82" s="59"/>
      <c r="Q82" s="59"/>
      <c r="R82" s="59"/>
      <c r="S82" s="59"/>
      <c r="T82" s="59"/>
      <c r="U82" s="59"/>
      <c r="V82" s="59"/>
    </row>
    <row r="83" spans="2:22" ht="12.65" customHeight="1" x14ac:dyDescent="0.35">
      <c r="B83" s="55"/>
      <c r="C83" s="341"/>
      <c r="D83" s="341"/>
      <c r="E83" s="341"/>
      <c r="F83" s="341"/>
      <c r="G83" s="341"/>
      <c r="H83" s="22"/>
      <c r="I83" s="22"/>
      <c r="J83" s="22"/>
      <c r="K83" s="22"/>
      <c r="L83" s="31"/>
      <c r="N83" s="59"/>
      <c r="O83" s="59"/>
      <c r="P83" s="59">
        <v>0</v>
      </c>
      <c r="Q83" s="59"/>
      <c r="R83" s="59"/>
      <c r="S83" s="59"/>
      <c r="T83" s="59"/>
      <c r="U83" s="59"/>
      <c r="V83" s="59"/>
    </row>
    <row r="84" spans="2:22" ht="12.65" customHeight="1" x14ac:dyDescent="0.3">
      <c r="B84" s="44"/>
      <c r="C84" s="49"/>
      <c r="D84" s="49"/>
      <c r="E84" s="49"/>
      <c r="F84" s="49"/>
      <c r="G84" s="51"/>
      <c r="H84" s="57"/>
      <c r="I84" s="58"/>
      <c r="J84" s="58"/>
      <c r="K84" s="58"/>
      <c r="L84" s="31"/>
      <c r="N84" s="60"/>
      <c r="O84" s="60"/>
      <c r="P84" s="60"/>
      <c r="Q84" s="60"/>
      <c r="R84" s="60"/>
      <c r="S84" s="60"/>
      <c r="T84" s="60"/>
      <c r="U84" s="60"/>
      <c r="V84" s="60"/>
    </row>
    <row r="85" spans="2:22" ht="13.4" customHeight="1" x14ac:dyDescent="0.3">
      <c r="B85" s="34"/>
      <c r="C85" s="34"/>
      <c r="D85" s="34"/>
      <c r="E85" s="34"/>
      <c r="F85" s="34"/>
      <c r="G85" s="34"/>
      <c r="H85" s="34"/>
      <c r="I85" s="34"/>
      <c r="J85" s="34"/>
      <c r="K85" s="34"/>
      <c r="L85" s="35"/>
    </row>
    <row r="86" spans="2:22" ht="12.75" customHeight="1" x14ac:dyDescent="0.3"/>
    <row r="87" spans="2:22" ht="12.75" customHeight="1" x14ac:dyDescent="0.3"/>
    <row r="89" spans="2:22" ht="5.25" customHeight="1" x14ac:dyDescent="0.3">
      <c r="B89" s="17"/>
      <c r="C89" s="17"/>
      <c r="D89" s="17"/>
      <c r="E89" s="17"/>
      <c r="F89" s="17"/>
      <c r="G89" s="17"/>
      <c r="H89" s="17"/>
      <c r="I89" s="17"/>
      <c r="J89" s="17"/>
      <c r="K89" s="17"/>
      <c r="L89" s="17"/>
    </row>
    <row r="90" spans="2:22" x14ac:dyDescent="0.3">
      <c r="D90" s="336"/>
      <c r="E90" s="337"/>
      <c r="F90" s="337"/>
      <c r="G90" s="337"/>
      <c r="H90" s="337"/>
      <c r="I90" s="337"/>
    </row>
    <row r="91" spans="2:22" x14ac:dyDescent="0.3">
      <c r="D91" s="334"/>
      <c r="E91" s="334"/>
      <c r="F91" s="334"/>
      <c r="G91" s="334"/>
      <c r="H91" s="334"/>
      <c r="I91" s="334"/>
    </row>
    <row r="92" spans="2:22" x14ac:dyDescent="0.3">
      <c r="D92" s="335"/>
      <c r="E92" s="335"/>
      <c r="F92" s="335"/>
      <c r="G92" s="335"/>
      <c r="I92" s="36"/>
    </row>
    <row r="94" spans="2:22" x14ac:dyDescent="0.3">
      <c r="D94" s="336"/>
      <c r="E94" s="337"/>
      <c r="F94" s="337"/>
      <c r="G94" s="337"/>
      <c r="H94" s="337"/>
      <c r="I94" s="337"/>
    </row>
    <row r="95" spans="2:22" x14ac:dyDescent="0.3">
      <c r="D95" s="334"/>
      <c r="E95" s="334"/>
      <c r="F95" s="334"/>
      <c r="G95" s="334"/>
      <c r="H95" s="334"/>
      <c r="I95" s="334"/>
    </row>
    <row r="96" spans="2:22" x14ac:dyDescent="0.3">
      <c r="D96" s="335"/>
      <c r="E96" s="335"/>
      <c r="F96" s="335"/>
      <c r="G96" s="335"/>
      <c r="I96" s="36"/>
    </row>
    <row r="102" spans="2:12" x14ac:dyDescent="0.3">
      <c r="H102" s="102"/>
      <c r="I102" s="102"/>
      <c r="J102" s="102"/>
      <c r="K102" s="102"/>
      <c r="L102" s="103"/>
    </row>
    <row r="103" spans="2:12" x14ac:dyDescent="0.3">
      <c r="H103" s="17"/>
      <c r="I103" s="17"/>
      <c r="J103" s="17"/>
      <c r="K103" s="17"/>
      <c r="L103" s="17"/>
    </row>
    <row r="104" spans="2:12" x14ac:dyDescent="0.3">
      <c r="H104" s="17"/>
      <c r="I104" s="17"/>
      <c r="J104" s="17"/>
      <c r="K104" s="17"/>
      <c r="L104" s="17"/>
    </row>
    <row r="105" spans="2:12" ht="14.15" x14ac:dyDescent="0.35">
      <c r="B105" s="55"/>
      <c r="C105" s="55"/>
      <c r="D105" s="55"/>
      <c r="E105" s="55"/>
      <c r="F105" s="55"/>
      <c r="G105" s="55"/>
      <c r="I105" s="32"/>
      <c r="J105" s="17"/>
      <c r="K105" s="17"/>
      <c r="L105" s="17"/>
    </row>
    <row r="106" spans="2:12" x14ac:dyDescent="0.3">
      <c r="B106" s="333"/>
      <c r="C106" s="333"/>
      <c r="D106" s="333"/>
      <c r="E106" s="52"/>
      <c r="F106" s="52"/>
      <c r="G106" s="52"/>
      <c r="H106" s="17"/>
      <c r="I106" s="17"/>
      <c r="J106" s="104"/>
      <c r="K106" s="104"/>
      <c r="L106" s="105"/>
    </row>
    <row r="107" spans="2:12" x14ac:dyDescent="0.3">
      <c r="B107" s="44"/>
      <c r="C107" s="44"/>
      <c r="D107" s="44"/>
      <c r="E107" s="44"/>
      <c r="F107" s="44"/>
      <c r="G107" s="44"/>
      <c r="H107" s="17"/>
      <c r="I107" s="17"/>
      <c r="J107" s="45"/>
      <c r="K107" s="45"/>
      <c r="L107" s="17"/>
    </row>
    <row r="108" spans="2:12" x14ac:dyDescent="0.3">
      <c r="B108" s="106"/>
      <c r="C108" s="33"/>
      <c r="D108" s="44"/>
      <c r="E108" s="102"/>
      <c r="F108" s="102"/>
      <c r="G108" s="102"/>
      <c r="H108" s="17"/>
      <c r="I108" s="17"/>
      <c r="J108" s="17"/>
      <c r="K108" s="17"/>
      <c r="L108" s="17"/>
    </row>
    <row r="109" spans="2:12" x14ac:dyDescent="0.3">
      <c r="I109" s="36"/>
    </row>
    <row r="110" spans="2:12" x14ac:dyDescent="0.3">
      <c r="H110" s="49"/>
      <c r="I110" s="36"/>
      <c r="J110" s="107"/>
      <c r="K110" s="107"/>
      <c r="L110" s="32"/>
    </row>
    <row r="111" spans="2:12" x14ac:dyDescent="0.3">
      <c r="H111" s="44"/>
      <c r="I111" s="44"/>
      <c r="J111" s="44"/>
      <c r="K111" s="44"/>
      <c r="L111" s="44"/>
    </row>
    <row r="112" spans="2:12" x14ac:dyDescent="0.3">
      <c r="H112" s="33"/>
      <c r="I112" s="106"/>
      <c r="J112" s="33"/>
      <c r="K112" s="33"/>
      <c r="L112" s="33"/>
    </row>
    <row r="113" spans="8:12" x14ac:dyDescent="0.3">
      <c r="H113" s="62"/>
      <c r="I113" s="62"/>
      <c r="J113" s="62"/>
      <c r="K113" s="62"/>
      <c r="L113" s="101"/>
    </row>
  </sheetData>
  <sheetProtection algorithmName="SHA-512" hashValue="OXB2Q7lZhkne3RfP946ByNatR31Kyy47HsyGJWw/YRMxbIk9J9OcwWlskXHudEnKeO8c0qT8OplM9ZjnasAeAw==" saltValue="dyuxRlgOJi91sY8rMlsXpQ==" spinCount="100000" sheet="1" objects="1" scenarios="1" selectLockedCells="1"/>
  <mergeCells count="98">
    <mergeCell ref="Y26:AC28"/>
    <mergeCell ref="C39:D39"/>
    <mergeCell ref="H30:L30"/>
    <mergeCell ref="C37:D37"/>
    <mergeCell ref="C33:D33"/>
    <mergeCell ref="C34:D34"/>
    <mergeCell ref="Y33:AC34"/>
    <mergeCell ref="C35:D35"/>
    <mergeCell ref="C36:D36"/>
    <mergeCell ref="C31:D31"/>
    <mergeCell ref="C32:D32"/>
    <mergeCell ref="C38:D38"/>
    <mergeCell ref="R5:V5"/>
    <mergeCell ref="N6:O6"/>
    <mergeCell ref="N7:R7"/>
    <mergeCell ref="B9:C9"/>
    <mergeCell ref="N10:V10"/>
    <mergeCell ref="B6:C6"/>
    <mergeCell ref="U8:V8"/>
    <mergeCell ref="J4:L6"/>
    <mergeCell ref="B7:F7"/>
    <mergeCell ref="H7:L7"/>
    <mergeCell ref="B75:D75"/>
    <mergeCell ref="H71:I71"/>
    <mergeCell ref="C71:D71"/>
    <mergeCell ref="D94:I94"/>
    <mergeCell ref="C76:D76"/>
    <mergeCell ref="H76:I76"/>
    <mergeCell ref="C83:G83"/>
    <mergeCell ref="D92:G92"/>
    <mergeCell ref="B106:D106"/>
    <mergeCell ref="D95:I95"/>
    <mergeCell ref="D96:G96"/>
    <mergeCell ref="D90:I90"/>
    <mergeCell ref="D91:I91"/>
    <mergeCell ref="L55:L56"/>
    <mergeCell ref="H55:K56"/>
    <mergeCell ref="C52:D52"/>
    <mergeCell ref="C53:D53"/>
    <mergeCell ref="L49:L50"/>
    <mergeCell ref="Y49:AC49"/>
    <mergeCell ref="Y50:AC50"/>
    <mergeCell ref="Y51:AC51"/>
    <mergeCell ref="C54:D54"/>
    <mergeCell ref="N48:V48"/>
    <mergeCell ref="H52:I54"/>
    <mergeCell ref="Y52:AC52"/>
    <mergeCell ref="C48:D48"/>
    <mergeCell ref="C49:D49"/>
    <mergeCell ref="C50:D50"/>
    <mergeCell ref="C51:D51"/>
    <mergeCell ref="C55:D55"/>
    <mergeCell ref="C56:D56"/>
    <mergeCell ref="C57:D57"/>
    <mergeCell ref="C58:D58"/>
    <mergeCell ref="C59:D59"/>
    <mergeCell ref="N68:Q71"/>
    <mergeCell ref="Y59:AC59"/>
    <mergeCell ref="Y60:AA60"/>
    <mergeCell ref="Y61:AC61"/>
    <mergeCell ref="C60:D60"/>
    <mergeCell ref="C61:D61"/>
    <mergeCell ref="N65:V65"/>
    <mergeCell ref="N66:V66"/>
    <mergeCell ref="H58:I59"/>
    <mergeCell ref="B68:L68"/>
    <mergeCell ref="B69:L69"/>
    <mergeCell ref="B70:L70"/>
    <mergeCell ref="L31:L32"/>
    <mergeCell ref="L37:L38"/>
    <mergeCell ref="H37:K38"/>
    <mergeCell ref="L43:L44"/>
    <mergeCell ref="H43:K44"/>
    <mergeCell ref="N38:P38"/>
    <mergeCell ref="N39:P39"/>
    <mergeCell ref="N40:P40"/>
    <mergeCell ref="N41:P41"/>
    <mergeCell ref="N19:S19"/>
    <mergeCell ref="N30:P30"/>
    <mergeCell ref="N31:P31"/>
    <mergeCell ref="N32:P32"/>
    <mergeCell ref="N33:P33"/>
    <mergeCell ref="N37:P37"/>
    <mergeCell ref="H49:K50"/>
    <mergeCell ref="B19:F19"/>
    <mergeCell ref="C28:D29"/>
    <mergeCell ref="C44:D44"/>
    <mergeCell ref="C45:D45"/>
    <mergeCell ref="H41:I41"/>
    <mergeCell ref="H47:I47"/>
    <mergeCell ref="H34:I35"/>
    <mergeCell ref="H31:K32"/>
    <mergeCell ref="C46:D46"/>
    <mergeCell ref="C47:D47"/>
    <mergeCell ref="C43:D43"/>
    <mergeCell ref="C41:D41"/>
    <mergeCell ref="C40:D40"/>
    <mergeCell ref="C42:D42"/>
  </mergeCells>
  <printOptions horizontalCentered="1"/>
  <pageMargins left="0.23622047244094491" right="0.23622047244094491" top="0.74803149606299213" bottom="0.74803149606299213" header="0.31496062992125984" footer="0.31496062992125984"/>
  <pageSetup paperSize="9" scale="86" fitToHeight="0" orientation="portrait" r:id="rId1"/>
  <headerFooter alignWithMargins="0"/>
  <colBreaks count="1" manualBreakCount="1">
    <brk id="12" min="3" max="62"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11064-D653-4372-82E2-8F562FFB4CDA}">
  <sheetPr>
    <tabColor rgb="FFFFC000"/>
  </sheetPr>
  <dimension ref="B4:V59"/>
  <sheetViews>
    <sheetView showGridLines="0" zoomScaleNormal="100" workbookViewId="0">
      <selection activeCell="AA29" sqref="AA29"/>
    </sheetView>
  </sheetViews>
  <sheetFormatPr defaultColWidth="8.84375" defaultRowHeight="12.45" x14ac:dyDescent="0.3"/>
  <cols>
    <col min="1" max="1" width="6.84375" style="16" customWidth="1"/>
    <col min="2" max="2" width="7.3046875" style="16" customWidth="1"/>
    <col min="3" max="3" width="9.69140625" style="16" customWidth="1"/>
    <col min="4" max="4" width="11.3046875" style="16" customWidth="1"/>
    <col min="5" max="6" width="14.69140625" style="16" customWidth="1"/>
    <col min="7" max="7" width="3.53515625" style="16" customWidth="1"/>
    <col min="8" max="8" width="8.84375" style="16"/>
    <col min="9" max="9" width="7.4609375" style="16" customWidth="1"/>
    <col min="10" max="11" width="12.69140625" style="16" customWidth="1"/>
    <col min="12" max="12" width="7.07421875" style="16" customWidth="1"/>
    <col min="13" max="16" width="8.84375" style="16"/>
    <col min="17" max="17" width="12.69140625" style="16" customWidth="1"/>
    <col min="18" max="18" width="2.69140625" style="16" customWidth="1"/>
    <col min="19" max="19" width="12.69140625" style="16" customWidth="1"/>
    <col min="20" max="16384" width="8.84375" style="16"/>
  </cols>
  <sheetData>
    <row r="4" spans="2:22" ht="14.15" x14ac:dyDescent="0.3">
      <c r="B4" s="21" t="s">
        <v>99</v>
      </c>
      <c r="C4" s="21"/>
      <c r="D4" s="21"/>
      <c r="E4" s="21"/>
      <c r="F4" s="21"/>
      <c r="G4" s="21"/>
      <c r="H4" s="21"/>
      <c r="I4" s="171"/>
      <c r="J4" s="349"/>
      <c r="K4" s="349"/>
      <c r="L4" s="349"/>
      <c r="M4" s="79"/>
      <c r="N4" s="21"/>
      <c r="O4" s="21"/>
      <c r="P4" s="21"/>
      <c r="Q4" s="21"/>
      <c r="R4" s="21"/>
      <c r="S4" s="21"/>
      <c r="T4" s="21"/>
      <c r="U4" s="22"/>
      <c r="V4" s="231"/>
    </row>
    <row r="5" spans="2:22" ht="14.15" x14ac:dyDescent="0.35">
      <c r="B5" s="21"/>
      <c r="C5" s="21"/>
      <c r="D5" s="21"/>
      <c r="E5" s="21"/>
      <c r="F5" s="21"/>
      <c r="G5" s="21"/>
      <c r="H5" s="39"/>
      <c r="I5" s="171"/>
      <c r="J5" s="349"/>
      <c r="K5" s="349"/>
      <c r="L5" s="349"/>
      <c r="M5" s="79"/>
      <c r="N5" s="23"/>
      <c r="O5" s="21"/>
      <c r="P5" s="21"/>
      <c r="Q5" s="21"/>
      <c r="R5" s="358"/>
      <c r="S5" s="358"/>
      <c r="T5" s="358"/>
      <c r="U5" s="358"/>
      <c r="V5" s="358"/>
    </row>
    <row r="6" spans="2:22" ht="14.15" x14ac:dyDescent="0.35">
      <c r="B6" s="347" t="s">
        <v>46</v>
      </c>
      <c r="C6" s="347"/>
      <c r="D6" s="23"/>
      <c r="E6" s="23"/>
      <c r="F6" s="23"/>
      <c r="G6" s="23"/>
      <c r="H6" s="26" t="s">
        <v>42</v>
      </c>
      <c r="J6" s="349"/>
      <c r="K6" s="349"/>
      <c r="L6" s="349"/>
      <c r="M6" s="17"/>
      <c r="N6" s="347"/>
      <c r="O6" s="347"/>
      <c r="P6" s="23"/>
      <c r="Q6" s="23"/>
      <c r="R6" s="23"/>
      <c r="S6" s="24"/>
      <c r="T6" s="24"/>
      <c r="U6" s="24"/>
      <c r="V6" s="24"/>
    </row>
    <row r="7" spans="2:22" ht="15.45" x14ac:dyDescent="0.35">
      <c r="B7" s="175" t="s">
        <v>116</v>
      </c>
      <c r="C7" s="175"/>
      <c r="D7" s="175"/>
      <c r="E7" s="175"/>
      <c r="F7" s="175"/>
      <c r="G7" s="193"/>
      <c r="H7" s="194"/>
      <c r="I7" s="195"/>
      <c r="J7" s="359"/>
      <c r="K7" s="359"/>
      <c r="L7" s="359"/>
      <c r="M7" s="17"/>
      <c r="N7" s="360"/>
      <c r="O7" s="360"/>
      <c r="P7" s="360"/>
      <c r="Q7" s="360"/>
      <c r="R7" s="360"/>
      <c r="S7" s="23"/>
      <c r="T7" s="21"/>
      <c r="U7" s="25"/>
      <c r="V7" s="25"/>
    </row>
    <row r="8" spans="2:22" x14ac:dyDescent="0.3">
      <c r="C8" s="27"/>
      <c r="D8" s="17"/>
      <c r="I8" s="170"/>
      <c r="J8" s="170"/>
      <c r="K8" s="170"/>
      <c r="L8" s="170"/>
      <c r="M8" s="17"/>
      <c r="N8" s="26"/>
      <c r="O8" s="27"/>
      <c r="P8" s="17"/>
      <c r="Q8" s="17"/>
      <c r="R8" s="17"/>
      <c r="S8" s="17"/>
      <c r="T8" s="232"/>
      <c r="U8" s="361"/>
      <c r="V8" s="361"/>
    </row>
    <row r="9" spans="2:22" ht="14.15" x14ac:dyDescent="0.3">
      <c r="B9" s="345" t="s">
        <v>110</v>
      </c>
      <c r="C9" s="345"/>
      <c r="D9" s="21"/>
      <c r="E9" s="21"/>
      <c r="F9" s="21"/>
      <c r="G9" s="21"/>
      <c r="H9" s="21"/>
      <c r="I9" s="21"/>
      <c r="J9" s="17"/>
      <c r="K9" s="17"/>
      <c r="L9" s="17"/>
      <c r="M9" s="17"/>
      <c r="N9" s="233"/>
      <c r="O9" s="233"/>
      <c r="P9" s="233"/>
      <c r="Q9" s="21"/>
      <c r="R9" s="21"/>
      <c r="S9" s="21"/>
      <c r="T9" s="21"/>
      <c r="U9" s="17"/>
      <c r="V9" s="17"/>
    </row>
    <row r="10" spans="2:22" x14ac:dyDescent="0.3">
      <c r="B10" s="362" t="s">
        <v>122</v>
      </c>
      <c r="C10" s="363"/>
      <c r="D10" s="363"/>
      <c r="E10" s="363"/>
      <c r="F10" s="363"/>
      <c r="G10" s="363"/>
      <c r="H10" s="363"/>
      <c r="I10" s="363"/>
      <c r="J10" s="363"/>
      <c r="K10" s="363"/>
      <c r="L10" s="363"/>
      <c r="M10" s="17"/>
      <c r="N10" s="366"/>
      <c r="O10" s="366"/>
      <c r="P10" s="366"/>
      <c r="Q10" s="366"/>
      <c r="R10" s="366"/>
      <c r="S10" s="366"/>
      <c r="T10" s="366"/>
      <c r="U10" s="366"/>
      <c r="V10" s="366"/>
    </row>
    <row r="11" spans="2:22" x14ac:dyDescent="0.3">
      <c r="B11" s="364"/>
      <c r="C11" s="365"/>
      <c r="D11" s="365"/>
      <c r="E11" s="365"/>
      <c r="F11" s="365"/>
      <c r="G11" s="365"/>
      <c r="H11" s="365"/>
      <c r="I11" s="365"/>
      <c r="J11" s="365"/>
      <c r="K11" s="365"/>
      <c r="L11" s="365"/>
      <c r="M11" s="17"/>
      <c r="N11" s="234"/>
      <c r="O11" s="234"/>
      <c r="P11" s="234"/>
      <c r="Q11" s="234"/>
      <c r="R11" s="234"/>
      <c r="S11" s="234"/>
      <c r="T11" s="234"/>
      <c r="U11" s="234"/>
      <c r="V11" s="234"/>
    </row>
    <row r="12" spans="2:22" x14ac:dyDescent="0.3">
      <c r="B12" s="364"/>
      <c r="C12" s="365"/>
      <c r="D12" s="365"/>
      <c r="E12" s="365"/>
      <c r="F12" s="365"/>
      <c r="G12" s="365"/>
      <c r="H12" s="365"/>
      <c r="I12" s="365"/>
      <c r="J12" s="365"/>
      <c r="K12" s="365"/>
      <c r="L12" s="365"/>
      <c r="M12" s="17"/>
      <c r="N12" s="234" t="s">
        <v>15</v>
      </c>
      <c r="O12" s="234"/>
      <c r="P12" s="234"/>
      <c r="Q12" s="234"/>
      <c r="R12" s="234"/>
      <c r="S12" s="234"/>
      <c r="T12" s="234"/>
      <c r="U12" s="234"/>
      <c r="V12" s="234"/>
    </row>
    <row r="13" spans="2:22" x14ac:dyDescent="0.3">
      <c r="B13" s="364"/>
      <c r="C13" s="365"/>
      <c r="D13" s="365"/>
      <c r="E13" s="365"/>
      <c r="F13" s="365"/>
      <c r="G13" s="365"/>
      <c r="H13" s="365"/>
      <c r="I13" s="365"/>
      <c r="J13" s="365"/>
      <c r="K13" s="365"/>
      <c r="L13" s="365"/>
      <c r="M13" s="17"/>
      <c r="N13" s="234"/>
      <c r="O13" s="234"/>
      <c r="P13" s="234"/>
      <c r="Q13" s="234"/>
      <c r="R13" s="234"/>
      <c r="S13" s="234"/>
      <c r="T13" s="234"/>
      <c r="U13" s="234"/>
      <c r="V13" s="234"/>
    </row>
    <row r="14" spans="2:22" x14ac:dyDescent="0.3">
      <c r="B14" s="29"/>
      <c r="C14" s="30"/>
      <c r="D14" s="367"/>
      <c r="E14" s="367"/>
      <c r="F14" s="367"/>
      <c r="G14" s="367"/>
      <c r="H14" s="367"/>
      <c r="I14" s="367"/>
      <c r="J14" s="367"/>
      <c r="K14" s="367"/>
      <c r="L14" s="367"/>
      <c r="M14" s="17"/>
      <c r="N14" s="51"/>
      <c r="O14" s="51"/>
      <c r="P14" s="51"/>
      <c r="Q14" s="51"/>
      <c r="R14" s="51"/>
      <c r="S14" s="51"/>
      <c r="T14" s="51"/>
      <c r="U14" s="51"/>
      <c r="V14" s="51"/>
    </row>
    <row r="15" spans="2:22" ht="14.15" x14ac:dyDescent="0.3">
      <c r="B15" s="291" t="s">
        <v>1</v>
      </c>
      <c r="C15" s="291"/>
      <c r="D15" s="291"/>
      <c r="E15" s="291"/>
      <c r="F15" s="209"/>
      <c r="G15" s="42"/>
      <c r="H15" s="31"/>
      <c r="I15" s="31"/>
      <c r="J15" s="31"/>
      <c r="K15" s="31"/>
      <c r="L15" s="31"/>
      <c r="M15" s="22"/>
      <c r="N15" s="291" t="s">
        <v>115</v>
      </c>
      <c r="O15" s="291"/>
      <c r="P15" s="291"/>
      <c r="Q15" s="291"/>
      <c r="R15" s="291"/>
      <c r="S15" s="291"/>
      <c r="T15" s="40" t="s">
        <v>51</v>
      </c>
      <c r="U15" s="196"/>
      <c r="V15" s="196"/>
    </row>
    <row r="16" spans="2:22" ht="14.15" x14ac:dyDescent="0.3">
      <c r="B16" s="196"/>
      <c r="C16" s="196"/>
      <c r="D16" s="196"/>
      <c r="E16" s="196"/>
      <c r="F16" s="196"/>
      <c r="G16" s="42"/>
      <c r="H16" s="196"/>
      <c r="I16" s="196"/>
      <c r="J16" s="196"/>
      <c r="K16" s="196"/>
      <c r="L16" s="196"/>
      <c r="M16" s="22"/>
      <c r="N16" s="196"/>
      <c r="O16" s="196"/>
      <c r="P16" s="196"/>
      <c r="Q16" s="196"/>
      <c r="R16" s="50"/>
      <c r="S16" s="196"/>
      <c r="T16" s="196"/>
      <c r="U16" s="196"/>
      <c r="V16" s="196"/>
    </row>
    <row r="17" spans="2:22" x14ac:dyDescent="0.3">
      <c r="E17" s="179" t="s">
        <v>119</v>
      </c>
      <c r="F17" s="179" t="s">
        <v>120</v>
      </c>
      <c r="L17" s="69"/>
      <c r="M17" s="17"/>
      <c r="Q17" s="208" t="str">
        <f>E17</f>
        <v xml:space="preserve"> LASER 1</v>
      </c>
      <c r="R17" s="31"/>
      <c r="S17" s="208" t="str">
        <f>F17</f>
        <v>LASER 2</v>
      </c>
      <c r="T17" s="31"/>
      <c r="U17" s="31"/>
      <c r="V17" s="31"/>
    </row>
    <row r="18" spans="2:22" ht="15" customHeight="1" x14ac:dyDescent="0.3">
      <c r="C18" s="178" t="s">
        <v>89</v>
      </c>
      <c r="D18" s="210"/>
      <c r="E18" s="166">
        <v>0.15</v>
      </c>
      <c r="F18" s="166">
        <v>0.15</v>
      </c>
      <c r="M18" s="17"/>
      <c r="N18" s="235" t="s">
        <v>107</v>
      </c>
      <c r="O18" s="236"/>
      <c r="P18" s="237"/>
      <c r="Q18" s="238">
        <v>400000</v>
      </c>
      <c r="R18" s="31"/>
      <c r="S18" s="238">
        <v>400000</v>
      </c>
      <c r="T18" s="239"/>
      <c r="U18" s="240"/>
      <c r="V18" s="240"/>
    </row>
    <row r="19" spans="2:22" x14ac:dyDescent="0.3">
      <c r="M19" s="17"/>
      <c r="N19" s="241" t="s">
        <v>53</v>
      </c>
      <c r="O19" s="242"/>
      <c r="P19" s="17"/>
      <c r="Q19" s="243">
        <v>0</v>
      </c>
      <c r="R19" s="31"/>
      <c r="S19" s="243">
        <v>0</v>
      </c>
      <c r="T19" s="165"/>
      <c r="U19" s="172"/>
      <c r="V19" s="172"/>
    </row>
    <row r="20" spans="2:22" x14ac:dyDescent="0.3">
      <c r="C20" s="178" t="s">
        <v>80</v>
      </c>
      <c r="D20" s="210"/>
      <c r="E20" s="167">
        <v>7</v>
      </c>
      <c r="F20" s="167">
        <v>7</v>
      </c>
      <c r="G20" s="17"/>
      <c r="N20" s="241" t="s">
        <v>54</v>
      </c>
      <c r="O20" s="242"/>
      <c r="P20" s="17"/>
      <c r="Q20" s="244">
        <f>Q21*Q22*Q23</f>
        <v>142080</v>
      </c>
      <c r="R20" s="245"/>
      <c r="S20" s="244">
        <f t="shared" ref="S20" si="0">S21*S22*S23</f>
        <v>142080</v>
      </c>
      <c r="T20" s="165"/>
      <c r="U20" s="172"/>
      <c r="V20" s="172"/>
    </row>
    <row r="21" spans="2:22" x14ac:dyDescent="0.3">
      <c r="B21" s="17"/>
      <c r="C21" s="103"/>
      <c r="D21" s="31"/>
      <c r="E21" s="17"/>
      <c r="F21" s="17"/>
      <c r="G21" s="17"/>
      <c r="M21" s="17"/>
      <c r="N21" s="246" t="s">
        <v>100</v>
      </c>
      <c r="O21" s="247"/>
      <c r="P21" s="17"/>
      <c r="Q21" s="243">
        <v>3700</v>
      </c>
      <c r="R21" s="31"/>
      <c r="S21" s="243">
        <v>3700</v>
      </c>
      <c r="T21" s="165" t="s">
        <v>15</v>
      </c>
      <c r="U21" s="172"/>
      <c r="V21" s="172"/>
    </row>
    <row r="22" spans="2:22" x14ac:dyDescent="0.3">
      <c r="C22" s="178" t="s">
        <v>16</v>
      </c>
      <c r="D22" s="210"/>
      <c r="E22" s="168">
        <v>100000</v>
      </c>
      <c r="F22" s="168">
        <v>110000</v>
      </c>
      <c r="G22" s="32"/>
      <c r="M22" s="17"/>
      <c r="N22" s="246" t="s">
        <v>11</v>
      </c>
      <c r="O22" s="247"/>
      <c r="P22" s="17"/>
      <c r="Q22" s="248">
        <v>24</v>
      </c>
      <c r="R22" s="31"/>
      <c r="S22" s="243">
        <v>24</v>
      </c>
      <c r="T22" s="165"/>
      <c r="U22" s="172"/>
      <c r="V22" s="172"/>
    </row>
    <row r="23" spans="2:22" x14ac:dyDescent="0.3">
      <c r="B23" s="17"/>
      <c r="C23" s="103"/>
      <c r="E23" s="17"/>
      <c r="F23" s="17"/>
      <c r="G23" s="17"/>
      <c r="M23" s="17"/>
      <c r="N23" s="246" t="s">
        <v>12</v>
      </c>
      <c r="O23" s="247"/>
      <c r="P23" s="17"/>
      <c r="Q23" s="249">
        <v>1.6</v>
      </c>
      <c r="R23" s="31"/>
      <c r="S23" s="250">
        <v>1.6</v>
      </c>
      <c r="T23" s="165"/>
      <c r="U23" s="172"/>
      <c r="V23" s="172"/>
    </row>
    <row r="24" spans="2:22" x14ac:dyDescent="0.3">
      <c r="B24" s="368" t="s">
        <v>69</v>
      </c>
      <c r="C24" s="368"/>
      <c r="D24" s="368"/>
      <c r="E24" s="100">
        <v>-450000</v>
      </c>
      <c r="F24" s="100">
        <v>-650000</v>
      </c>
      <c r="G24" s="17"/>
      <c r="M24" s="17"/>
      <c r="N24" s="251" t="s">
        <v>55</v>
      </c>
      <c r="O24" s="17"/>
      <c r="P24" s="17"/>
      <c r="Q24" s="243">
        <f>4000*7*0.14</f>
        <v>3920.0000000000005</v>
      </c>
      <c r="R24" s="31"/>
      <c r="S24" s="243">
        <v>5000</v>
      </c>
      <c r="T24" s="165"/>
      <c r="U24" s="172"/>
      <c r="V24" s="172"/>
    </row>
    <row r="25" spans="2:22" ht="14.6" thickBot="1" x14ac:dyDescent="0.35">
      <c r="G25" s="17"/>
      <c r="H25" s="354"/>
      <c r="I25" s="355"/>
      <c r="J25" s="355"/>
      <c r="K25" s="355"/>
      <c r="L25" s="355"/>
      <c r="M25" s="17"/>
      <c r="N25" s="241" t="s">
        <v>56</v>
      </c>
      <c r="O25" s="242"/>
      <c r="P25" s="17"/>
      <c r="Q25" s="252">
        <f>SUM(Q26:Q29)</f>
        <v>15600</v>
      </c>
      <c r="R25" s="253"/>
      <c r="S25" s="252">
        <f t="shared" ref="S25" si="1">SUM(S26:S29)</f>
        <v>15600</v>
      </c>
      <c r="T25" s="165"/>
      <c r="U25" s="172"/>
      <c r="V25" s="172"/>
    </row>
    <row r="26" spans="2:22" ht="14.15" customHeight="1" x14ac:dyDescent="0.3">
      <c r="B26" s="211">
        <v>2026</v>
      </c>
      <c r="C26" s="295" t="s">
        <v>32</v>
      </c>
      <c r="D26" s="296"/>
      <c r="E26" s="111">
        <v>83640</v>
      </c>
      <c r="F26" s="111">
        <v>191320</v>
      </c>
      <c r="G26" s="32"/>
      <c r="H26" s="369" t="s">
        <v>70</v>
      </c>
      <c r="I26" s="370"/>
      <c r="J26" s="370"/>
      <c r="K26" s="370"/>
      <c r="L26" s="373"/>
      <c r="M26" s="17"/>
      <c r="N26" s="254" t="s">
        <v>7</v>
      </c>
      <c r="O26" s="255"/>
      <c r="P26" s="255"/>
      <c r="Q26" s="243">
        <v>14400</v>
      </c>
      <c r="R26" s="31"/>
      <c r="S26" s="243">
        <v>14400</v>
      </c>
      <c r="T26" s="165"/>
      <c r="U26" s="172"/>
      <c r="V26" s="172"/>
    </row>
    <row r="27" spans="2:22" ht="14.15" customHeight="1" x14ac:dyDescent="0.3">
      <c r="B27" s="256">
        <f>B26+1</f>
        <v>2027</v>
      </c>
      <c r="C27" s="293" t="s">
        <v>33</v>
      </c>
      <c r="D27" s="294"/>
      <c r="E27" s="111">
        <v>83640</v>
      </c>
      <c r="F27" s="111">
        <v>191320</v>
      </c>
      <c r="G27" s="17"/>
      <c r="H27" s="371"/>
      <c r="I27" s="372"/>
      <c r="J27" s="372"/>
      <c r="K27" s="372"/>
      <c r="L27" s="374"/>
      <c r="M27" s="17"/>
      <c r="N27" s="257" t="s">
        <v>8</v>
      </c>
      <c r="O27" s="258"/>
      <c r="P27" s="258"/>
      <c r="Q27" s="243">
        <v>1200</v>
      </c>
      <c r="R27" s="31"/>
      <c r="S27" s="243">
        <v>1200</v>
      </c>
      <c r="T27" s="165"/>
      <c r="U27" s="172"/>
      <c r="V27" s="172"/>
    </row>
    <row r="28" spans="2:22" ht="14.15" customHeight="1" x14ac:dyDescent="0.3">
      <c r="B28" s="256">
        <f t="shared" ref="B28:B55" si="2">B27+1</f>
        <v>2028</v>
      </c>
      <c r="C28" s="293" t="s">
        <v>34</v>
      </c>
      <c r="D28" s="294"/>
      <c r="E28" s="111">
        <v>83640</v>
      </c>
      <c r="F28" s="111">
        <v>191320</v>
      </c>
      <c r="G28" s="17"/>
      <c r="H28" s="182"/>
      <c r="L28" s="192"/>
      <c r="M28" s="17"/>
      <c r="N28" s="257" t="s">
        <v>9</v>
      </c>
      <c r="O28" s="258"/>
      <c r="P28" s="258"/>
      <c r="Q28" s="243">
        <v>0</v>
      </c>
      <c r="R28" s="31"/>
      <c r="S28" s="243">
        <v>0</v>
      </c>
      <c r="T28" s="165"/>
      <c r="U28" s="172"/>
      <c r="V28" s="172"/>
    </row>
    <row r="29" spans="2:22" ht="14.15" customHeight="1" thickBot="1" x14ac:dyDescent="0.35">
      <c r="B29" s="256">
        <f t="shared" si="2"/>
        <v>2029</v>
      </c>
      <c r="C29" s="293" t="s">
        <v>35</v>
      </c>
      <c r="D29" s="294"/>
      <c r="E29" s="111">
        <v>83640</v>
      </c>
      <c r="F29" s="111">
        <v>191320</v>
      </c>
      <c r="G29" s="17"/>
      <c r="H29" s="309" t="s">
        <v>17</v>
      </c>
      <c r="I29" s="310"/>
      <c r="J29" s="190" t="str">
        <f>E17</f>
        <v xml:space="preserve"> LASER 1</v>
      </c>
      <c r="K29" s="190" t="str">
        <f>F17</f>
        <v>LASER 2</v>
      </c>
      <c r="L29" s="183"/>
      <c r="M29" s="17"/>
      <c r="N29" s="257" t="s">
        <v>10</v>
      </c>
      <c r="O29" s="259"/>
      <c r="P29" s="259"/>
      <c r="Q29" s="243">
        <v>0</v>
      </c>
      <c r="R29" s="31"/>
      <c r="S29" s="243">
        <v>0</v>
      </c>
      <c r="T29" s="165"/>
      <c r="U29" s="172"/>
      <c r="V29" s="172"/>
    </row>
    <row r="30" spans="2:22" ht="14.15" customHeight="1" thickBot="1" x14ac:dyDescent="0.35">
      <c r="B30" s="213">
        <f t="shared" si="2"/>
        <v>2030</v>
      </c>
      <c r="C30" s="295" t="s">
        <v>36</v>
      </c>
      <c r="D30" s="296"/>
      <c r="E30" s="111">
        <v>73640</v>
      </c>
      <c r="F30" s="111">
        <v>181320</v>
      </c>
      <c r="G30" s="17"/>
      <c r="H30" s="309"/>
      <c r="I30" s="310"/>
      <c r="J30" s="110">
        <f>IF(E24=0,0,E24+NPV(E18,E26,E27,E28,E29,E30,E31,E32,E33,E34,E35,E36,E37,E38,E39,E40,E41,E42,E43,E44,E45,E46,E47,E48,E49,E50,E51,E52,E53,E54,E55))</f>
        <v>-69400.556821789825</v>
      </c>
      <c r="K30" s="110">
        <f>IF(F24=0,0,F24+NPV(F18,F26,F27,F28,F29,F30,F31,F32,F33,F34,F35,F36,F37,F38,F39,F40,F41,F42,F43,F44,F45,F46,F47,F48,F49,F50,F51,F52,F53,F54,F55))</f>
        <v>144759.10652567458</v>
      </c>
      <c r="L30" s="119" t="s">
        <v>44</v>
      </c>
      <c r="M30" s="17"/>
      <c r="N30" s="241" t="s">
        <v>57</v>
      </c>
      <c r="O30" s="242"/>
      <c r="P30" s="17"/>
      <c r="Q30" s="244">
        <f>SUM(Q31:Q37)</f>
        <v>154760</v>
      </c>
      <c r="R30" s="245"/>
      <c r="S30" s="244">
        <f t="shared" ref="S30" si="3">SUM(S31:S37)</f>
        <v>46000</v>
      </c>
      <c r="T30" s="165"/>
      <c r="U30" s="172"/>
      <c r="V30" s="172"/>
    </row>
    <row r="31" spans="2:22" ht="14.15" customHeight="1" thickBot="1" x14ac:dyDescent="0.35">
      <c r="B31" s="256">
        <f t="shared" si="2"/>
        <v>2031</v>
      </c>
      <c r="C31" s="293" t="s">
        <v>37</v>
      </c>
      <c r="D31" s="294"/>
      <c r="E31" s="111">
        <v>83640</v>
      </c>
      <c r="F31" s="111">
        <v>191320</v>
      </c>
      <c r="G31" s="17"/>
      <c r="H31" s="184"/>
      <c r="I31" s="185"/>
      <c r="J31" s="185"/>
      <c r="K31" s="185"/>
      <c r="L31" s="186"/>
      <c r="M31" s="17"/>
      <c r="N31" s="260" t="s">
        <v>3</v>
      </c>
      <c r="O31" s="17"/>
      <c r="P31" s="17"/>
      <c r="Q31" s="243">
        <v>0</v>
      </c>
      <c r="R31" s="31"/>
      <c r="S31" s="243">
        <v>0</v>
      </c>
      <c r="T31" s="165"/>
      <c r="U31" s="172"/>
      <c r="V31" s="172"/>
    </row>
    <row r="32" spans="2:22" ht="14.15" customHeight="1" x14ac:dyDescent="0.3">
      <c r="B32" s="256">
        <f t="shared" si="2"/>
        <v>2032</v>
      </c>
      <c r="C32" s="293" t="s">
        <v>38</v>
      </c>
      <c r="D32" s="294"/>
      <c r="E32" s="111">
        <v>183640</v>
      </c>
      <c r="F32" s="111">
        <v>201320</v>
      </c>
      <c r="G32" s="17"/>
      <c r="H32" s="377" t="s">
        <v>105</v>
      </c>
      <c r="I32" s="378"/>
      <c r="J32" s="378"/>
      <c r="K32" s="378"/>
      <c r="L32" s="375"/>
      <c r="M32" s="17"/>
      <c r="N32" s="260" t="s">
        <v>4</v>
      </c>
      <c r="O32" s="17"/>
      <c r="P32" s="17"/>
      <c r="Q32" s="243">
        <v>0</v>
      </c>
      <c r="R32" s="31"/>
      <c r="S32" s="243">
        <v>0</v>
      </c>
      <c r="T32" s="165"/>
      <c r="U32" s="172"/>
      <c r="V32" s="172"/>
    </row>
    <row r="33" spans="2:22" ht="14.15" customHeight="1" x14ac:dyDescent="0.3">
      <c r="B33" s="256">
        <f t="shared" si="2"/>
        <v>2033</v>
      </c>
      <c r="C33" s="293" t="s">
        <v>39</v>
      </c>
      <c r="D33" s="294"/>
      <c r="E33" s="111"/>
      <c r="F33" s="111"/>
      <c r="G33" s="17"/>
      <c r="H33" s="379"/>
      <c r="I33" s="380"/>
      <c r="J33" s="380"/>
      <c r="K33" s="380"/>
      <c r="L33" s="376"/>
      <c r="M33" s="17"/>
      <c r="N33" s="261" t="s">
        <v>106</v>
      </c>
      <c r="O33" s="227"/>
      <c r="P33" s="227"/>
      <c r="Q33" s="243">
        <v>500</v>
      </c>
      <c r="R33" s="31"/>
      <c r="S33" s="243">
        <v>500</v>
      </c>
      <c r="T33" s="165"/>
      <c r="U33" s="172"/>
      <c r="V33" s="172"/>
    </row>
    <row r="34" spans="2:22" ht="14.15" customHeight="1" x14ac:dyDescent="0.3">
      <c r="B34" s="256">
        <f t="shared" si="2"/>
        <v>2034</v>
      </c>
      <c r="C34" s="293" t="s">
        <v>40</v>
      </c>
      <c r="D34" s="294"/>
      <c r="E34" s="111"/>
      <c r="F34" s="111"/>
      <c r="G34" s="17"/>
      <c r="H34" s="182"/>
      <c r="L34" s="183"/>
      <c r="M34" s="17"/>
      <c r="N34" s="261" t="s">
        <v>6</v>
      </c>
      <c r="O34" s="227"/>
      <c r="P34" s="227"/>
      <c r="Q34" s="243">
        <f>4000*0.44</f>
        <v>1760</v>
      </c>
      <c r="R34" s="31"/>
      <c r="S34" s="243">
        <v>3000</v>
      </c>
      <c r="T34" s="165"/>
      <c r="U34" s="172"/>
      <c r="V34" s="172"/>
    </row>
    <row r="35" spans="2:22" ht="14.15" customHeight="1" thickBot="1" x14ac:dyDescent="0.35">
      <c r="B35" s="213">
        <f t="shared" si="2"/>
        <v>2035</v>
      </c>
      <c r="C35" s="295" t="s">
        <v>21</v>
      </c>
      <c r="D35" s="296"/>
      <c r="E35" s="111"/>
      <c r="F35" s="111"/>
      <c r="G35" s="17"/>
      <c r="H35" s="182"/>
      <c r="J35" s="190" t="str">
        <f>E17</f>
        <v xml:space="preserve"> LASER 1</v>
      </c>
      <c r="K35" s="190" t="str">
        <f>F17</f>
        <v>LASER 2</v>
      </c>
      <c r="L35" s="183"/>
      <c r="M35" s="17"/>
      <c r="N35" s="261" t="s">
        <v>117</v>
      </c>
      <c r="O35" s="227"/>
      <c r="P35" s="227"/>
      <c r="Q35" s="243">
        <v>20000</v>
      </c>
      <c r="R35" s="31"/>
      <c r="S35" s="243">
        <v>20000</v>
      </c>
      <c r="T35" s="165"/>
      <c r="U35" s="172"/>
      <c r="V35" s="172"/>
    </row>
    <row r="36" spans="2:22" ht="14.15" customHeight="1" thickBot="1" x14ac:dyDescent="0.35">
      <c r="B36" s="256">
        <f t="shared" si="2"/>
        <v>2036</v>
      </c>
      <c r="C36" s="293" t="s">
        <v>22</v>
      </c>
      <c r="D36" s="294"/>
      <c r="E36" s="111"/>
      <c r="F36" s="111"/>
      <c r="G36" s="17"/>
      <c r="H36" s="307" t="s">
        <v>19</v>
      </c>
      <c r="I36" s="308"/>
      <c r="J36" s="112">
        <f>IF(E26=0,0,IRR(E24:E55))</f>
        <v>0.10140956126945011</v>
      </c>
      <c r="K36" s="112">
        <f>IF(F26=0,0,IRR(F24:F55))</f>
        <v>0.2212996208686675</v>
      </c>
      <c r="L36" s="119"/>
      <c r="N36" s="261" t="s">
        <v>118</v>
      </c>
      <c r="O36" s="227"/>
      <c r="P36" s="227"/>
      <c r="Q36" s="243">
        <f>4000*13*2.5</f>
        <v>130000</v>
      </c>
      <c r="R36" s="31"/>
      <c r="S36" s="243">
        <v>20000</v>
      </c>
      <c r="T36" s="165" t="s">
        <v>121</v>
      </c>
      <c r="U36" s="172"/>
      <c r="V36" s="172"/>
    </row>
    <row r="37" spans="2:22" ht="14.15" customHeight="1" thickBot="1" x14ac:dyDescent="0.35">
      <c r="B37" s="256">
        <f t="shared" si="2"/>
        <v>2037</v>
      </c>
      <c r="C37" s="293" t="s">
        <v>23</v>
      </c>
      <c r="D37" s="294"/>
      <c r="E37" s="111"/>
      <c r="F37" s="111"/>
      <c r="G37" s="17"/>
      <c r="H37" s="120"/>
      <c r="I37" s="173"/>
      <c r="J37" s="173"/>
      <c r="K37" s="173"/>
      <c r="L37" s="121"/>
      <c r="N37" s="261" t="s">
        <v>2</v>
      </c>
      <c r="O37" s="227"/>
      <c r="P37" s="227"/>
      <c r="Q37" s="243">
        <v>2500</v>
      </c>
      <c r="R37" s="31"/>
      <c r="S37" s="243">
        <v>2500</v>
      </c>
      <c r="T37" s="165"/>
      <c r="U37" s="172"/>
      <c r="V37" s="172"/>
    </row>
    <row r="38" spans="2:22" ht="14.15" customHeight="1" thickBot="1" x14ac:dyDescent="0.35">
      <c r="B38" s="256">
        <f t="shared" si="2"/>
        <v>2038</v>
      </c>
      <c r="C38" s="293" t="s">
        <v>25</v>
      </c>
      <c r="D38" s="294"/>
      <c r="E38" s="111"/>
      <c r="F38" s="111"/>
      <c r="G38" s="17"/>
      <c r="H38" s="377" t="s">
        <v>101</v>
      </c>
      <c r="I38" s="378"/>
      <c r="J38" s="378"/>
      <c r="K38" s="378"/>
      <c r="L38" s="375"/>
      <c r="N38" s="381" t="s">
        <v>91</v>
      </c>
      <c r="O38" s="382"/>
      <c r="P38" s="383"/>
      <c r="Q38" s="262">
        <f>Q19+Q20+Q24+Q25+Q30</f>
        <v>316360</v>
      </c>
      <c r="R38" s="263"/>
      <c r="S38" s="262">
        <f t="shared" ref="S38" si="4">S19+S20+S24+S25+S30</f>
        <v>208680</v>
      </c>
      <c r="T38" s="165"/>
      <c r="U38" s="172"/>
      <c r="V38" s="172"/>
    </row>
    <row r="39" spans="2:22" ht="14.15" customHeight="1" thickBot="1" x14ac:dyDescent="0.35">
      <c r="B39" s="256">
        <f t="shared" si="2"/>
        <v>2039</v>
      </c>
      <c r="C39" s="293" t="s">
        <v>24</v>
      </c>
      <c r="D39" s="294"/>
      <c r="E39" s="111"/>
      <c r="F39" s="111"/>
      <c r="G39" s="17"/>
      <c r="H39" s="379"/>
      <c r="I39" s="380"/>
      <c r="J39" s="380"/>
      <c r="K39" s="380"/>
      <c r="L39" s="376"/>
      <c r="N39" s="384" t="s">
        <v>103</v>
      </c>
      <c r="O39" s="385"/>
      <c r="P39" s="385"/>
      <c r="Q39" s="264">
        <f>Q18-Q38</f>
        <v>83640</v>
      </c>
      <c r="R39" s="265"/>
      <c r="S39" s="264">
        <f t="shared" ref="S39" si="5">S18-S38</f>
        <v>191320</v>
      </c>
      <c r="T39" s="165"/>
      <c r="U39" s="172"/>
      <c r="V39" s="172"/>
    </row>
    <row r="40" spans="2:22" ht="14.15" customHeight="1" x14ac:dyDescent="0.3">
      <c r="B40" s="213">
        <f t="shared" si="2"/>
        <v>2040</v>
      </c>
      <c r="C40" s="295" t="s">
        <v>26</v>
      </c>
      <c r="D40" s="296"/>
      <c r="E40" s="111"/>
      <c r="F40" s="111"/>
      <c r="G40" s="17"/>
      <c r="H40" s="182"/>
      <c r="L40" s="183"/>
      <c r="N40" s="113"/>
      <c r="S40" s="165"/>
      <c r="T40" s="165"/>
      <c r="U40" s="165"/>
      <c r="V40" s="165"/>
    </row>
    <row r="41" spans="2:22" ht="14.15" customHeight="1" thickBot="1" x14ac:dyDescent="0.35">
      <c r="B41" s="256">
        <f t="shared" si="2"/>
        <v>2041</v>
      </c>
      <c r="C41" s="293" t="s">
        <v>27</v>
      </c>
      <c r="D41" s="294"/>
      <c r="E41" s="111"/>
      <c r="F41" s="111"/>
      <c r="G41" s="17"/>
      <c r="H41" s="127"/>
      <c r="I41" s="128"/>
      <c r="J41" s="191" t="str">
        <f>E17</f>
        <v xml:space="preserve"> LASER 1</v>
      </c>
      <c r="K41" s="191" t="str">
        <f>F17</f>
        <v>LASER 2</v>
      </c>
      <c r="L41" s="129"/>
      <c r="N41" s="386" t="s">
        <v>85</v>
      </c>
      <c r="O41" s="386"/>
      <c r="P41" s="386"/>
      <c r="Q41" s="386"/>
      <c r="R41" s="386"/>
      <c r="S41" s="386"/>
      <c r="T41" s="386"/>
      <c r="U41" s="386"/>
      <c r="V41" s="386"/>
    </row>
    <row r="42" spans="2:22" ht="14.15" customHeight="1" thickBot="1" x14ac:dyDescent="0.35">
      <c r="B42" s="256">
        <f t="shared" si="2"/>
        <v>2042</v>
      </c>
      <c r="C42" s="293" t="s">
        <v>28</v>
      </c>
      <c r="D42" s="294"/>
      <c r="E42" s="111"/>
      <c r="F42" s="111"/>
      <c r="H42" s="307" t="s">
        <v>18</v>
      </c>
      <c r="I42" s="308"/>
      <c r="J42" s="110">
        <f>IF(E20=0,0,IF(E22&gt;0,0,(E56/E20)-PMT(E18,E20,E24)))</f>
        <v>0</v>
      </c>
      <c r="K42" s="110">
        <f>IF(F20=0,0,IF(F22&gt;0,0,(F56/F20)-PMT(F18,F20,F24)))</f>
        <v>0</v>
      </c>
      <c r="L42" s="119" t="s">
        <v>44</v>
      </c>
      <c r="N42" s="387"/>
      <c r="O42" s="387"/>
      <c r="P42" s="387"/>
      <c r="Q42" s="387"/>
      <c r="R42" s="387"/>
      <c r="S42" s="387"/>
      <c r="T42" s="387"/>
      <c r="U42" s="387"/>
      <c r="V42" s="387"/>
    </row>
    <row r="43" spans="2:22" ht="14.15" customHeight="1" thickBot="1" x14ac:dyDescent="0.35">
      <c r="B43" s="256">
        <f t="shared" si="2"/>
        <v>2043</v>
      </c>
      <c r="C43" s="293" t="s">
        <v>29</v>
      </c>
      <c r="D43" s="294"/>
      <c r="E43" s="111"/>
      <c r="F43" s="111"/>
      <c r="H43" s="182"/>
      <c r="L43" s="183"/>
      <c r="N43" s="387"/>
      <c r="O43" s="387"/>
      <c r="P43" s="387"/>
      <c r="Q43" s="387"/>
      <c r="R43" s="387"/>
      <c r="S43" s="387"/>
      <c r="T43" s="387"/>
      <c r="U43" s="387"/>
      <c r="V43" s="387"/>
    </row>
    <row r="44" spans="2:22" ht="14.15" customHeight="1" x14ac:dyDescent="0.3">
      <c r="B44" s="256">
        <f t="shared" si="2"/>
        <v>2044</v>
      </c>
      <c r="C44" s="293" t="s">
        <v>30</v>
      </c>
      <c r="D44" s="294"/>
      <c r="E44" s="111"/>
      <c r="F44" s="111"/>
      <c r="H44" s="377" t="s">
        <v>102</v>
      </c>
      <c r="I44" s="378"/>
      <c r="J44" s="378"/>
      <c r="K44" s="378"/>
      <c r="L44" s="375"/>
      <c r="N44" s="387"/>
      <c r="O44" s="387"/>
      <c r="P44" s="387"/>
      <c r="Q44" s="387"/>
      <c r="R44" s="387"/>
      <c r="S44" s="387"/>
      <c r="T44" s="387"/>
      <c r="U44" s="387"/>
      <c r="V44" s="387"/>
    </row>
    <row r="45" spans="2:22" ht="14.15" customHeight="1" x14ac:dyDescent="0.3">
      <c r="B45" s="214">
        <f t="shared" si="2"/>
        <v>2045</v>
      </c>
      <c r="C45" s="295" t="s">
        <v>31</v>
      </c>
      <c r="D45" s="296"/>
      <c r="E45" s="111"/>
      <c r="F45" s="111"/>
      <c r="H45" s="379"/>
      <c r="I45" s="380"/>
      <c r="J45" s="380"/>
      <c r="K45" s="380"/>
      <c r="L45" s="376"/>
      <c r="N45" s="387"/>
      <c r="O45" s="387"/>
      <c r="P45" s="387"/>
      <c r="Q45" s="387"/>
      <c r="R45" s="387"/>
      <c r="S45" s="387"/>
      <c r="T45" s="387"/>
      <c r="U45" s="387"/>
      <c r="V45" s="387"/>
    </row>
    <row r="46" spans="2:22" ht="14.15" customHeight="1" x14ac:dyDescent="0.3">
      <c r="B46" s="266">
        <f t="shared" si="2"/>
        <v>2046</v>
      </c>
      <c r="C46" s="293" t="s">
        <v>68</v>
      </c>
      <c r="D46" s="294"/>
      <c r="E46" s="111"/>
      <c r="F46" s="111"/>
      <c r="H46" s="267"/>
      <c r="I46" s="268"/>
      <c r="L46" s="269"/>
      <c r="N46" s="387"/>
      <c r="O46" s="387"/>
      <c r="P46" s="387"/>
      <c r="Q46" s="387"/>
      <c r="R46" s="387"/>
      <c r="S46" s="387"/>
      <c r="T46" s="387"/>
      <c r="U46" s="387"/>
      <c r="V46" s="387"/>
    </row>
    <row r="47" spans="2:22" ht="14.15" customHeight="1" thickBot="1" x14ac:dyDescent="0.35">
      <c r="B47" s="266">
        <f t="shared" si="2"/>
        <v>2047</v>
      </c>
      <c r="C47" s="293" t="s">
        <v>67</v>
      </c>
      <c r="D47" s="294"/>
      <c r="E47" s="111"/>
      <c r="F47" s="111"/>
      <c r="H47" s="182"/>
      <c r="I47" s="187"/>
      <c r="J47" s="181" t="str">
        <f>E17</f>
        <v xml:space="preserve"> LASER 1</v>
      </c>
      <c r="K47" s="181" t="str">
        <f>F17</f>
        <v>LASER 2</v>
      </c>
      <c r="L47" s="183"/>
      <c r="N47" s="387"/>
      <c r="O47" s="387"/>
      <c r="P47" s="387"/>
      <c r="Q47" s="387"/>
      <c r="R47" s="387"/>
      <c r="S47" s="387"/>
      <c r="T47" s="387"/>
      <c r="U47" s="387"/>
      <c r="V47" s="387"/>
    </row>
    <row r="48" spans="2:22" ht="14.15" customHeight="1" thickBot="1" x14ac:dyDescent="0.35">
      <c r="B48" s="266">
        <f t="shared" si="2"/>
        <v>2048</v>
      </c>
      <c r="C48" s="293" t="s">
        <v>66</v>
      </c>
      <c r="D48" s="294"/>
      <c r="E48" s="111"/>
      <c r="F48" s="111"/>
      <c r="H48" s="307" t="s">
        <v>71</v>
      </c>
      <c r="I48" s="388"/>
      <c r="J48" s="114">
        <f>IF(E20=0,0,-E24/((E56-E22)/E20))</f>
        <v>5.4736915270730524</v>
      </c>
      <c r="K48" s="114">
        <f>IF(F20=0,0,-F24/((F56-F22)/F20))</f>
        <v>3.7014740815463214</v>
      </c>
      <c r="L48" s="119" t="s">
        <v>20</v>
      </c>
      <c r="N48" s="387"/>
      <c r="O48" s="387"/>
      <c r="P48" s="387"/>
      <c r="Q48" s="387"/>
      <c r="R48" s="387"/>
      <c r="S48" s="387"/>
      <c r="T48" s="387"/>
      <c r="U48" s="387"/>
      <c r="V48" s="387"/>
    </row>
    <row r="49" spans="2:22" ht="14.15" customHeight="1" thickBot="1" x14ac:dyDescent="0.35">
      <c r="B49" s="266">
        <f t="shared" si="2"/>
        <v>2049</v>
      </c>
      <c r="C49" s="293" t="s">
        <v>65</v>
      </c>
      <c r="D49" s="294"/>
      <c r="E49" s="111"/>
      <c r="F49" s="111"/>
      <c r="H49" s="184"/>
      <c r="I49" s="185"/>
      <c r="J49" s="185"/>
      <c r="K49" s="185"/>
      <c r="L49" s="186"/>
      <c r="N49" s="387"/>
      <c r="O49" s="387"/>
      <c r="P49" s="387"/>
      <c r="Q49" s="387"/>
      <c r="R49" s="387"/>
      <c r="S49" s="387"/>
      <c r="T49" s="387"/>
      <c r="U49" s="387"/>
      <c r="V49" s="387"/>
    </row>
    <row r="50" spans="2:22" ht="14.15" customHeight="1" x14ac:dyDescent="0.3">
      <c r="B50" s="216">
        <f t="shared" si="2"/>
        <v>2050</v>
      </c>
      <c r="C50" s="295" t="s">
        <v>64</v>
      </c>
      <c r="D50" s="296"/>
      <c r="E50" s="111"/>
      <c r="F50" s="111"/>
      <c r="G50" s="17"/>
      <c r="H50" s="369" t="s">
        <v>72</v>
      </c>
      <c r="I50" s="370"/>
      <c r="J50" s="370"/>
      <c r="K50" s="370"/>
      <c r="L50" s="373"/>
      <c r="N50" s="387"/>
      <c r="O50" s="387"/>
      <c r="P50" s="387"/>
      <c r="Q50" s="387"/>
      <c r="R50" s="387"/>
      <c r="S50" s="387"/>
      <c r="T50" s="387"/>
      <c r="U50" s="387"/>
      <c r="V50" s="387"/>
    </row>
    <row r="51" spans="2:22" ht="14.15" customHeight="1" x14ac:dyDescent="0.3">
      <c r="B51" s="266">
        <f t="shared" si="2"/>
        <v>2051</v>
      </c>
      <c r="C51" s="293" t="s">
        <v>63</v>
      </c>
      <c r="D51" s="294"/>
      <c r="E51" s="111"/>
      <c r="F51" s="111"/>
      <c r="G51" s="17"/>
      <c r="H51" s="371"/>
      <c r="I51" s="372"/>
      <c r="J51" s="372"/>
      <c r="K51" s="372"/>
      <c r="L51" s="374"/>
      <c r="N51" s="387"/>
      <c r="O51" s="387"/>
      <c r="P51" s="387"/>
      <c r="Q51" s="387"/>
      <c r="R51" s="387"/>
      <c r="S51" s="387"/>
      <c r="T51" s="387"/>
      <c r="U51" s="387"/>
      <c r="V51" s="387"/>
    </row>
    <row r="52" spans="2:22" ht="14.15" customHeight="1" x14ac:dyDescent="0.3">
      <c r="B52" s="266">
        <f t="shared" si="2"/>
        <v>2052</v>
      </c>
      <c r="C52" s="293" t="s">
        <v>62</v>
      </c>
      <c r="D52" s="294"/>
      <c r="E52" s="111"/>
      <c r="F52" s="111"/>
      <c r="G52" s="17"/>
      <c r="H52" s="182"/>
      <c r="L52" s="183"/>
      <c r="N52" s="387"/>
      <c r="O52" s="387"/>
      <c r="P52" s="387"/>
      <c r="Q52" s="387"/>
      <c r="R52" s="387"/>
      <c r="S52" s="387"/>
      <c r="T52" s="387"/>
      <c r="U52" s="387"/>
      <c r="V52" s="387"/>
    </row>
    <row r="53" spans="2:22" ht="14.15" customHeight="1" thickBot="1" x14ac:dyDescent="0.35">
      <c r="B53" s="266">
        <f t="shared" si="2"/>
        <v>2053</v>
      </c>
      <c r="C53" s="293" t="s">
        <v>61</v>
      </c>
      <c r="D53" s="294"/>
      <c r="E53" s="111"/>
      <c r="F53" s="111"/>
      <c r="G53" s="17"/>
      <c r="H53" s="324" t="s">
        <v>112</v>
      </c>
      <c r="I53" s="325"/>
      <c r="J53" s="189" t="str">
        <f>E17</f>
        <v xml:space="preserve"> LASER 1</v>
      </c>
      <c r="K53" s="189" t="str">
        <f>F17</f>
        <v>LASER 2</v>
      </c>
      <c r="L53" s="164"/>
      <c r="N53" s="387"/>
      <c r="O53" s="387"/>
      <c r="P53" s="387"/>
      <c r="Q53" s="387"/>
      <c r="R53" s="387"/>
      <c r="S53" s="387"/>
      <c r="T53" s="387"/>
      <c r="U53" s="387"/>
      <c r="V53" s="387"/>
    </row>
    <row r="54" spans="2:22" ht="14.15" customHeight="1" thickBot="1" x14ac:dyDescent="0.35">
      <c r="B54" s="266">
        <f t="shared" si="2"/>
        <v>2054</v>
      </c>
      <c r="C54" s="293" t="s">
        <v>60</v>
      </c>
      <c r="D54" s="294"/>
      <c r="E54" s="111"/>
      <c r="F54" s="111"/>
      <c r="G54" s="17"/>
      <c r="H54" s="324"/>
      <c r="I54" s="325"/>
      <c r="J54" s="112">
        <f>IF(E20=0,0,((E56-E22)/E20-(-E24-E22)/E20)/((-E24+E22)/2))</f>
        <v>0.1171324675324675</v>
      </c>
      <c r="K54" s="112">
        <f>IF(F20=0,0,((F56-F22)/F20-(-F24-F22)/F20)/((-F24+F22)/2))</f>
        <v>0.25911278195488724</v>
      </c>
      <c r="L54" s="118"/>
      <c r="N54" s="387"/>
      <c r="O54" s="387"/>
      <c r="P54" s="387"/>
      <c r="Q54" s="387"/>
      <c r="R54" s="387"/>
      <c r="S54" s="387"/>
      <c r="T54" s="387"/>
      <c r="U54" s="387"/>
      <c r="V54" s="387"/>
    </row>
    <row r="55" spans="2:22" ht="14.15" customHeight="1" thickBot="1" x14ac:dyDescent="0.35">
      <c r="B55" s="266">
        <f t="shared" si="2"/>
        <v>2055</v>
      </c>
      <c r="C55" s="293" t="s">
        <v>59</v>
      </c>
      <c r="D55" s="294"/>
      <c r="E55" s="111"/>
      <c r="F55" s="111"/>
      <c r="G55" s="17"/>
      <c r="H55" s="184"/>
      <c r="I55" s="185"/>
      <c r="J55" s="185"/>
      <c r="K55" s="185"/>
      <c r="L55" s="186"/>
      <c r="N55" s="387"/>
      <c r="O55" s="387"/>
      <c r="P55" s="387"/>
      <c r="Q55" s="387"/>
      <c r="R55" s="387"/>
      <c r="S55" s="387"/>
      <c r="T55" s="387"/>
      <c r="U55" s="387"/>
      <c r="V55" s="387"/>
    </row>
    <row r="56" spans="2:22" ht="17.600000000000001" customHeight="1" x14ac:dyDescent="0.3">
      <c r="B56" s="17"/>
      <c r="C56" s="389" t="s">
        <v>0</v>
      </c>
      <c r="D56" s="390"/>
      <c r="E56" s="169">
        <f>SUM(E26:E55)</f>
        <v>675480</v>
      </c>
      <c r="F56" s="169">
        <f>SUM(F26:F55)</f>
        <v>1339240</v>
      </c>
      <c r="G56" s="17"/>
      <c r="N56" s="387"/>
      <c r="O56" s="387"/>
      <c r="P56" s="387"/>
      <c r="Q56" s="387"/>
      <c r="R56" s="387"/>
      <c r="S56" s="387"/>
      <c r="T56" s="387"/>
      <c r="U56" s="387"/>
      <c r="V56" s="387"/>
    </row>
    <row r="57" spans="2:22" x14ac:dyDescent="0.3">
      <c r="C57" s="17"/>
      <c r="D57" s="17"/>
      <c r="E57" s="17"/>
      <c r="F57" s="17"/>
      <c r="G57" s="17"/>
      <c r="N57" s="387"/>
      <c r="O57" s="387"/>
      <c r="P57" s="387"/>
      <c r="Q57" s="387"/>
      <c r="R57" s="387"/>
      <c r="S57" s="387"/>
      <c r="T57" s="387"/>
      <c r="U57" s="387"/>
      <c r="V57" s="387"/>
    </row>
    <row r="58" spans="2:22" x14ac:dyDescent="0.3">
      <c r="C58" s="17"/>
      <c r="D58" s="17"/>
      <c r="E58" s="17"/>
      <c r="F58" s="17"/>
      <c r="G58" s="17"/>
      <c r="H58" s="188"/>
      <c r="I58" s="122"/>
      <c r="J58" s="122"/>
      <c r="K58" s="80" t="s">
        <v>43</v>
      </c>
      <c r="N58" s="387"/>
      <c r="O58" s="387"/>
      <c r="P58" s="387"/>
      <c r="Q58" s="387"/>
      <c r="R58" s="387"/>
      <c r="S58" s="387"/>
      <c r="T58" s="387"/>
      <c r="U58" s="387"/>
      <c r="V58" s="387"/>
    </row>
    <row r="59" spans="2:22" x14ac:dyDescent="0.3">
      <c r="C59" s="17"/>
      <c r="D59" s="17"/>
      <c r="E59" s="17"/>
      <c r="F59" s="17"/>
      <c r="G59" s="17"/>
      <c r="I59" s="77"/>
      <c r="J59" s="77"/>
      <c r="K59" s="115"/>
      <c r="N59" s="387"/>
      <c r="O59" s="387"/>
      <c r="P59" s="387"/>
      <c r="Q59" s="387"/>
      <c r="R59" s="387"/>
      <c r="S59" s="387"/>
      <c r="T59" s="387"/>
      <c r="U59" s="387"/>
      <c r="V59" s="387"/>
    </row>
  </sheetData>
  <sheetProtection algorithmName="SHA-512" hashValue="UySF7T4R1+ZIMNXkupVzypDBJguMgDvHWPEK8zGFjJJEXlX+6oiCYJmUryCdHUvPtPVUZuem0sqHXCgq/K1srg==" saltValue="yH9mcdGahi5x9jHL3nJp/g==" spinCount="100000" sheet="1" objects="1" scenarios="1" selectLockedCells="1" selectUnlockedCells="1"/>
  <mergeCells count="82">
    <mergeCell ref="N59:V59"/>
    <mergeCell ref="C55:D55"/>
    <mergeCell ref="N55:V55"/>
    <mergeCell ref="C56:D56"/>
    <mergeCell ref="N56:V56"/>
    <mergeCell ref="N57:V57"/>
    <mergeCell ref="N58:V58"/>
    <mergeCell ref="C52:D52"/>
    <mergeCell ref="N52:V52"/>
    <mergeCell ref="C53:D53"/>
    <mergeCell ref="H53:I54"/>
    <mergeCell ref="N53:V53"/>
    <mergeCell ref="C54:D54"/>
    <mergeCell ref="N54:V54"/>
    <mergeCell ref="C49:D49"/>
    <mergeCell ref="N49:V49"/>
    <mergeCell ref="C50:D50"/>
    <mergeCell ref="H50:K51"/>
    <mergeCell ref="L50:L51"/>
    <mergeCell ref="N50:V50"/>
    <mergeCell ref="C51:D51"/>
    <mergeCell ref="N51:V51"/>
    <mergeCell ref="C46:D46"/>
    <mergeCell ref="N46:V46"/>
    <mergeCell ref="C47:D47"/>
    <mergeCell ref="N47:V47"/>
    <mergeCell ref="C48:D48"/>
    <mergeCell ref="H48:I48"/>
    <mergeCell ref="N48:V48"/>
    <mergeCell ref="C43:D43"/>
    <mergeCell ref="N43:V43"/>
    <mergeCell ref="C44:D44"/>
    <mergeCell ref="H44:K45"/>
    <mergeCell ref="L44:L45"/>
    <mergeCell ref="N44:V44"/>
    <mergeCell ref="C45:D45"/>
    <mergeCell ref="N45:V45"/>
    <mergeCell ref="C40:D40"/>
    <mergeCell ref="C41:D41"/>
    <mergeCell ref="N41:V41"/>
    <mergeCell ref="C42:D42"/>
    <mergeCell ref="H42:I42"/>
    <mergeCell ref="N42:V42"/>
    <mergeCell ref="C37:D37"/>
    <mergeCell ref="C38:D38"/>
    <mergeCell ref="H38:K39"/>
    <mergeCell ref="L38:L39"/>
    <mergeCell ref="N38:P38"/>
    <mergeCell ref="C39:D39"/>
    <mergeCell ref="N39:P39"/>
    <mergeCell ref="L32:L33"/>
    <mergeCell ref="C33:D33"/>
    <mergeCell ref="C34:D34"/>
    <mergeCell ref="C35:D35"/>
    <mergeCell ref="C36:D36"/>
    <mergeCell ref="H36:I36"/>
    <mergeCell ref="C32:D32"/>
    <mergeCell ref="H32:K33"/>
    <mergeCell ref="C28:D28"/>
    <mergeCell ref="C29:D29"/>
    <mergeCell ref="H29:I30"/>
    <mergeCell ref="C30:D30"/>
    <mergeCell ref="C31:D31"/>
    <mergeCell ref="B24:D24"/>
    <mergeCell ref="H25:L25"/>
    <mergeCell ref="C26:D26"/>
    <mergeCell ref="H26:K27"/>
    <mergeCell ref="L26:L27"/>
    <mergeCell ref="C27:D27"/>
    <mergeCell ref="B15:E15"/>
    <mergeCell ref="N15:S15"/>
    <mergeCell ref="J4:L6"/>
    <mergeCell ref="R5:V5"/>
    <mergeCell ref="B6:C6"/>
    <mergeCell ref="N6:O6"/>
    <mergeCell ref="J7:L7"/>
    <mergeCell ref="N7:R7"/>
    <mergeCell ref="U8:V8"/>
    <mergeCell ref="B9:C9"/>
    <mergeCell ref="B10:L13"/>
    <mergeCell ref="N10:V10"/>
    <mergeCell ref="D14:L14"/>
  </mergeCell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7BE3C-959E-49F5-947C-46161C0EA5A1}">
  <sheetPr>
    <tabColor rgb="FFFFC000"/>
  </sheetPr>
  <dimension ref="B1:V110"/>
  <sheetViews>
    <sheetView showGridLines="0" showZeros="0" zoomScaleNormal="100" zoomScaleSheetLayoutView="100" workbookViewId="0">
      <selection activeCell="M13" sqref="M13:U13"/>
    </sheetView>
  </sheetViews>
  <sheetFormatPr defaultColWidth="9.07421875" defaultRowHeight="12.45" x14ac:dyDescent="0.3"/>
  <cols>
    <col min="1" max="1" width="7.07421875" style="16" customWidth="1"/>
    <col min="2" max="2" width="8" style="16" customWidth="1"/>
    <col min="3" max="3" width="11.4609375" style="16" customWidth="1"/>
    <col min="4" max="4" width="9.3046875" style="16" customWidth="1"/>
    <col min="5" max="5" width="12.07421875" style="16" customWidth="1"/>
    <col min="6" max="6" width="6.53515625" style="16" customWidth="1"/>
    <col min="7" max="7" width="4.4609375" style="16" customWidth="1"/>
    <col min="8" max="8" width="8.69140625" style="16" customWidth="1"/>
    <col min="9" max="9" width="8.84375" style="16" customWidth="1"/>
    <col min="10" max="10" width="11.3046875" style="16" customWidth="1"/>
    <col min="11" max="11" width="15.07421875" style="16" customWidth="1"/>
    <col min="12" max="12" width="6" style="16" customWidth="1"/>
    <col min="13" max="13" width="11.23046875" style="16" customWidth="1"/>
    <col min="14" max="15" width="9.07421875" style="16"/>
    <col min="16" max="16" width="10" style="16" customWidth="1"/>
    <col min="17" max="17" width="2.84375" style="16" customWidth="1"/>
    <col min="18" max="18" width="13.07421875" style="16" customWidth="1"/>
    <col min="19" max="19" width="12.07421875" style="16" customWidth="1"/>
    <col min="20" max="20" width="11.3046875" style="16" customWidth="1"/>
    <col min="21" max="21" width="11.84375" style="16" customWidth="1"/>
    <col min="22" max="16384" width="9.07421875" style="16"/>
  </cols>
  <sheetData>
    <row r="1" spans="2:21" ht="36" customHeight="1" x14ac:dyDescent="0.3">
      <c r="L1" s="17"/>
      <c r="M1" s="17"/>
      <c r="N1" s="17"/>
      <c r="O1" s="17"/>
    </row>
    <row r="2" spans="2:21" ht="17.25" customHeight="1" x14ac:dyDescent="0.3">
      <c r="B2" s="41"/>
      <c r="C2" s="40" t="s">
        <v>51</v>
      </c>
      <c r="L2" s="17"/>
      <c r="M2" s="17"/>
      <c r="N2" s="17"/>
      <c r="O2" s="17"/>
    </row>
    <row r="3" spans="2:21" ht="7.5" customHeight="1" x14ac:dyDescent="0.3">
      <c r="B3" s="18"/>
      <c r="C3" s="18"/>
      <c r="D3" s="19"/>
      <c r="H3" s="20"/>
      <c r="L3" s="17"/>
      <c r="M3" s="17"/>
      <c r="N3" s="17"/>
      <c r="O3" s="17"/>
    </row>
    <row r="4" spans="2:21" ht="15.75" customHeight="1" x14ac:dyDescent="0.3">
      <c r="B4" s="21" t="s">
        <v>99</v>
      </c>
      <c r="C4" s="21"/>
      <c r="D4" s="21"/>
      <c r="E4" s="21"/>
      <c r="F4" s="21"/>
      <c r="G4" s="21"/>
      <c r="H4" s="21"/>
      <c r="I4" s="436"/>
      <c r="J4" s="436"/>
      <c r="K4" s="436"/>
      <c r="L4" s="79"/>
      <c r="M4" s="6" t="s">
        <v>47</v>
      </c>
      <c r="N4" s="6"/>
      <c r="O4" s="6"/>
      <c r="P4" s="6"/>
      <c r="Q4" s="6"/>
      <c r="R4" s="6"/>
      <c r="S4" s="6"/>
      <c r="T4" s="1"/>
      <c r="U4" s="12"/>
    </row>
    <row r="5" spans="2:21" ht="12.75" customHeight="1" x14ac:dyDescent="0.35">
      <c r="B5" s="21"/>
      <c r="C5" s="21"/>
      <c r="D5" s="21"/>
      <c r="E5" s="21"/>
      <c r="F5" s="21"/>
      <c r="G5" s="21"/>
      <c r="H5" s="39">
        <v>0</v>
      </c>
      <c r="I5" s="436"/>
      <c r="J5" s="436"/>
      <c r="K5" s="436"/>
      <c r="L5" s="79"/>
      <c r="M5" s="7"/>
      <c r="N5" s="6"/>
      <c r="O5" s="6"/>
      <c r="P5" s="6"/>
      <c r="Q5" s="342"/>
      <c r="R5" s="342"/>
      <c r="S5" s="342"/>
      <c r="T5" s="342"/>
      <c r="U5" s="342"/>
    </row>
    <row r="6" spans="2:21" ht="3" customHeight="1" x14ac:dyDescent="0.3">
      <c r="B6" s="21"/>
      <c r="C6" s="21"/>
      <c r="D6" s="21"/>
      <c r="E6" s="21"/>
      <c r="F6" s="21"/>
      <c r="G6" s="21"/>
      <c r="H6" s="39"/>
      <c r="I6" s="39"/>
      <c r="J6" s="39"/>
      <c r="K6" s="39"/>
      <c r="L6" s="17"/>
      <c r="M6" s="6"/>
      <c r="N6" s="6"/>
      <c r="O6" s="6"/>
      <c r="P6" s="6"/>
      <c r="Q6" s="342"/>
      <c r="R6" s="342"/>
      <c r="S6" s="342"/>
      <c r="T6" s="342"/>
      <c r="U6" s="342"/>
    </row>
    <row r="7" spans="2:21" ht="12.75" customHeight="1" x14ac:dyDescent="0.35">
      <c r="B7" s="347" t="s">
        <v>46</v>
      </c>
      <c r="C7" s="347"/>
      <c r="D7" s="23"/>
      <c r="E7" s="23"/>
      <c r="F7" s="23"/>
      <c r="G7" s="23"/>
      <c r="H7" s="24"/>
      <c r="I7" s="39"/>
      <c r="J7" s="39"/>
      <c r="K7" s="39"/>
      <c r="L7" s="17"/>
      <c r="M7" s="343" t="s">
        <v>46</v>
      </c>
      <c r="N7" s="343"/>
      <c r="O7" s="7"/>
      <c r="P7" s="7"/>
      <c r="Q7" s="7"/>
      <c r="R7" s="11"/>
      <c r="S7" s="11"/>
      <c r="T7" s="11"/>
      <c r="U7" s="11"/>
    </row>
    <row r="8" spans="2:21" ht="12.75" customHeight="1" x14ac:dyDescent="0.35">
      <c r="B8" s="431" t="s">
        <v>92</v>
      </c>
      <c r="C8" s="431"/>
      <c r="D8" s="431"/>
      <c r="E8" s="431"/>
      <c r="F8" s="431"/>
      <c r="G8" s="431"/>
      <c r="H8" s="23"/>
      <c r="I8" s="21"/>
      <c r="J8" s="25"/>
      <c r="K8" s="25"/>
      <c r="L8" s="17"/>
      <c r="M8" s="432" t="str">
        <f>B8</f>
        <v>Liiketilasijoittajat Oy</v>
      </c>
      <c r="N8" s="432"/>
      <c r="O8" s="432"/>
      <c r="P8" s="432"/>
      <c r="Q8" s="432"/>
      <c r="R8" s="7"/>
      <c r="S8" s="6"/>
      <c r="T8" s="8"/>
      <c r="U8" s="8"/>
    </row>
    <row r="9" spans="2:21" ht="17.25" customHeight="1" x14ac:dyDescent="0.3">
      <c r="B9" s="26" t="s">
        <v>42</v>
      </c>
      <c r="C9" s="27"/>
      <c r="D9" s="17"/>
      <c r="K9" s="28"/>
      <c r="L9" s="17"/>
      <c r="M9" s="13" t="s">
        <v>42</v>
      </c>
      <c r="N9" s="14"/>
      <c r="O9" s="5"/>
      <c r="P9" s="5"/>
      <c r="Q9" s="5"/>
      <c r="R9" s="5"/>
      <c r="S9" s="5"/>
      <c r="T9" s="5"/>
      <c r="U9" s="15" t="s">
        <v>43</v>
      </c>
    </row>
    <row r="10" spans="2:21" ht="12.75" customHeight="1" x14ac:dyDescent="0.3">
      <c r="B10" s="431" t="s">
        <v>84</v>
      </c>
      <c r="C10" s="431"/>
      <c r="D10" s="431"/>
      <c r="E10" s="431"/>
      <c r="F10" s="431"/>
      <c r="G10" s="431"/>
      <c r="K10" s="78"/>
      <c r="L10" s="17"/>
      <c r="M10" s="432" t="str">
        <f>B10</f>
        <v>Yritystulkki</v>
      </c>
      <c r="N10" s="432"/>
      <c r="O10" s="432"/>
      <c r="P10" s="432"/>
      <c r="Q10" s="432"/>
      <c r="R10" s="38"/>
      <c r="S10" s="38"/>
      <c r="T10" s="38"/>
      <c r="U10" s="91">
        <f>K63</f>
        <v>0</v>
      </c>
    </row>
    <row r="11" spans="2:21" ht="18" customHeight="1" x14ac:dyDescent="0.3">
      <c r="B11" s="345" t="s">
        <v>86</v>
      </c>
      <c r="C11" s="345"/>
      <c r="D11" s="21"/>
      <c r="E11" s="21"/>
      <c r="F11" s="21"/>
      <c r="G11" s="21"/>
      <c r="H11" s="21"/>
      <c r="I11" s="21"/>
      <c r="J11" s="17"/>
      <c r="K11" s="17"/>
      <c r="L11" s="17"/>
      <c r="M11" s="433" t="s">
        <v>88</v>
      </c>
      <c r="N11" s="433"/>
      <c r="O11" s="6"/>
      <c r="P11" s="6"/>
      <c r="Q11" s="6"/>
      <c r="R11" s="6"/>
      <c r="S11" s="6"/>
      <c r="T11" s="5"/>
      <c r="U11" s="5"/>
    </row>
    <row r="12" spans="2:21" ht="13.4" customHeight="1" x14ac:dyDescent="0.3">
      <c r="B12" s="434" t="s">
        <v>97</v>
      </c>
      <c r="C12" s="435"/>
      <c r="D12" s="435"/>
      <c r="E12" s="435"/>
      <c r="F12" s="435"/>
      <c r="G12" s="435"/>
      <c r="H12" s="435"/>
      <c r="I12" s="435"/>
      <c r="J12" s="435"/>
      <c r="K12" s="435"/>
      <c r="L12" s="17"/>
      <c r="M12" s="346"/>
      <c r="N12" s="346"/>
      <c r="O12" s="346"/>
      <c r="P12" s="346"/>
      <c r="Q12" s="346"/>
      <c r="R12" s="346"/>
      <c r="S12" s="346"/>
      <c r="T12" s="346"/>
      <c r="U12" s="346"/>
    </row>
    <row r="13" spans="2:21" ht="13.4" customHeight="1" x14ac:dyDescent="0.3">
      <c r="B13" s="439" t="s">
        <v>96</v>
      </c>
      <c r="C13" s="440"/>
      <c r="D13" s="440"/>
      <c r="E13" s="440"/>
      <c r="F13" s="440"/>
      <c r="G13" s="440"/>
      <c r="H13" s="440"/>
      <c r="I13" s="440"/>
      <c r="J13" s="440"/>
      <c r="K13" s="440"/>
      <c r="L13" s="17"/>
      <c r="M13" s="441"/>
      <c r="N13" s="441"/>
      <c r="O13" s="441"/>
      <c r="P13" s="441"/>
      <c r="Q13" s="441"/>
      <c r="R13" s="441"/>
      <c r="S13" s="441"/>
      <c r="T13" s="441"/>
      <c r="U13" s="441"/>
    </row>
    <row r="14" spans="2:21" ht="13.4" customHeight="1" x14ac:dyDescent="0.3">
      <c r="B14" s="439" t="s">
        <v>125</v>
      </c>
      <c r="C14" s="440"/>
      <c r="D14" s="440"/>
      <c r="E14" s="440"/>
      <c r="F14" s="440"/>
      <c r="G14" s="440"/>
      <c r="H14" s="440"/>
      <c r="I14" s="440"/>
      <c r="J14" s="440"/>
      <c r="K14" s="440"/>
      <c r="L14" s="17"/>
      <c r="M14" s="441"/>
      <c r="N14" s="441"/>
      <c r="O14" s="441"/>
      <c r="P14" s="441"/>
      <c r="Q14" s="441"/>
      <c r="R14" s="441"/>
      <c r="S14" s="441"/>
      <c r="T14" s="441"/>
      <c r="U14" s="441"/>
    </row>
    <row r="15" spans="2:21" ht="13.4" customHeight="1" x14ac:dyDescent="0.3">
      <c r="B15" s="439" t="s">
        <v>126</v>
      </c>
      <c r="C15" s="440"/>
      <c r="D15" s="440"/>
      <c r="E15" s="440"/>
      <c r="F15" s="440"/>
      <c r="G15" s="440"/>
      <c r="H15" s="440"/>
      <c r="I15" s="440"/>
      <c r="J15" s="440"/>
      <c r="K15" s="440"/>
      <c r="L15" s="17"/>
      <c r="M15" s="441"/>
      <c r="N15" s="441"/>
      <c r="O15" s="441"/>
      <c r="P15" s="441"/>
      <c r="Q15" s="441"/>
      <c r="R15" s="441"/>
      <c r="S15" s="441"/>
      <c r="T15" s="441"/>
      <c r="U15" s="441"/>
    </row>
    <row r="16" spans="2:21" ht="12.75" customHeight="1" x14ac:dyDescent="0.3">
      <c r="B16" s="29"/>
      <c r="C16" s="30"/>
      <c r="D16" s="367"/>
      <c r="E16" s="367"/>
      <c r="F16" s="367"/>
      <c r="G16" s="367"/>
      <c r="H16" s="367"/>
      <c r="I16" s="367"/>
      <c r="J16" s="367"/>
      <c r="K16" s="367"/>
      <c r="L16" s="17"/>
      <c r="M16" s="64">
        <f t="shared" ref="M16" si="0">B16</f>
        <v>0</v>
      </c>
      <c r="N16" s="64"/>
      <c r="O16" s="64"/>
      <c r="P16" s="64"/>
      <c r="Q16" s="64"/>
      <c r="R16" s="64"/>
      <c r="S16" s="64"/>
      <c r="T16" s="64"/>
      <c r="U16" s="64"/>
    </row>
    <row r="17" spans="2:22" s="31" customFormat="1" ht="18" customHeight="1" x14ac:dyDescent="0.3">
      <c r="B17" s="424" t="s">
        <v>1</v>
      </c>
      <c r="C17" s="424"/>
      <c r="D17" s="424"/>
      <c r="E17" s="424"/>
      <c r="F17" s="42"/>
      <c r="G17" s="42"/>
      <c r="H17" s="355"/>
      <c r="I17" s="355"/>
      <c r="J17" s="355"/>
      <c r="K17" s="355"/>
      <c r="L17" s="22"/>
      <c r="M17" s="437" t="s">
        <v>104</v>
      </c>
      <c r="N17" s="437"/>
      <c r="O17" s="437"/>
      <c r="P17" s="437"/>
      <c r="Q17" s="93"/>
      <c r="R17" s="437" t="s">
        <v>87</v>
      </c>
      <c r="S17" s="437"/>
      <c r="T17" s="437"/>
      <c r="U17" s="437"/>
    </row>
    <row r="18" spans="2:22" ht="13.5" customHeight="1" thickBot="1" x14ac:dyDescent="0.35">
      <c r="K18" s="69"/>
      <c r="L18" s="17"/>
      <c r="Q18" s="59">
        <v>0</v>
      </c>
    </row>
    <row r="19" spans="2:22" ht="12.75" customHeight="1" x14ac:dyDescent="0.3">
      <c r="B19" s="420" t="s">
        <v>89</v>
      </c>
      <c r="C19" s="420"/>
      <c r="D19" s="66">
        <v>7.0000000000000007E-2</v>
      </c>
      <c r="H19" s="311" t="s">
        <v>70</v>
      </c>
      <c r="I19" s="312"/>
      <c r="J19" s="312"/>
      <c r="K19" s="315"/>
      <c r="L19" s="17"/>
      <c r="M19" s="154" t="s">
        <v>52</v>
      </c>
      <c r="N19" s="155"/>
      <c r="O19" s="156"/>
      <c r="P19" s="94">
        <f>500*11*12</f>
        <v>66000</v>
      </c>
      <c r="Q19" s="59">
        <v>0</v>
      </c>
      <c r="R19" s="157" t="s">
        <v>93</v>
      </c>
      <c r="S19" s="158"/>
      <c r="T19" s="158"/>
      <c r="U19" s="159"/>
    </row>
    <row r="20" spans="2:22" ht="13.5" customHeight="1" x14ac:dyDescent="0.3">
      <c r="H20" s="313"/>
      <c r="I20" s="314"/>
      <c r="J20" s="314"/>
      <c r="K20" s="316"/>
      <c r="L20" s="17"/>
      <c r="M20" s="86" t="s">
        <v>53</v>
      </c>
      <c r="N20" s="3"/>
      <c r="O20" s="5"/>
      <c r="P20" s="94">
        <v>0</v>
      </c>
      <c r="Q20" s="59"/>
      <c r="R20" s="81"/>
      <c r="S20" s="37"/>
      <c r="T20" s="37"/>
      <c r="U20" s="82"/>
    </row>
    <row r="21" spans="2:22" ht="13.5" customHeight="1" x14ac:dyDescent="0.3">
      <c r="B21" s="419" t="s">
        <v>80</v>
      </c>
      <c r="C21" s="419"/>
      <c r="D21" s="67">
        <v>15</v>
      </c>
      <c r="E21" s="17" t="s">
        <v>15</v>
      </c>
      <c r="F21" s="17"/>
      <c r="H21" s="421" t="s">
        <v>74</v>
      </c>
      <c r="I21" s="422"/>
      <c r="J21" s="422"/>
      <c r="K21" s="423"/>
      <c r="L21" s="17"/>
      <c r="M21" s="86" t="s">
        <v>54</v>
      </c>
      <c r="N21" s="3"/>
      <c r="O21" s="5"/>
      <c r="P21" s="95">
        <f>P22*P23*P24</f>
        <v>0</v>
      </c>
      <c r="Q21" s="59"/>
      <c r="R21" s="81"/>
      <c r="S21" s="37"/>
      <c r="T21" s="37"/>
      <c r="U21" s="82"/>
    </row>
    <row r="22" spans="2:22" ht="13.5" customHeight="1" x14ac:dyDescent="0.3">
      <c r="B22" s="17"/>
      <c r="C22" s="17"/>
      <c r="D22" s="22"/>
      <c r="E22" s="17"/>
      <c r="F22" s="17"/>
      <c r="H22" s="407" t="s">
        <v>90</v>
      </c>
      <c r="I22" s="408"/>
      <c r="J22" s="408"/>
      <c r="K22" s="409"/>
      <c r="L22" s="17"/>
      <c r="M22" s="87" t="s">
        <v>100</v>
      </c>
      <c r="N22" s="9"/>
      <c r="O22" s="5"/>
      <c r="P22" s="94">
        <v>0</v>
      </c>
      <c r="Q22" s="59"/>
      <c r="R22" s="81"/>
      <c r="S22" s="37"/>
      <c r="T22" s="37"/>
      <c r="U22" s="82"/>
    </row>
    <row r="23" spans="2:22" ht="13.5" customHeight="1" thickBot="1" x14ac:dyDescent="0.35">
      <c r="B23" s="419" t="s">
        <v>16</v>
      </c>
      <c r="C23" s="419"/>
      <c r="D23" s="68">
        <v>100000</v>
      </c>
      <c r="E23" s="32"/>
      <c r="F23" s="32"/>
      <c r="H23" s="127"/>
      <c r="I23" s="128"/>
      <c r="J23" s="128"/>
      <c r="K23" s="129"/>
      <c r="L23" s="17"/>
      <c r="M23" s="87" t="s">
        <v>11</v>
      </c>
      <c r="N23" s="9"/>
      <c r="O23" s="5"/>
      <c r="P23" s="96">
        <v>0</v>
      </c>
      <c r="Q23" s="59"/>
      <c r="R23" s="81"/>
      <c r="S23" s="37"/>
      <c r="T23" s="37"/>
      <c r="U23" s="82"/>
    </row>
    <row r="24" spans="2:22" ht="13.5" customHeight="1" thickBot="1" x14ac:dyDescent="0.35">
      <c r="E24" s="17"/>
      <c r="F24" s="17"/>
      <c r="H24" s="404" t="s">
        <v>17</v>
      </c>
      <c r="I24" s="418"/>
      <c r="J24" s="70">
        <f>IF(E25=0,0,E25+NPV(D19,E27,E28,E29,E30,E31,E32,E33,E34,E35,E36,E37,E38,E39,E40,E41,E42,E43,E44,E45,E46,E47,E48,E49,E50,E51,E52,E53,E54,E55,E56))</f>
        <v>-36034.75407875696</v>
      </c>
      <c r="K24" s="130" t="s">
        <v>44</v>
      </c>
      <c r="L24" s="17"/>
      <c r="M24" s="87" t="s">
        <v>12</v>
      </c>
      <c r="N24" s="9"/>
      <c r="O24" s="5"/>
      <c r="P24" s="97">
        <v>1.5</v>
      </c>
      <c r="Q24" s="59"/>
      <c r="R24" s="81"/>
      <c r="S24" s="37"/>
      <c r="T24" s="37"/>
      <c r="U24" s="82"/>
    </row>
    <row r="25" spans="2:22" ht="13.5" customHeight="1" thickBot="1" x14ac:dyDescent="0.35">
      <c r="B25" s="438" t="s">
        <v>69</v>
      </c>
      <c r="C25" s="438"/>
      <c r="D25" s="438"/>
      <c r="E25" s="100">
        <v>-550000</v>
      </c>
      <c r="F25" s="17"/>
      <c r="H25" s="131"/>
      <c r="I25" s="406"/>
      <c r="J25" s="406"/>
      <c r="K25" s="132"/>
      <c r="L25" s="17"/>
      <c r="M25" s="88" t="s">
        <v>55</v>
      </c>
      <c r="N25" s="5"/>
      <c r="O25" s="5"/>
      <c r="P25" s="94">
        <v>0</v>
      </c>
      <c r="Q25" s="59"/>
      <c r="R25" s="81"/>
      <c r="S25" s="37"/>
      <c r="T25" s="37"/>
      <c r="U25" s="82"/>
    </row>
    <row r="26" spans="2:22" ht="13.5" customHeight="1" thickBot="1" x14ac:dyDescent="0.35">
      <c r="B26" s="17"/>
      <c r="C26" s="17"/>
      <c r="D26" s="17"/>
      <c r="E26" s="17"/>
      <c r="F26" s="17"/>
      <c r="H26" s="71"/>
      <c r="I26" s="417"/>
      <c r="J26" s="417"/>
      <c r="K26" s="72"/>
      <c r="L26" s="17"/>
      <c r="M26" s="86" t="s">
        <v>56</v>
      </c>
      <c r="N26" s="3"/>
      <c r="O26" s="5"/>
      <c r="P26" s="98">
        <f>SUM(P27:P30)</f>
        <v>4000</v>
      </c>
      <c r="Q26" s="59"/>
      <c r="R26" s="81"/>
      <c r="S26" s="37"/>
      <c r="T26" s="37"/>
      <c r="U26" s="82"/>
    </row>
    <row r="27" spans="2:22" ht="13.5" customHeight="1" x14ac:dyDescent="0.3">
      <c r="B27" s="217">
        <v>2026</v>
      </c>
      <c r="C27" s="392" t="s">
        <v>32</v>
      </c>
      <c r="D27" s="393"/>
      <c r="E27" s="47">
        <v>55800</v>
      </c>
      <c r="F27" s="32"/>
      <c r="H27" s="287" t="s">
        <v>105</v>
      </c>
      <c r="I27" s="288"/>
      <c r="J27" s="288"/>
      <c r="K27" s="317"/>
      <c r="L27" s="17"/>
      <c r="M27" s="92" t="s">
        <v>7</v>
      </c>
      <c r="N27" s="65"/>
      <c r="O27" s="65"/>
      <c r="P27" s="94">
        <v>0</v>
      </c>
      <c r="Q27" s="59"/>
      <c r="R27" s="81"/>
      <c r="S27" s="37"/>
      <c r="T27" s="37"/>
      <c r="U27" s="82"/>
    </row>
    <row r="28" spans="2:22" ht="13.5" customHeight="1" x14ac:dyDescent="0.3">
      <c r="B28" s="218">
        <f>B27+1</f>
        <v>2027</v>
      </c>
      <c r="C28" s="392" t="s">
        <v>33</v>
      </c>
      <c r="D28" s="393"/>
      <c r="E28" s="47">
        <v>55800</v>
      </c>
      <c r="F28" s="17"/>
      <c r="H28" s="289"/>
      <c r="I28" s="290"/>
      <c r="J28" s="290"/>
      <c r="K28" s="318"/>
      <c r="L28" s="17"/>
      <c r="M28" s="89" t="s">
        <v>8</v>
      </c>
      <c r="N28" s="63"/>
      <c r="O28" s="63"/>
      <c r="P28" s="94">
        <v>0</v>
      </c>
      <c r="Q28" s="59"/>
      <c r="R28" s="81"/>
      <c r="S28" s="37"/>
      <c r="T28" s="37"/>
      <c r="U28" s="82"/>
      <c r="V28" s="16" t="s">
        <v>45</v>
      </c>
    </row>
    <row r="29" spans="2:22" ht="13.5" customHeight="1" x14ac:dyDescent="0.3">
      <c r="B29" s="218">
        <f t="shared" ref="B29:B56" si="1">B28+1</f>
        <v>2028</v>
      </c>
      <c r="C29" s="392" t="s">
        <v>34</v>
      </c>
      <c r="D29" s="393"/>
      <c r="E29" s="47">
        <v>55800</v>
      </c>
      <c r="F29" s="17"/>
      <c r="H29" s="407" t="s">
        <v>41</v>
      </c>
      <c r="I29" s="408"/>
      <c r="J29" s="408"/>
      <c r="K29" s="409"/>
      <c r="L29" s="17"/>
      <c r="M29" s="89" t="s">
        <v>9</v>
      </c>
      <c r="N29" s="63"/>
      <c r="O29" s="63"/>
      <c r="P29" s="94">
        <v>4000</v>
      </c>
      <c r="Q29" s="59"/>
      <c r="R29" s="81"/>
      <c r="S29" s="37"/>
      <c r="T29" s="37"/>
      <c r="U29" s="82"/>
    </row>
    <row r="30" spans="2:22" ht="13.5" customHeight="1" thickBot="1" x14ac:dyDescent="0.35">
      <c r="B30" s="218">
        <f t="shared" si="1"/>
        <v>2029</v>
      </c>
      <c r="C30" s="392" t="s">
        <v>35</v>
      </c>
      <c r="D30" s="393"/>
      <c r="E30" s="47">
        <v>55800</v>
      </c>
      <c r="F30" s="17"/>
      <c r="H30" s="127"/>
      <c r="I30" s="410"/>
      <c r="J30" s="410"/>
      <c r="K30" s="129"/>
      <c r="L30" s="17"/>
      <c r="M30" s="89" t="s">
        <v>10</v>
      </c>
      <c r="N30" s="10"/>
      <c r="O30" s="10"/>
      <c r="P30" s="94">
        <v>0</v>
      </c>
      <c r="Q30" s="59"/>
      <c r="R30" s="81"/>
      <c r="S30" s="37"/>
      <c r="T30" s="37"/>
      <c r="U30" s="82"/>
    </row>
    <row r="31" spans="2:22" ht="13.5" customHeight="1" thickBot="1" x14ac:dyDescent="0.35">
      <c r="B31" s="219">
        <f t="shared" si="1"/>
        <v>2030</v>
      </c>
      <c r="C31" s="392" t="s">
        <v>36</v>
      </c>
      <c r="D31" s="393"/>
      <c r="E31" s="47">
        <v>55800</v>
      </c>
      <c r="F31" s="17"/>
      <c r="H31" s="404" t="s">
        <v>19</v>
      </c>
      <c r="I31" s="418"/>
      <c r="J31" s="73">
        <f>IF(E27=0,0,IRR(E25:E56))</f>
        <v>6.004359981427676E-2</v>
      </c>
      <c r="K31" s="129"/>
      <c r="L31" s="17"/>
      <c r="M31" s="86" t="s">
        <v>57</v>
      </c>
      <c r="N31" s="3"/>
      <c r="O31" s="5"/>
      <c r="P31" s="95">
        <f>SUM(P32:P38)</f>
        <v>6200</v>
      </c>
      <c r="Q31" s="59"/>
      <c r="R31" s="81"/>
      <c r="S31" s="37"/>
      <c r="T31" s="37"/>
      <c r="U31" s="82"/>
    </row>
    <row r="32" spans="2:22" ht="13.5" customHeight="1" thickBot="1" x14ac:dyDescent="0.35">
      <c r="B32" s="218">
        <f t="shared" si="1"/>
        <v>2031</v>
      </c>
      <c r="C32" s="392" t="s">
        <v>37</v>
      </c>
      <c r="D32" s="393"/>
      <c r="E32" s="47">
        <v>55800</v>
      </c>
      <c r="F32" s="17"/>
      <c r="H32" s="131"/>
      <c r="I32" s="406"/>
      <c r="J32" s="406"/>
      <c r="K32" s="132"/>
      <c r="L32" s="17"/>
      <c r="M32" s="90" t="s">
        <v>3</v>
      </c>
      <c r="N32" s="4"/>
      <c r="O32" s="5"/>
      <c r="P32" s="94">
        <v>0</v>
      </c>
      <c r="Q32" s="59"/>
      <c r="R32" s="81"/>
      <c r="S32" s="37"/>
      <c r="T32" s="37"/>
      <c r="U32" s="82"/>
    </row>
    <row r="33" spans="2:21" ht="13.5" customHeight="1" thickBot="1" x14ac:dyDescent="0.35">
      <c r="B33" s="218">
        <f t="shared" si="1"/>
        <v>2032</v>
      </c>
      <c r="C33" s="392" t="s">
        <v>38</v>
      </c>
      <c r="D33" s="393"/>
      <c r="E33" s="47">
        <v>55800</v>
      </c>
      <c r="F33" s="17"/>
      <c r="H33" s="71"/>
      <c r="I33" s="417"/>
      <c r="J33" s="417"/>
      <c r="K33" s="72"/>
      <c r="L33" s="17"/>
      <c r="M33" s="90" t="s">
        <v>4</v>
      </c>
      <c r="N33" s="4"/>
      <c r="O33" s="5"/>
      <c r="P33" s="94">
        <v>0</v>
      </c>
      <c r="Q33" s="59"/>
      <c r="R33" s="81"/>
      <c r="S33" s="37"/>
      <c r="T33" s="37"/>
      <c r="U33" s="82"/>
    </row>
    <row r="34" spans="2:21" ht="13.5" customHeight="1" x14ac:dyDescent="0.3">
      <c r="B34" s="218">
        <f t="shared" si="1"/>
        <v>2033</v>
      </c>
      <c r="C34" s="392" t="s">
        <v>39</v>
      </c>
      <c r="D34" s="393"/>
      <c r="E34" s="47">
        <v>55800</v>
      </c>
      <c r="F34" s="17"/>
      <c r="H34" s="287" t="s">
        <v>101</v>
      </c>
      <c r="I34" s="288"/>
      <c r="J34" s="288"/>
      <c r="K34" s="317"/>
      <c r="L34" s="17"/>
      <c r="M34" s="138" t="s">
        <v>5</v>
      </c>
      <c r="N34" s="139"/>
      <c r="O34" s="139"/>
      <c r="P34" s="94">
        <v>0</v>
      </c>
      <c r="Q34" s="59">
        <v>0</v>
      </c>
      <c r="R34" s="81"/>
      <c r="S34" s="37"/>
      <c r="T34" s="37"/>
      <c r="U34" s="82"/>
    </row>
    <row r="35" spans="2:21" ht="13.5" customHeight="1" x14ac:dyDescent="0.3">
      <c r="B35" s="218">
        <f t="shared" si="1"/>
        <v>2034</v>
      </c>
      <c r="C35" s="392" t="s">
        <v>40</v>
      </c>
      <c r="D35" s="393"/>
      <c r="E35" s="47">
        <v>55800</v>
      </c>
      <c r="F35" s="17"/>
      <c r="H35" s="289"/>
      <c r="I35" s="290"/>
      <c r="J35" s="290"/>
      <c r="K35" s="318"/>
      <c r="L35" s="17"/>
      <c r="M35" s="138" t="s">
        <v>6</v>
      </c>
      <c r="N35" s="139"/>
      <c r="O35" s="139"/>
      <c r="P35" s="94">
        <v>0</v>
      </c>
      <c r="Q35" s="59"/>
      <c r="R35" s="81"/>
      <c r="S35" s="37"/>
      <c r="T35" s="37"/>
      <c r="U35" s="82"/>
    </row>
    <row r="36" spans="2:21" ht="13.5" customHeight="1" x14ac:dyDescent="0.3">
      <c r="B36" s="219">
        <f t="shared" si="1"/>
        <v>2035</v>
      </c>
      <c r="C36" s="401" t="s">
        <v>21</v>
      </c>
      <c r="D36" s="402"/>
      <c r="E36" s="47">
        <v>-4200</v>
      </c>
      <c r="F36" s="17"/>
      <c r="H36" s="133" t="s">
        <v>58</v>
      </c>
      <c r="I36" s="134"/>
      <c r="J36" s="134"/>
      <c r="K36" s="135"/>
      <c r="L36" s="17"/>
      <c r="M36" s="138" t="s">
        <v>14</v>
      </c>
      <c r="N36" s="139"/>
      <c r="O36" s="139"/>
      <c r="P36" s="94">
        <v>0</v>
      </c>
      <c r="Q36" s="59">
        <v>0</v>
      </c>
      <c r="R36" s="81"/>
      <c r="S36" s="37"/>
      <c r="T36" s="37"/>
      <c r="U36" s="82"/>
    </row>
    <row r="37" spans="2:21" ht="13.5" customHeight="1" x14ac:dyDescent="0.3">
      <c r="B37" s="218">
        <f t="shared" si="1"/>
        <v>2036</v>
      </c>
      <c r="C37" s="392" t="s">
        <v>22</v>
      </c>
      <c r="D37" s="393"/>
      <c r="E37" s="47">
        <v>55800</v>
      </c>
      <c r="F37" s="17"/>
      <c r="H37" s="136" t="s">
        <v>83</v>
      </c>
      <c r="I37" s="128"/>
      <c r="J37" s="128"/>
      <c r="K37" s="130"/>
      <c r="M37" s="138" t="s">
        <v>13</v>
      </c>
      <c r="N37" s="139"/>
      <c r="O37" s="139"/>
      <c r="P37" s="94">
        <v>3000</v>
      </c>
      <c r="Q37" s="59">
        <v>0</v>
      </c>
      <c r="R37" s="81" t="s">
        <v>94</v>
      </c>
      <c r="S37" s="37"/>
      <c r="T37" s="37"/>
      <c r="U37" s="82"/>
    </row>
    <row r="38" spans="2:21" ht="13.5" customHeight="1" thickBot="1" x14ac:dyDescent="0.35">
      <c r="B38" s="218">
        <f t="shared" si="1"/>
        <v>2037</v>
      </c>
      <c r="C38" s="392" t="s">
        <v>23</v>
      </c>
      <c r="D38" s="393"/>
      <c r="E38" s="47">
        <v>55800</v>
      </c>
      <c r="F38" s="17"/>
      <c r="H38" s="127"/>
      <c r="I38" s="410"/>
      <c r="J38" s="410"/>
      <c r="K38" s="129"/>
      <c r="M38" s="138" t="s">
        <v>2</v>
      </c>
      <c r="N38" s="139"/>
      <c r="O38" s="139"/>
      <c r="P38" s="94">
        <v>3200</v>
      </c>
      <c r="Q38" s="59"/>
      <c r="R38" s="81" t="s">
        <v>95</v>
      </c>
      <c r="S38" s="37"/>
      <c r="T38" s="37"/>
      <c r="U38" s="82"/>
    </row>
    <row r="39" spans="2:21" ht="13.5" customHeight="1" thickBot="1" x14ac:dyDescent="0.35">
      <c r="B39" s="218">
        <f t="shared" si="1"/>
        <v>2038</v>
      </c>
      <c r="C39" s="392" t="s">
        <v>25</v>
      </c>
      <c r="D39" s="393"/>
      <c r="E39" s="47">
        <v>55800</v>
      </c>
      <c r="F39" s="17"/>
      <c r="H39" s="404" t="s">
        <v>18</v>
      </c>
      <c r="I39" s="418"/>
      <c r="J39" s="70">
        <f>IF(D21=0,0,IF(D23&gt;0,0,(E57/D21)-PMT(D19,D21,E25)))</f>
        <v>0</v>
      </c>
      <c r="K39" s="130" t="s">
        <v>44</v>
      </c>
      <c r="M39" s="425" t="s">
        <v>91</v>
      </c>
      <c r="N39" s="426"/>
      <c r="O39" s="427"/>
      <c r="P39" s="116">
        <f>P20+P21+P25+P26+P31</f>
        <v>10200</v>
      </c>
      <c r="Q39" s="59"/>
      <c r="R39" s="81"/>
      <c r="S39" s="37"/>
      <c r="T39" s="37"/>
      <c r="U39" s="82"/>
    </row>
    <row r="40" spans="2:21" ht="13.5" customHeight="1" thickBot="1" x14ac:dyDescent="0.35">
      <c r="B40" s="218">
        <f t="shared" si="1"/>
        <v>2039</v>
      </c>
      <c r="C40" s="392" t="s">
        <v>24</v>
      </c>
      <c r="D40" s="393"/>
      <c r="E40" s="47">
        <v>55800</v>
      </c>
      <c r="F40" s="17"/>
      <c r="H40" s="131"/>
      <c r="I40" s="406"/>
      <c r="J40" s="406"/>
      <c r="K40" s="132"/>
      <c r="M40" s="428" t="s">
        <v>103</v>
      </c>
      <c r="N40" s="429"/>
      <c r="O40" s="430"/>
      <c r="P40" s="117">
        <f>P19-P39</f>
        <v>55800</v>
      </c>
      <c r="R40" s="83"/>
      <c r="S40" s="84"/>
      <c r="T40" s="84"/>
      <c r="U40" s="85"/>
    </row>
    <row r="41" spans="2:21" ht="13.4" customHeight="1" thickBot="1" x14ac:dyDescent="0.35">
      <c r="B41" s="219">
        <f t="shared" si="1"/>
        <v>2040</v>
      </c>
      <c r="C41" s="401" t="s">
        <v>26</v>
      </c>
      <c r="D41" s="402"/>
      <c r="E41" s="47">
        <v>155800</v>
      </c>
      <c r="F41" s="17"/>
      <c r="H41" s="71"/>
      <c r="I41" s="417"/>
      <c r="J41" s="417"/>
      <c r="K41" s="72"/>
      <c r="M41" s="99" t="s">
        <v>85</v>
      </c>
    </row>
    <row r="42" spans="2:21" ht="13.5" customHeight="1" x14ac:dyDescent="0.3">
      <c r="B42" s="218">
        <f t="shared" si="1"/>
        <v>2041</v>
      </c>
      <c r="C42" s="392" t="s">
        <v>27</v>
      </c>
      <c r="D42" s="393"/>
      <c r="E42" s="47">
        <v>0</v>
      </c>
      <c r="F42" s="17"/>
      <c r="H42" s="287" t="s">
        <v>102</v>
      </c>
      <c r="I42" s="288"/>
      <c r="J42" s="288"/>
      <c r="K42" s="317"/>
      <c r="M42" s="415"/>
      <c r="N42" s="415"/>
      <c r="O42" s="415"/>
      <c r="P42" s="415"/>
      <c r="Q42" s="415"/>
      <c r="R42" s="415"/>
      <c r="S42" s="415"/>
      <c r="T42" s="415"/>
      <c r="U42" s="415"/>
    </row>
    <row r="43" spans="2:21" ht="13.4" customHeight="1" x14ac:dyDescent="0.3">
      <c r="B43" s="218">
        <f t="shared" si="1"/>
        <v>2042</v>
      </c>
      <c r="C43" s="392" t="s">
        <v>28</v>
      </c>
      <c r="D43" s="393"/>
      <c r="E43" s="47">
        <v>0</v>
      </c>
      <c r="H43" s="289"/>
      <c r="I43" s="290"/>
      <c r="J43" s="290"/>
      <c r="K43" s="318"/>
      <c r="M43" s="415"/>
      <c r="N43" s="415"/>
      <c r="O43" s="415"/>
      <c r="P43" s="415"/>
      <c r="Q43" s="415"/>
      <c r="R43" s="415"/>
      <c r="S43" s="415"/>
      <c r="T43" s="415"/>
      <c r="U43" s="415"/>
    </row>
    <row r="44" spans="2:21" ht="12.65" customHeight="1" x14ac:dyDescent="0.3">
      <c r="B44" s="218">
        <f t="shared" si="1"/>
        <v>2043</v>
      </c>
      <c r="C44" s="392" t="s">
        <v>29</v>
      </c>
      <c r="D44" s="393"/>
      <c r="E44" s="47">
        <v>0</v>
      </c>
      <c r="H44" s="407" t="s">
        <v>75</v>
      </c>
      <c r="I44" s="408"/>
      <c r="J44" s="408"/>
      <c r="K44" s="409"/>
      <c r="M44" s="416"/>
      <c r="N44" s="416"/>
      <c r="O44" s="416"/>
      <c r="P44" s="416"/>
      <c r="Q44" s="416"/>
      <c r="R44" s="416"/>
      <c r="S44" s="416"/>
      <c r="T44" s="416"/>
      <c r="U44" s="416"/>
    </row>
    <row r="45" spans="2:21" ht="12.65" customHeight="1" x14ac:dyDescent="0.3">
      <c r="B45" s="218">
        <f t="shared" si="1"/>
        <v>2044</v>
      </c>
      <c r="C45" s="392" t="s">
        <v>30</v>
      </c>
      <c r="D45" s="393"/>
      <c r="E45" s="47">
        <v>0</v>
      </c>
      <c r="H45" s="411" t="s">
        <v>76</v>
      </c>
      <c r="I45" s="412"/>
      <c r="J45" s="412"/>
      <c r="K45" s="413"/>
      <c r="M45" s="414"/>
      <c r="N45" s="414"/>
      <c r="O45" s="414"/>
      <c r="P45" s="414"/>
      <c r="Q45" s="414"/>
      <c r="R45" s="414"/>
      <c r="S45" s="414"/>
      <c r="T45" s="414"/>
      <c r="U45" s="414"/>
    </row>
    <row r="46" spans="2:21" ht="12.65" customHeight="1" x14ac:dyDescent="0.3">
      <c r="B46" s="220">
        <f t="shared" si="1"/>
        <v>2045</v>
      </c>
      <c r="C46" s="401" t="s">
        <v>31</v>
      </c>
      <c r="D46" s="402"/>
      <c r="E46" s="47">
        <v>0</v>
      </c>
      <c r="H46" s="407" t="s">
        <v>81</v>
      </c>
      <c r="I46" s="408"/>
      <c r="J46" s="408"/>
      <c r="K46" s="409"/>
      <c r="M46" s="391">
        <v>0</v>
      </c>
      <c r="N46" s="391"/>
      <c r="O46" s="391"/>
      <c r="P46" s="391"/>
      <c r="Q46" s="391"/>
      <c r="R46" s="391"/>
      <c r="S46" s="391"/>
      <c r="T46" s="391"/>
      <c r="U46" s="391"/>
    </row>
    <row r="47" spans="2:21" ht="12.65" customHeight="1" x14ac:dyDescent="0.3">
      <c r="B47" s="221">
        <f t="shared" si="1"/>
        <v>2046</v>
      </c>
      <c r="C47" s="392" t="s">
        <v>68</v>
      </c>
      <c r="D47" s="393"/>
      <c r="E47" s="47">
        <v>0</v>
      </c>
      <c r="H47" s="407" t="s">
        <v>79</v>
      </c>
      <c r="I47" s="408"/>
      <c r="J47" s="408"/>
      <c r="K47" s="409"/>
      <c r="M47" s="391"/>
      <c r="N47" s="391"/>
      <c r="O47" s="391"/>
      <c r="P47" s="391"/>
      <c r="Q47" s="391"/>
      <c r="R47" s="391"/>
      <c r="S47" s="391"/>
      <c r="T47" s="391"/>
      <c r="U47" s="391"/>
    </row>
    <row r="48" spans="2:21" ht="12.65" customHeight="1" thickBot="1" x14ac:dyDescent="0.35">
      <c r="B48" s="221">
        <f t="shared" si="1"/>
        <v>2047</v>
      </c>
      <c r="C48" s="392" t="s">
        <v>67</v>
      </c>
      <c r="D48" s="393"/>
      <c r="E48" s="47">
        <v>0</v>
      </c>
      <c r="H48" s="127"/>
      <c r="I48" s="410"/>
      <c r="J48" s="410"/>
      <c r="K48" s="129"/>
      <c r="M48" s="391">
        <v>0</v>
      </c>
      <c r="N48" s="391"/>
      <c r="O48" s="391"/>
      <c r="P48" s="391"/>
      <c r="Q48" s="391"/>
      <c r="R48" s="391"/>
      <c r="S48" s="391"/>
      <c r="T48" s="391"/>
      <c r="U48" s="391"/>
    </row>
    <row r="49" spans="2:21" ht="12.65" customHeight="1" thickBot="1" x14ac:dyDescent="0.35">
      <c r="B49" s="221">
        <f t="shared" si="1"/>
        <v>2048</v>
      </c>
      <c r="C49" s="392" t="s">
        <v>66</v>
      </c>
      <c r="D49" s="393"/>
      <c r="E49" s="47">
        <v>0</v>
      </c>
      <c r="H49" s="404" t="s">
        <v>71</v>
      </c>
      <c r="I49" s="405"/>
      <c r="J49" s="74">
        <f>IF(D21=0,0,-E25/((E57-D23)/D21))</f>
        <v>10.617760617760618</v>
      </c>
      <c r="K49" s="130" t="s">
        <v>20</v>
      </c>
      <c r="M49" s="391">
        <v>0</v>
      </c>
      <c r="N49" s="391"/>
      <c r="O49" s="391"/>
      <c r="P49" s="391"/>
      <c r="Q49" s="391"/>
      <c r="R49" s="391"/>
      <c r="S49" s="391"/>
      <c r="T49" s="391"/>
      <c r="U49" s="391"/>
    </row>
    <row r="50" spans="2:21" ht="12.65" customHeight="1" thickBot="1" x14ac:dyDescent="0.35">
      <c r="B50" s="221">
        <f t="shared" si="1"/>
        <v>2049</v>
      </c>
      <c r="C50" s="392" t="s">
        <v>65</v>
      </c>
      <c r="D50" s="393"/>
      <c r="E50" s="47">
        <v>0</v>
      </c>
      <c r="H50" s="131"/>
      <c r="I50" s="406"/>
      <c r="J50" s="406"/>
      <c r="K50" s="132"/>
      <c r="M50" s="391"/>
      <c r="N50" s="391"/>
      <c r="O50" s="391"/>
      <c r="P50" s="391"/>
      <c r="Q50" s="391"/>
      <c r="R50" s="391"/>
      <c r="S50" s="391"/>
      <c r="T50" s="391"/>
      <c r="U50" s="391"/>
    </row>
    <row r="51" spans="2:21" ht="12.65" customHeight="1" thickBot="1" x14ac:dyDescent="0.35">
      <c r="B51" s="222">
        <f t="shared" si="1"/>
        <v>2050</v>
      </c>
      <c r="C51" s="401" t="s">
        <v>64</v>
      </c>
      <c r="D51" s="402"/>
      <c r="E51" s="47">
        <v>0</v>
      </c>
      <c r="F51" s="33"/>
      <c r="I51" s="403"/>
      <c r="J51" s="403"/>
      <c r="K51" s="75"/>
      <c r="M51" s="391">
        <v>0</v>
      </c>
      <c r="N51" s="391"/>
      <c r="O51" s="391"/>
      <c r="P51" s="391"/>
      <c r="Q51" s="391"/>
      <c r="R51" s="391"/>
      <c r="S51" s="391"/>
      <c r="T51" s="391"/>
      <c r="U51" s="391"/>
    </row>
    <row r="52" spans="2:21" ht="12.65" customHeight="1" x14ac:dyDescent="0.3">
      <c r="B52" s="221">
        <f t="shared" si="1"/>
        <v>2051</v>
      </c>
      <c r="C52" s="392" t="s">
        <v>63</v>
      </c>
      <c r="D52" s="393"/>
      <c r="E52" s="47">
        <v>0</v>
      </c>
      <c r="F52" s="33"/>
      <c r="H52" s="311" t="s">
        <v>72</v>
      </c>
      <c r="I52" s="312"/>
      <c r="J52" s="312"/>
      <c r="K52" s="315"/>
      <c r="M52" s="391"/>
      <c r="N52" s="391"/>
      <c r="O52" s="391"/>
      <c r="P52" s="391"/>
      <c r="Q52" s="391"/>
      <c r="R52" s="391"/>
      <c r="S52" s="391"/>
      <c r="T52" s="391"/>
      <c r="U52" s="391"/>
    </row>
    <row r="53" spans="2:21" ht="12.65" customHeight="1" x14ac:dyDescent="0.3">
      <c r="B53" s="221">
        <f t="shared" si="1"/>
        <v>2052</v>
      </c>
      <c r="C53" s="392" t="s">
        <v>62</v>
      </c>
      <c r="D53" s="393"/>
      <c r="E53" s="47">
        <v>0</v>
      </c>
      <c r="F53" s="33"/>
      <c r="H53" s="313"/>
      <c r="I53" s="314"/>
      <c r="J53" s="314"/>
      <c r="K53" s="316"/>
      <c r="M53" s="391"/>
      <c r="N53" s="391"/>
      <c r="O53" s="391"/>
      <c r="P53" s="391"/>
      <c r="Q53" s="391"/>
      <c r="R53" s="391"/>
      <c r="S53" s="391"/>
      <c r="T53" s="391"/>
      <c r="U53" s="391"/>
    </row>
    <row r="54" spans="2:21" ht="12.65" customHeight="1" x14ac:dyDescent="0.3">
      <c r="B54" s="221">
        <f t="shared" si="1"/>
        <v>2053</v>
      </c>
      <c r="C54" s="392" t="s">
        <v>61</v>
      </c>
      <c r="D54" s="393"/>
      <c r="E54" s="47">
        <v>0</v>
      </c>
      <c r="F54" s="33"/>
      <c r="H54" s="394" t="s">
        <v>82</v>
      </c>
      <c r="I54" s="395"/>
      <c r="J54" s="395"/>
      <c r="K54" s="396"/>
      <c r="M54" s="391"/>
      <c r="N54" s="391"/>
      <c r="O54" s="391"/>
      <c r="P54" s="391"/>
      <c r="Q54" s="391"/>
      <c r="R54" s="391"/>
      <c r="S54" s="391"/>
      <c r="T54" s="391"/>
      <c r="U54" s="391"/>
    </row>
    <row r="55" spans="2:21" ht="12.65" customHeight="1" x14ac:dyDescent="0.3">
      <c r="B55" s="221">
        <f t="shared" si="1"/>
        <v>2054</v>
      </c>
      <c r="C55" s="392" t="s">
        <v>60</v>
      </c>
      <c r="D55" s="393"/>
      <c r="E55" s="47">
        <v>0</v>
      </c>
      <c r="F55" s="33"/>
      <c r="H55" s="394" t="s">
        <v>78</v>
      </c>
      <c r="I55" s="395"/>
      <c r="J55" s="395"/>
      <c r="K55" s="396"/>
      <c r="M55" s="391"/>
      <c r="N55" s="391"/>
      <c r="O55" s="391"/>
      <c r="P55" s="391"/>
      <c r="Q55" s="391"/>
      <c r="R55" s="391"/>
      <c r="S55" s="391"/>
      <c r="T55" s="391"/>
      <c r="U55" s="391"/>
    </row>
    <row r="56" spans="2:21" ht="12.65" customHeight="1" x14ac:dyDescent="0.3">
      <c r="B56" s="221">
        <f t="shared" si="1"/>
        <v>2055</v>
      </c>
      <c r="C56" s="392" t="s">
        <v>59</v>
      </c>
      <c r="D56" s="393"/>
      <c r="E56" s="47">
        <v>0</v>
      </c>
      <c r="F56" s="33"/>
      <c r="H56" s="394" t="s">
        <v>77</v>
      </c>
      <c r="I56" s="395"/>
      <c r="J56" s="395"/>
      <c r="K56" s="396"/>
      <c r="M56" s="391"/>
      <c r="N56" s="391"/>
      <c r="O56" s="391"/>
      <c r="P56" s="391"/>
      <c r="Q56" s="391"/>
      <c r="R56" s="391"/>
      <c r="S56" s="391"/>
      <c r="T56" s="391"/>
      <c r="U56" s="391"/>
    </row>
    <row r="57" spans="2:21" ht="16.399999999999999" customHeight="1" x14ac:dyDescent="0.3">
      <c r="B57" s="17"/>
      <c r="C57" s="397" t="s">
        <v>0</v>
      </c>
      <c r="D57" s="398"/>
      <c r="E57" s="48">
        <f>SUM(E27:E56)</f>
        <v>877000</v>
      </c>
      <c r="F57" s="33"/>
      <c r="H57" s="137"/>
      <c r="I57" s="122"/>
      <c r="J57" s="122"/>
      <c r="K57" s="118"/>
      <c r="M57" s="391"/>
      <c r="N57" s="391"/>
      <c r="O57" s="391"/>
      <c r="P57" s="391"/>
      <c r="Q57" s="391"/>
      <c r="R57" s="391"/>
      <c r="S57" s="391"/>
      <c r="T57" s="391"/>
      <c r="U57" s="391"/>
    </row>
    <row r="58" spans="2:21" ht="12.65" customHeight="1" x14ac:dyDescent="0.3">
      <c r="C58" s="17"/>
      <c r="D58" s="17"/>
      <c r="E58" s="33"/>
      <c r="F58" s="33"/>
      <c r="H58" s="399" t="s">
        <v>73</v>
      </c>
      <c r="I58" s="400"/>
      <c r="J58" s="76">
        <f>IF(D21=0,0,((E57-D23)/D21-(-E25-D23)/D21)/((-E25+D23)/2))</f>
        <v>6.7076923076923076E-2</v>
      </c>
      <c r="K58" s="118"/>
      <c r="M58" s="391"/>
      <c r="N58" s="391"/>
      <c r="O58" s="391"/>
      <c r="P58" s="391"/>
      <c r="Q58" s="391"/>
      <c r="R58" s="391"/>
      <c r="S58" s="391"/>
      <c r="T58" s="391"/>
      <c r="U58" s="391"/>
    </row>
    <row r="59" spans="2:21" ht="12.65" customHeight="1" thickBot="1" x14ac:dyDescent="0.35">
      <c r="C59" s="17"/>
      <c r="D59" s="17"/>
      <c r="E59" s="33"/>
      <c r="F59" s="33"/>
      <c r="H59" s="123"/>
      <c r="I59" s="124"/>
      <c r="J59" s="124"/>
      <c r="K59" s="121"/>
      <c r="M59" s="391"/>
      <c r="N59" s="391"/>
      <c r="O59" s="391"/>
      <c r="P59" s="391"/>
      <c r="Q59" s="391"/>
      <c r="R59" s="391"/>
      <c r="S59" s="391"/>
      <c r="T59" s="391"/>
      <c r="U59" s="391"/>
    </row>
    <row r="60" spans="2:21" ht="12.65" customHeight="1" x14ac:dyDescent="0.3">
      <c r="C60" s="17"/>
      <c r="D60" s="17"/>
      <c r="E60" s="33"/>
      <c r="F60" s="33"/>
      <c r="I60" s="77"/>
      <c r="J60" s="77"/>
      <c r="K60" s="75"/>
      <c r="M60" s="391"/>
      <c r="N60" s="391"/>
      <c r="O60" s="391"/>
      <c r="P60" s="391"/>
      <c r="Q60" s="391"/>
      <c r="R60" s="391"/>
      <c r="S60" s="391"/>
      <c r="T60" s="391"/>
      <c r="U60" s="391"/>
    </row>
    <row r="61" spans="2:21" ht="12.65" customHeight="1" x14ac:dyDescent="0.3">
      <c r="C61" s="17"/>
      <c r="D61" s="17"/>
      <c r="E61" s="33"/>
      <c r="F61" s="33"/>
      <c r="I61" s="77"/>
      <c r="J61" s="77"/>
      <c r="K61" s="75"/>
      <c r="M61" s="391"/>
      <c r="N61" s="391"/>
      <c r="O61" s="391"/>
      <c r="P61" s="391"/>
      <c r="Q61" s="391"/>
      <c r="R61" s="391"/>
      <c r="S61" s="391"/>
      <c r="T61" s="391"/>
      <c r="U61" s="391"/>
    </row>
    <row r="62" spans="2:21" ht="12.65" customHeight="1" x14ac:dyDescent="0.3">
      <c r="C62" s="17"/>
      <c r="D62" s="17"/>
      <c r="E62" s="33"/>
      <c r="F62" s="33"/>
      <c r="I62" s="77"/>
      <c r="J62" s="77"/>
      <c r="K62" s="80"/>
      <c r="M62" s="391"/>
      <c r="N62" s="391"/>
      <c r="O62" s="391"/>
      <c r="P62" s="391"/>
      <c r="Q62" s="391"/>
      <c r="R62" s="391"/>
      <c r="S62" s="391"/>
      <c r="T62" s="391"/>
      <c r="U62" s="391"/>
    </row>
    <row r="63" spans="2:21" ht="12.65" customHeight="1" x14ac:dyDescent="0.3">
      <c r="C63" s="17"/>
      <c r="D63" s="17"/>
      <c r="E63" s="33"/>
      <c r="F63" s="33"/>
      <c r="I63" s="77"/>
      <c r="J63" s="77"/>
      <c r="K63" s="162"/>
      <c r="M63" s="391"/>
      <c r="N63" s="391"/>
      <c r="O63" s="391"/>
      <c r="P63" s="391"/>
      <c r="Q63" s="391"/>
      <c r="R63" s="391"/>
      <c r="S63" s="391"/>
      <c r="T63" s="391"/>
      <c r="U63" s="391"/>
    </row>
    <row r="64" spans="2:21" ht="12.65" customHeight="1" x14ac:dyDescent="0.3">
      <c r="C64" s="17"/>
      <c r="D64" s="17"/>
      <c r="E64" s="33"/>
      <c r="F64" s="33"/>
      <c r="G64" s="17"/>
      <c r="H64" s="17"/>
      <c r="I64" s="45"/>
      <c r="J64" s="45"/>
      <c r="K64" s="46"/>
      <c r="M64" s="59"/>
      <c r="N64" s="59"/>
      <c r="O64" s="59"/>
      <c r="P64" s="59"/>
      <c r="Q64" s="59"/>
      <c r="R64" s="59"/>
      <c r="S64" s="59"/>
      <c r="T64" s="59"/>
      <c r="U64" s="59"/>
    </row>
    <row r="65" spans="2:21" ht="12.65" customHeight="1" x14ac:dyDescent="0.3">
      <c r="B65" s="338" t="s">
        <v>48</v>
      </c>
      <c r="C65" s="338"/>
      <c r="D65" s="338"/>
      <c r="E65" s="338"/>
      <c r="F65" s="338"/>
      <c r="G65" s="338"/>
      <c r="H65" s="338"/>
      <c r="I65" s="338"/>
      <c r="J65" s="338"/>
      <c r="K65" s="338"/>
      <c r="M65" s="59"/>
      <c r="N65" s="59"/>
      <c r="O65" s="59"/>
      <c r="P65" s="59"/>
      <c r="Q65" s="59"/>
      <c r="R65" s="59"/>
      <c r="S65" s="59"/>
      <c r="T65" s="59"/>
      <c r="U65" s="59"/>
    </row>
    <row r="66" spans="2:21" ht="12" customHeight="1" x14ac:dyDescent="0.3">
      <c r="B66" s="366" t="s">
        <v>50</v>
      </c>
      <c r="C66" s="366"/>
      <c r="D66" s="366"/>
      <c r="E66" s="366"/>
      <c r="F66" s="366"/>
      <c r="G66" s="366"/>
      <c r="H66" s="366"/>
      <c r="I66" s="366"/>
      <c r="J66" s="366"/>
      <c r="K66" s="366"/>
      <c r="M66" s="2"/>
      <c r="N66" s="2"/>
      <c r="O66" s="2"/>
      <c r="P66" s="2"/>
      <c r="Q66" s="2"/>
      <c r="R66" s="2"/>
      <c r="S66" s="2"/>
      <c r="T66" s="2"/>
      <c r="U66" s="2"/>
    </row>
    <row r="67" spans="2:21" ht="12.65" customHeight="1" x14ac:dyDescent="0.3">
      <c r="B67" s="366" t="s">
        <v>49</v>
      </c>
      <c r="C67" s="366"/>
      <c r="D67" s="366"/>
      <c r="E67" s="366"/>
      <c r="F67" s="366"/>
      <c r="G67" s="366"/>
      <c r="H67" s="366"/>
      <c r="I67" s="366"/>
      <c r="J67" s="366"/>
      <c r="K67" s="366"/>
      <c r="M67" s="59"/>
      <c r="N67" s="59"/>
      <c r="O67" s="59">
        <v>0</v>
      </c>
      <c r="P67" s="59"/>
      <c r="Q67" s="59"/>
      <c r="R67" s="59"/>
      <c r="S67" s="59"/>
      <c r="T67" s="59"/>
      <c r="U67" s="59"/>
    </row>
    <row r="68" spans="2:21" ht="12.65" customHeight="1" x14ac:dyDescent="0.3">
      <c r="B68" s="43"/>
      <c r="C68" s="341"/>
      <c r="D68" s="341"/>
      <c r="F68" s="30"/>
      <c r="G68" s="341"/>
      <c r="H68" s="341"/>
      <c r="I68" s="341"/>
      <c r="K68" s="30"/>
      <c r="M68" s="59"/>
      <c r="N68" s="59"/>
      <c r="O68" s="59">
        <v>0</v>
      </c>
      <c r="P68" s="59"/>
      <c r="Q68" s="59"/>
      <c r="R68" s="59"/>
      <c r="S68" s="59"/>
      <c r="T68" s="59"/>
      <c r="U68" s="59"/>
    </row>
    <row r="69" spans="2:21" ht="12.65" customHeight="1" x14ac:dyDescent="0.3">
      <c r="B69" s="49"/>
      <c r="C69" s="49"/>
      <c r="D69" s="43"/>
      <c r="E69" s="50"/>
      <c r="F69" s="50"/>
      <c r="G69" s="49"/>
      <c r="H69" s="49"/>
      <c r="I69" s="51"/>
      <c r="J69" s="49"/>
      <c r="K69" s="49"/>
      <c r="M69" s="59"/>
      <c r="N69" s="59"/>
      <c r="O69" s="59"/>
      <c r="P69" s="59"/>
      <c r="Q69" s="59"/>
      <c r="R69" s="59"/>
      <c r="S69" s="59"/>
      <c r="T69" s="59"/>
      <c r="U69" s="59"/>
    </row>
    <row r="70" spans="2:21" ht="12.65" customHeight="1" x14ac:dyDescent="0.3">
      <c r="B70" s="49"/>
      <c r="C70" s="43"/>
      <c r="D70" s="43"/>
      <c r="E70" s="43"/>
      <c r="F70" s="43"/>
      <c r="G70" s="49"/>
      <c r="H70" s="54"/>
      <c r="I70" s="54"/>
      <c r="J70" s="54"/>
      <c r="K70" s="54"/>
      <c r="M70" s="59"/>
      <c r="N70" s="59"/>
      <c r="O70" s="59">
        <v>0</v>
      </c>
      <c r="P70" s="59"/>
      <c r="Q70" s="59"/>
      <c r="R70" s="59"/>
      <c r="S70" s="59"/>
      <c r="T70" s="59"/>
      <c r="U70" s="59"/>
    </row>
    <row r="71" spans="2:21" ht="6" customHeight="1" x14ac:dyDescent="0.3">
      <c r="B71" s="49"/>
      <c r="C71" s="22"/>
      <c r="D71" s="22"/>
      <c r="E71" s="43"/>
      <c r="F71" s="43"/>
      <c r="G71" s="22"/>
      <c r="H71" s="31"/>
      <c r="I71" s="31"/>
      <c r="J71" s="31"/>
      <c r="K71" s="31"/>
      <c r="M71" s="2"/>
      <c r="N71" s="2"/>
      <c r="O71" s="2"/>
      <c r="P71" s="2"/>
      <c r="Q71" s="2"/>
      <c r="R71" s="2"/>
      <c r="S71" s="2"/>
      <c r="T71" s="2"/>
      <c r="U71" s="2"/>
    </row>
    <row r="72" spans="2:21" ht="12.65" customHeight="1" x14ac:dyDescent="0.3">
      <c r="B72" s="340"/>
      <c r="C72" s="340"/>
      <c r="D72" s="340"/>
      <c r="E72" s="53"/>
      <c r="F72" s="53"/>
      <c r="G72" s="53"/>
      <c r="H72" s="53"/>
      <c r="I72" s="53"/>
      <c r="J72" s="53"/>
      <c r="K72" s="53"/>
      <c r="L72" s="53"/>
      <c r="M72" s="59"/>
      <c r="N72" s="59"/>
      <c r="O72" s="59"/>
      <c r="P72" s="59"/>
      <c r="Q72" s="59"/>
      <c r="R72" s="59"/>
      <c r="S72" s="59"/>
      <c r="T72" s="59"/>
      <c r="U72" s="59"/>
    </row>
    <row r="73" spans="2:21" ht="12.65" customHeight="1" x14ac:dyDescent="0.3">
      <c r="B73" s="43"/>
      <c r="C73" s="341"/>
      <c r="D73" s="341"/>
      <c r="E73" s="52"/>
      <c r="F73" s="30"/>
      <c r="G73" s="341"/>
      <c r="H73" s="341"/>
      <c r="I73" s="341"/>
      <c r="K73" s="30"/>
      <c r="M73" s="59"/>
      <c r="N73" s="59"/>
      <c r="O73" s="59">
        <v>0</v>
      </c>
      <c r="P73" s="59"/>
      <c r="Q73" s="59"/>
      <c r="R73" s="59"/>
      <c r="S73" s="59"/>
      <c r="T73" s="59"/>
      <c r="U73" s="59"/>
    </row>
    <row r="74" spans="2:21" ht="12.65" customHeight="1" x14ac:dyDescent="0.3">
      <c r="B74" s="49"/>
      <c r="C74" s="49"/>
      <c r="D74" s="43"/>
      <c r="E74" s="50"/>
      <c r="F74" s="50"/>
      <c r="G74" s="49"/>
      <c r="H74" s="49"/>
      <c r="I74" s="49"/>
      <c r="J74" s="49"/>
      <c r="K74" s="49"/>
      <c r="L74" s="44"/>
      <c r="M74" s="60"/>
      <c r="N74" s="60"/>
      <c r="O74" s="60"/>
      <c r="P74" s="60"/>
      <c r="Q74" s="60"/>
      <c r="R74" s="60"/>
      <c r="S74" s="60"/>
      <c r="T74" s="60"/>
      <c r="U74" s="60"/>
    </row>
    <row r="75" spans="2:21" ht="12.65" customHeight="1" x14ac:dyDescent="0.3">
      <c r="B75" s="54"/>
      <c r="C75" s="54"/>
      <c r="D75" s="54"/>
      <c r="E75" s="54"/>
      <c r="F75" s="54"/>
      <c r="G75" s="49"/>
      <c r="H75" s="49"/>
      <c r="I75" s="43"/>
      <c r="J75" s="49"/>
      <c r="K75" s="49"/>
      <c r="L75" s="61"/>
      <c r="M75" s="60"/>
      <c r="N75" s="60"/>
      <c r="O75" s="60"/>
      <c r="P75" s="60"/>
      <c r="Q75" s="60"/>
      <c r="R75" s="60"/>
      <c r="S75" s="60"/>
      <c r="T75" s="60"/>
      <c r="U75" s="60"/>
    </row>
    <row r="76" spans="2:21" ht="12.65" customHeight="1" x14ac:dyDescent="0.3">
      <c r="B76" s="54"/>
      <c r="C76" s="54"/>
      <c r="D76" s="54"/>
      <c r="E76" s="54"/>
      <c r="F76" s="54"/>
      <c r="G76" s="49"/>
      <c r="H76" s="49"/>
      <c r="I76" s="49"/>
      <c r="J76" s="49"/>
      <c r="K76" s="49"/>
      <c r="L76" s="62"/>
      <c r="M76" s="60"/>
      <c r="N76" s="60"/>
      <c r="O76" s="60"/>
      <c r="P76" s="60"/>
      <c r="Q76" s="60"/>
      <c r="R76" s="60"/>
      <c r="S76" s="60"/>
      <c r="T76" s="60"/>
      <c r="U76" s="60"/>
    </row>
    <row r="77" spans="2:21" ht="12.65" customHeight="1" x14ac:dyDescent="0.3">
      <c r="B77" s="54"/>
      <c r="C77" s="54"/>
      <c r="D77" s="54"/>
      <c r="E77" s="54"/>
      <c r="F77" s="54"/>
      <c r="G77" s="49"/>
      <c r="H77" s="54"/>
      <c r="I77" s="54"/>
      <c r="J77" s="54"/>
      <c r="K77" s="43"/>
      <c r="M77" s="60"/>
      <c r="N77" s="60"/>
      <c r="O77" s="60"/>
      <c r="P77" s="60"/>
      <c r="Q77" s="60"/>
      <c r="R77" s="60"/>
      <c r="S77" s="60"/>
      <c r="T77" s="60"/>
      <c r="U77" s="60"/>
    </row>
    <row r="78" spans="2:21" ht="6" customHeight="1" x14ac:dyDescent="0.3">
      <c r="M78" s="2"/>
      <c r="N78" s="2"/>
      <c r="O78" s="2"/>
      <c r="P78" s="2"/>
      <c r="Q78" s="2"/>
      <c r="R78" s="2"/>
      <c r="S78" s="2"/>
      <c r="T78" s="2"/>
      <c r="U78" s="2"/>
    </row>
    <row r="79" spans="2:21" ht="12.65" customHeight="1" x14ac:dyDescent="0.35">
      <c r="B79" s="55"/>
      <c r="C79" s="53"/>
      <c r="D79" s="53"/>
      <c r="E79" s="31"/>
      <c r="F79" s="31"/>
      <c r="G79" s="31"/>
      <c r="H79" s="31"/>
      <c r="I79" s="31"/>
      <c r="J79" s="31"/>
      <c r="K79" s="22"/>
      <c r="M79" s="59"/>
      <c r="N79" s="59"/>
      <c r="O79" s="59"/>
      <c r="P79" s="59"/>
      <c r="Q79" s="59"/>
      <c r="R79" s="59"/>
      <c r="S79" s="59"/>
      <c r="T79" s="59"/>
      <c r="U79" s="59"/>
    </row>
    <row r="80" spans="2:21" ht="12.65" customHeight="1" x14ac:dyDescent="0.35">
      <c r="B80" s="55"/>
      <c r="C80" s="341"/>
      <c r="D80" s="341"/>
      <c r="E80" s="341"/>
      <c r="F80" s="341"/>
      <c r="H80" s="22"/>
      <c r="I80" s="22"/>
      <c r="J80" s="22"/>
      <c r="K80" s="31"/>
      <c r="M80" s="59"/>
      <c r="N80" s="59"/>
      <c r="O80" s="59">
        <v>0</v>
      </c>
      <c r="P80" s="59"/>
      <c r="Q80" s="59"/>
      <c r="R80" s="59"/>
      <c r="S80" s="59"/>
      <c r="T80" s="59"/>
      <c r="U80" s="59"/>
    </row>
    <row r="81" spans="2:21" ht="12.65" customHeight="1" x14ac:dyDescent="0.3">
      <c r="B81" s="44"/>
      <c r="C81" s="49"/>
      <c r="D81" s="49"/>
      <c r="E81" s="49"/>
      <c r="F81" s="51"/>
      <c r="G81" s="56"/>
      <c r="H81" s="57"/>
      <c r="I81" s="58"/>
      <c r="J81" s="58"/>
      <c r="K81" s="31"/>
      <c r="M81" s="60"/>
      <c r="N81" s="60"/>
      <c r="O81" s="60"/>
      <c r="P81" s="60"/>
      <c r="Q81" s="60"/>
      <c r="R81" s="60"/>
      <c r="S81" s="60"/>
      <c r="T81" s="60"/>
      <c r="U81" s="60"/>
    </row>
    <row r="82" spans="2:21" ht="13.4" customHeight="1" x14ac:dyDescent="0.3">
      <c r="B82" s="34"/>
      <c r="C82" s="34"/>
      <c r="D82" s="34"/>
      <c r="E82" s="34"/>
      <c r="F82" s="34"/>
      <c r="G82" s="34"/>
      <c r="H82" s="34"/>
      <c r="I82" s="34"/>
      <c r="J82" s="34"/>
      <c r="K82" s="35"/>
    </row>
    <row r="83" spans="2:21" ht="12.75" customHeight="1" x14ac:dyDescent="0.3"/>
    <row r="84" spans="2:21" ht="12.75" customHeight="1" x14ac:dyDescent="0.3"/>
    <row r="86" spans="2:21" ht="5.25" customHeight="1" x14ac:dyDescent="0.3">
      <c r="B86" s="17"/>
      <c r="C86" s="17"/>
      <c r="D86" s="17"/>
      <c r="E86" s="17"/>
      <c r="F86" s="17"/>
      <c r="G86" s="17"/>
      <c r="H86" s="17"/>
      <c r="I86" s="17"/>
      <c r="J86" s="17"/>
      <c r="K86" s="17"/>
    </row>
    <row r="87" spans="2:21" x14ac:dyDescent="0.3">
      <c r="D87" s="336"/>
      <c r="E87" s="337"/>
      <c r="F87" s="337"/>
      <c r="G87" s="337"/>
      <c r="H87" s="337"/>
      <c r="I87" s="337"/>
    </row>
    <row r="88" spans="2:21" x14ac:dyDescent="0.3">
      <c r="D88" s="334"/>
      <c r="E88" s="334"/>
      <c r="F88" s="334"/>
      <c r="G88" s="334"/>
      <c r="H88" s="334"/>
      <c r="I88" s="334"/>
    </row>
    <row r="89" spans="2:21" x14ac:dyDescent="0.3">
      <c r="D89" s="335"/>
      <c r="E89" s="335"/>
      <c r="F89" s="335"/>
      <c r="G89" s="335"/>
      <c r="I89" s="36"/>
    </row>
    <row r="91" spans="2:21" x14ac:dyDescent="0.3">
      <c r="D91" s="336"/>
      <c r="E91" s="337"/>
      <c r="F91" s="337"/>
      <c r="G91" s="337"/>
      <c r="H91" s="337"/>
      <c r="I91" s="337"/>
    </row>
    <row r="92" spans="2:21" x14ac:dyDescent="0.3">
      <c r="D92" s="334"/>
      <c r="E92" s="334"/>
      <c r="F92" s="334"/>
      <c r="G92" s="334"/>
      <c r="H92" s="334"/>
      <c r="I92" s="334"/>
    </row>
    <row r="93" spans="2:21" x14ac:dyDescent="0.3">
      <c r="D93" s="335"/>
      <c r="E93" s="335"/>
      <c r="F93" s="335"/>
      <c r="G93" s="335"/>
      <c r="I93" s="36"/>
    </row>
    <row r="99" spans="2:11" x14ac:dyDescent="0.3">
      <c r="H99" s="102"/>
      <c r="I99" s="102"/>
      <c r="J99" s="102"/>
      <c r="K99" s="103"/>
    </row>
    <row r="100" spans="2:11" x14ac:dyDescent="0.3">
      <c r="H100" s="17"/>
      <c r="I100" s="17"/>
      <c r="J100" s="17"/>
      <c r="K100" s="17"/>
    </row>
    <row r="101" spans="2:11" x14ac:dyDescent="0.3">
      <c r="H101" s="17"/>
      <c r="I101" s="17"/>
      <c r="J101" s="17"/>
      <c r="K101" s="17"/>
    </row>
    <row r="102" spans="2:11" ht="14.15" x14ac:dyDescent="0.35">
      <c r="B102" s="55"/>
      <c r="C102" s="55"/>
      <c r="D102" s="55"/>
      <c r="E102" s="55"/>
      <c r="F102" s="55"/>
      <c r="G102" s="55"/>
      <c r="I102" s="32"/>
      <c r="J102" s="17"/>
      <c r="K102" s="17"/>
    </row>
    <row r="103" spans="2:11" x14ac:dyDescent="0.3">
      <c r="B103" s="333"/>
      <c r="C103" s="333"/>
      <c r="D103" s="333"/>
      <c r="E103" s="52"/>
      <c r="F103" s="52"/>
      <c r="G103" s="17"/>
      <c r="H103" s="17"/>
      <c r="I103" s="17"/>
      <c r="J103" s="104"/>
      <c r="K103" s="105"/>
    </row>
    <row r="104" spans="2:11" x14ac:dyDescent="0.3">
      <c r="B104" s="44"/>
      <c r="C104" s="44"/>
      <c r="D104" s="44"/>
      <c r="E104" s="44"/>
      <c r="F104" s="44"/>
      <c r="G104" s="102"/>
      <c r="H104" s="17"/>
      <c r="I104" s="17"/>
      <c r="J104" s="45"/>
      <c r="K104" s="17"/>
    </row>
    <row r="105" spans="2:11" x14ac:dyDescent="0.3">
      <c r="B105" s="106"/>
      <c r="C105" s="33"/>
      <c r="D105" s="44"/>
      <c r="E105" s="102"/>
      <c r="F105" s="102"/>
      <c r="G105" s="102"/>
      <c r="H105" s="17"/>
      <c r="I105" s="17"/>
      <c r="J105" s="17"/>
      <c r="K105" s="17"/>
    </row>
    <row r="106" spans="2:11" x14ac:dyDescent="0.3">
      <c r="I106" s="36"/>
    </row>
    <row r="107" spans="2:11" x14ac:dyDescent="0.3">
      <c r="H107" s="49"/>
      <c r="I107" s="36"/>
      <c r="J107" s="107"/>
      <c r="K107" s="32"/>
    </row>
    <row r="108" spans="2:11" x14ac:dyDescent="0.3">
      <c r="H108" s="44"/>
      <c r="I108" s="44"/>
      <c r="J108" s="44"/>
      <c r="K108" s="44"/>
    </row>
    <row r="109" spans="2:11" x14ac:dyDescent="0.3">
      <c r="H109" s="33"/>
      <c r="I109" s="106"/>
      <c r="J109" s="33"/>
      <c r="K109" s="33"/>
    </row>
    <row r="110" spans="2:11" x14ac:dyDescent="0.3">
      <c r="H110" s="62"/>
      <c r="I110" s="62"/>
      <c r="J110" s="62"/>
      <c r="K110" s="101"/>
    </row>
  </sheetData>
  <sheetProtection algorithmName="SHA-512" hashValue="EI+Y16Pd3JmEKoFsyois0wayjghW9Wgl6QXhiOEercvj14dUrAzSCTrTfE8XZdRc/7y014VWKU3L4Jx4sPQrJQ==" saltValue="EruTGkNPJcFzJ8EivRSw+w==" spinCount="100000" sheet="1" objects="1" scenarios="1" selectLockedCells="1" selectUnlockedCells="1"/>
  <mergeCells count="129">
    <mergeCell ref="M39:O39"/>
    <mergeCell ref="M40:O40"/>
    <mergeCell ref="B10:G10"/>
    <mergeCell ref="M10:Q10"/>
    <mergeCell ref="B11:C11"/>
    <mergeCell ref="M11:N11"/>
    <mergeCell ref="B12:K12"/>
    <mergeCell ref="M12:U12"/>
    <mergeCell ref="I4:K5"/>
    <mergeCell ref="Q5:U6"/>
    <mergeCell ref="B7:C7"/>
    <mergeCell ref="M7:N7"/>
    <mergeCell ref="B8:G8"/>
    <mergeCell ref="M8:Q8"/>
    <mergeCell ref="M17:P17"/>
    <mergeCell ref="R17:U17"/>
    <mergeCell ref="B25:D25"/>
    <mergeCell ref="B13:K13"/>
    <mergeCell ref="M13:U13"/>
    <mergeCell ref="B14:K14"/>
    <mergeCell ref="M14:U14"/>
    <mergeCell ref="B15:K15"/>
    <mergeCell ref="M15:U15"/>
    <mergeCell ref="H19:K20"/>
    <mergeCell ref="B19:C19"/>
    <mergeCell ref="H21:K21"/>
    <mergeCell ref="H22:K22"/>
    <mergeCell ref="B21:C21"/>
    <mergeCell ref="H24:I24"/>
    <mergeCell ref="D16:K16"/>
    <mergeCell ref="B17:E17"/>
    <mergeCell ref="H17:K17"/>
    <mergeCell ref="C29:D29"/>
    <mergeCell ref="H29:K29"/>
    <mergeCell ref="C30:D30"/>
    <mergeCell ref="I30:J30"/>
    <mergeCell ref="C31:D31"/>
    <mergeCell ref="H31:I31"/>
    <mergeCell ref="B23:C23"/>
    <mergeCell ref="I25:J25"/>
    <mergeCell ref="I26:J26"/>
    <mergeCell ref="C27:D27"/>
    <mergeCell ref="C28:D28"/>
    <mergeCell ref="H27:K28"/>
    <mergeCell ref="C35:D35"/>
    <mergeCell ref="C36:D36"/>
    <mergeCell ref="C37:D37"/>
    <mergeCell ref="C32:D32"/>
    <mergeCell ref="I32:J32"/>
    <mergeCell ref="C33:D33"/>
    <mergeCell ref="I33:J33"/>
    <mergeCell ref="C34:D34"/>
    <mergeCell ref="H34:K35"/>
    <mergeCell ref="C40:D40"/>
    <mergeCell ref="I40:J40"/>
    <mergeCell ref="C41:D41"/>
    <mergeCell ref="I41:J41"/>
    <mergeCell ref="C42:D42"/>
    <mergeCell ref="C38:D38"/>
    <mergeCell ref="I38:J38"/>
    <mergeCell ref="C39:D39"/>
    <mergeCell ref="H39:I39"/>
    <mergeCell ref="H42:K43"/>
    <mergeCell ref="C45:D45"/>
    <mergeCell ref="H45:K45"/>
    <mergeCell ref="M45:U45"/>
    <mergeCell ref="C46:D46"/>
    <mergeCell ref="H46:K46"/>
    <mergeCell ref="M46:U46"/>
    <mergeCell ref="M42:U42"/>
    <mergeCell ref="C43:D43"/>
    <mergeCell ref="M43:U43"/>
    <mergeCell ref="C44:D44"/>
    <mergeCell ref="H44:K44"/>
    <mergeCell ref="M44:U44"/>
    <mergeCell ref="C49:D49"/>
    <mergeCell ref="H49:I49"/>
    <mergeCell ref="M49:U49"/>
    <mergeCell ref="C50:D50"/>
    <mergeCell ref="I50:J50"/>
    <mergeCell ref="M50:U50"/>
    <mergeCell ref="C47:D47"/>
    <mergeCell ref="H47:K47"/>
    <mergeCell ref="M47:U47"/>
    <mergeCell ref="C48:D48"/>
    <mergeCell ref="I48:J48"/>
    <mergeCell ref="M48:U48"/>
    <mergeCell ref="C54:D54"/>
    <mergeCell ref="H54:K54"/>
    <mergeCell ref="M54:U54"/>
    <mergeCell ref="C55:D55"/>
    <mergeCell ref="H55:K55"/>
    <mergeCell ref="M55:U55"/>
    <mergeCell ref="C51:D51"/>
    <mergeCell ref="I51:J51"/>
    <mergeCell ref="M51:U51"/>
    <mergeCell ref="C52:D52"/>
    <mergeCell ref="M52:U52"/>
    <mergeCell ref="C53:D53"/>
    <mergeCell ref="M53:U53"/>
    <mergeCell ref="H52:K53"/>
    <mergeCell ref="M59:U59"/>
    <mergeCell ref="M60:U60"/>
    <mergeCell ref="M61:U61"/>
    <mergeCell ref="M62:U62"/>
    <mergeCell ref="M63:U63"/>
    <mergeCell ref="B65:K65"/>
    <mergeCell ref="C56:D56"/>
    <mergeCell ref="H56:K56"/>
    <mergeCell ref="M56:U56"/>
    <mergeCell ref="C57:D57"/>
    <mergeCell ref="M57:U57"/>
    <mergeCell ref="H58:I58"/>
    <mergeCell ref="M58:U58"/>
    <mergeCell ref="D93:G93"/>
    <mergeCell ref="B103:D103"/>
    <mergeCell ref="C80:F80"/>
    <mergeCell ref="D87:I87"/>
    <mergeCell ref="D88:I88"/>
    <mergeCell ref="D89:G89"/>
    <mergeCell ref="D91:I91"/>
    <mergeCell ref="D92:I92"/>
    <mergeCell ref="B66:K66"/>
    <mergeCell ref="B67:K67"/>
    <mergeCell ref="C68:D68"/>
    <mergeCell ref="G68:I68"/>
    <mergeCell ref="B72:D72"/>
    <mergeCell ref="C73:D73"/>
    <mergeCell ref="G73:I73"/>
  </mergeCells>
  <conditionalFormatting sqref="J31 J58">
    <cfRule type="cellIs" dxfId="1" priority="5" operator="lessThan">
      <formula>$D$19</formula>
    </cfRule>
    <cfRule type="cellIs" dxfId="0" priority="6" operator="greaterThan">
      <formula>$D$19</formula>
    </cfRule>
  </conditionalFormatting>
  <printOptions horizontalCentered="1"/>
  <pageMargins left="0.43307086614173229" right="0.43307086614173229" top="0.74803149606299213" bottom="0.74803149606299213" header="0.31496062992125984" footer="0.31496062992125984"/>
  <pageSetup paperSize="9" scale="95"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3</vt:i4>
      </vt:variant>
      <vt:variant>
        <vt:lpstr>Nimetyt alueet</vt:lpstr>
      </vt:variant>
      <vt:variant>
        <vt:i4>2</vt:i4>
      </vt:variant>
    </vt:vector>
  </HeadingPairs>
  <TitlesOfParts>
    <vt:vector size="5" baseType="lpstr">
      <vt:lpstr>LASKENTAOHJELMA</vt:lpstr>
      <vt:lpstr>ESIMERKKI KONEINVESTOINTI</vt:lpstr>
      <vt:lpstr>ESIMERKKI LIIKETILAINVESTOINTI</vt:lpstr>
      <vt:lpstr>'ESIMERKKI LIIKETILAINVESTOINTI'!Tulostusalue</vt:lpstr>
      <vt:lpstr>LASKENTAOHJELMA!Tulostusalue</vt:lpstr>
    </vt:vector>
  </TitlesOfParts>
  <Company>yritysTULKKI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YT14 Investoinnin kannattavuuslaskentaohjelma</dc:title>
  <dc:creator>Yritystulkki</dc:creator>
  <cp:lastModifiedBy>yritysTULKKI</cp:lastModifiedBy>
  <cp:lastPrinted>2025-01-29T08:11:38Z</cp:lastPrinted>
  <dcterms:created xsi:type="dcterms:W3CDTF">2006-12-22T12:34:17Z</dcterms:created>
  <dcterms:modified xsi:type="dcterms:W3CDTF">2025-01-29T10:13:25Z</dcterms:modified>
</cp:coreProperties>
</file>