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Företagstolken\Utbytte 2026\FT23 2026 -251203\"/>
    </mc:Choice>
  </mc:AlternateContent>
  <xr:revisionPtr revIDLastSave="0" documentId="13_ncr:1_{C4449D9F-B6E6-44FE-82DC-834A67FB9B85}" xr6:coauthVersionLast="47" xr6:coauthVersionMax="47" xr10:uidLastSave="{00000000-0000-0000-0000-000000000000}"/>
  <bookViews>
    <workbookView xWindow="17895" yWindow="0" windowWidth="34605" windowHeight="20985" tabRatio="852" xr2:uid="{00000000-000D-0000-FFFF-FFFF00000000}"/>
  </bookViews>
  <sheets>
    <sheet name="1. Kassabudget" sheetId="1" r:id="rId1"/>
    <sheet name="Aputaulu" sheetId="2" state="hidden" r:id="rId2"/>
    <sheet name="2. Försäljning och inköp" sheetId="3" r:id="rId3"/>
    <sheet name="3. Fasta kostnader" sheetId="6" r:id="rId4"/>
    <sheet name="4. Marknadsföringsbudget" sheetId="4" r:id="rId5"/>
  </sheets>
  <definedNames>
    <definedName name="_xlnm.Print_Area" localSheetId="0">'1. Kassabudget'!$B$4:$AI$83</definedName>
    <definedName name="_xlnm.Print_Area" localSheetId="2">'2. Försäljning och inköp'!$B$4:$AK$132</definedName>
    <definedName name="_xlnm.Print_Area" localSheetId="3">'3. Fasta kostnader'!$B$4:$AL$101</definedName>
    <definedName name="_xlnm.Print_Area" localSheetId="4">'4. Marknadsföringsbudget'!$B$2:$AL$42</definedName>
    <definedName name="_xlnm.Print_Titles" localSheetId="3">'3. Fasta kostnader'!$29:$31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5" i="1" l="1"/>
  <c r="F22" i="2" l="1"/>
  <c r="G22" i="2"/>
  <c r="H22" i="2"/>
  <c r="I22" i="2"/>
  <c r="J22" i="2"/>
  <c r="K22" i="2"/>
  <c r="L22" i="2"/>
  <c r="M22" i="2"/>
  <c r="N22" i="2"/>
  <c r="O22" i="2"/>
  <c r="P22" i="2"/>
  <c r="E22" i="2"/>
  <c r="E36" i="4"/>
  <c r="B4" i="3" l="1"/>
  <c r="B59" i="3" s="1"/>
  <c r="C59" i="2" l="1"/>
  <c r="C57" i="2"/>
  <c r="C263" i="2" l="1"/>
  <c r="C261" i="2"/>
  <c r="C259" i="2"/>
  <c r="C257" i="2"/>
  <c r="C255" i="2"/>
  <c r="C253" i="2"/>
  <c r="C251" i="2"/>
  <c r="C249" i="2"/>
  <c r="C247" i="2"/>
  <c r="C245" i="2"/>
  <c r="C243" i="2"/>
  <c r="D262" i="2"/>
  <c r="C241" i="2"/>
  <c r="D230" i="2"/>
  <c r="C228" i="2"/>
  <c r="C226" i="2"/>
  <c r="C224" i="2"/>
  <c r="C222" i="2"/>
  <c r="C220" i="2"/>
  <c r="C218" i="2"/>
  <c r="C216" i="2"/>
  <c r="C214" i="2"/>
  <c r="C212" i="2"/>
  <c r="C210" i="2"/>
  <c r="C208" i="2"/>
  <c r="C206" i="2"/>
  <c r="C204" i="2"/>
  <c r="C202" i="2"/>
  <c r="C200" i="2"/>
  <c r="C198" i="2"/>
  <c r="C196" i="2"/>
  <c r="C194" i="2"/>
  <c r="C192" i="2"/>
  <c r="C190" i="2"/>
  <c r="C188" i="2"/>
  <c r="C186" i="2"/>
  <c r="C184" i="2"/>
  <c r="C182" i="2"/>
  <c r="C180" i="2"/>
  <c r="C178" i="2"/>
  <c r="C176" i="2"/>
  <c r="C174" i="2"/>
  <c r="C172" i="2"/>
  <c r="C170" i="2"/>
  <c r="C168" i="2"/>
  <c r="C166" i="2"/>
  <c r="C164" i="2"/>
  <c r="C162" i="2"/>
  <c r="C160" i="2"/>
  <c r="C158" i="2"/>
  <c r="C156" i="2"/>
  <c r="C154" i="2"/>
  <c r="C152" i="2"/>
  <c r="C150" i="2"/>
  <c r="C148" i="2"/>
  <c r="C146" i="2"/>
  <c r="C144" i="2"/>
  <c r="C142" i="2"/>
  <c r="C140" i="2"/>
  <c r="C234" i="2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5" i="2"/>
  <c r="C53" i="2"/>
  <c r="C51" i="2"/>
  <c r="C49" i="2"/>
  <c r="C47" i="2"/>
  <c r="C45" i="2"/>
  <c r="C43" i="2"/>
  <c r="C41" i="2"/>
  <c r="C39" i="2"/>
  <c r="C37" i="2"/>
  <c r="C35" i="2"/>
  <c r="C33" i="2"/>
  <c r="F28" i="1" l="1"/>
  <c r="G12" i="6"/>
  <c r="D37" i="4" l="1"/>
  <c r="F36" i="4"/>
  <c r="G36" i="4" s="1"/>
  <c r="F9" i="4"/>
  <c r="G9" i="4" s="1"/>
  <c r="F94" i="6"/>
  <c r="G94" i="6" s="1"/>
  <c r="F95" i="6"/>
  <c r="G95" i="6" s="1"/>
  <c r="F96" i="6"/>
  <c r="G96" i="6" s="1"/>
  <c r="F98" i="6"/>
  <c r="G98" i="6" s="1"/>
  <c r="F99" i="6"/>
  <c r="G99" i="6" s="1"/>
  <c r="F100" i="6"/>
  <c r="G100" i="6" s="1"/>
  <c r="F93" i="6"/>
  <c r="F88" i="6"/>
  <c r="G88" i="6" s="1"/>
  <c r="F86" i="6"/>
  <c r="G86" i="6" s="1"/>
  <c r="F85" i="6"/>
  <c r="G85" i="6" s="1"/>
  <c r="F80" i="6"/>
  <c r="G80" i="6" s="1"/>
  <c r="F75" i="6"/>
  <c r="G75" i="6" s="1"/>
  <c r="F73" i="6"/>
  <c r="G73" i="6" s="1"/>
  <c r="F72" i="6"/>
  <c r="G72" i="6" s="1"/>
  <c r="F71" i="6"/>
  <c r="G71" i="6" s="1"/>
  <c r="F70" i="6"/>
  <c r="F68" i="6"/>
  <c r="G68" i="6" s="1"/>
  <c r="F67" i="6"/>
  <c r="G67" i="6" s="1"/>
  <c r="F66" i="6"/>
  <c r="G66" i="6" s="1"/>
  <c r="F61" i="6"/>
  <c r="G61" i="6" s="1"/>
  <c r="F56" i="6"/>
  <c r="G56" i="6" s="1"/>
  <c r="F53" i="6"/>
  <c r="G53" i="6" s="1"/>
  <c r="F50" i="6"/>
  <c r="F47" i="6"/>
  <c r="G47" i="6" s="1"/>
  <c r="F48" i="6"/>
  <c r="G48" i="6" s="1"/>
  <c r="F40" i="6"/>
  <c r="G40" i="6" s="1"/>
  <c r="F39" i="6"/>
  <c r="F35" i="6"/>
  <c r="G35" i="6" s="1"/>
  <c r="F36" i="6"/>
  <c r="G36" i="6" s="1"/>
  <c r="F37" i="6"/>
  <c r="G37" i="6" s="1"/>
  <c r="F34" i="6"/>
  <c r="G34" i="6" s="1"/>
  <c r="F33" i="6"/>
  <c r="D92" i="6"/>
  <c r="D87" i="6"/>
  <c r="D84" i="6"/>
  <c r="D79" i="6"/>
  <c r="D74" i="6"/>
  <c r="D69" i="6"/>
  <c r="D65" i="6"/>
  <c r="D60" i="6"/>
  <c r="D55" i="6"/>
  <c r="D49" i="6"/>
  <c r="D38" i="6"/>
  <c r="D32" i="6"/>
  <c r="D118" i="3"/>
  <c r="D63" i="3"/>
  <c r="E117" i="3"/>
  <c r="F117" i="3" s="1"/>
  <c r="E62" i="3"/>
  <c r="F62" i="3" s="1"/>
  <c r="E7" i="3"/>
  <c r="F7" i="3" s="1"/>
  <c r="C132" i="3"/>
  <c r="C112" i="3"/>
  <c r="C57" i="3"/>
  <c r="E118" i="3" l="1"/>
  <c r="F118" i="3" s="1"/>
  <c r="G118" i="3" s="1"/>
  <c r="H118" i="3" s="1"/>
  <c r="I118" i="3" s="1"/>
  <c r="J118" i="3" s="1"/>
  <c r="K118" i="3" s="1"/>
  <c r="L118" i="3" s="1"/>
  <c r="M118" i="3" s="1"/>
  <c r="N118" i="3" s="1"/>
  <c r="O118" i="3" s="1"/>
  <c r="P118" i="3" s="1"/>
  <c r="Q118" i="3" s="1"/>
  <c r="G93" i="6"/>
  <c r="F92" i="6"/>
  <c r="G70" i="6"/>
  <c r="F69" i="6"/>
  <c r="G50" i="6"/>
  <c r="D101" i="6"/>
  <c r="G39" i="6"/>
  <c r="G33" i="6"/>
  <c r="F32" i="6"/>
  <c r="E63" i="3"/>
  <c r="F63" i="3" s="1"/>
  <c r="D119" i="3"/>
  <c r="D64" i="3"/>
  <c r="F84" i="6"/>
  <c r="F65" i="6"/>
  <c r="F97" i="6"/>
  <c r="G97" i="6" s="1"/>
  <c r="E89" i="6"/>
  <c r="F89" i="6" s="1"/>
  <c r="G89" i="6" s="1"/>
  <c r="E81" i="6"/>
  <c r="F81" i="6" s="1"/>
  <c r="G81" i="6" s="1"/>
  <c r="E76" i="6"/>
  <c r="F76" i="6" s="1"/>
  <c r="G76" i="6" s="1"/>
  <c r="E90" i="6" l="1"/>
  <c r="E82" i="6"/>
  <c r="D123" i="2"/>
  <c r="E119" i="3"/>
  <c r="F119" i="3" s="1"/>
  <c r="G119" i="3" s="1"/>
  <c r="H119" i="3" s="1"/>
  <c r="I119" i="3" s="1"/>
  <c r="J119" i="3" s="1"/>
  <c r="K119" i="3" s="1"/>
  <c r="L119" i="3" s="1"/>
  <c r="M119" i="3" s="1"/>
  <c r="N119" i="3" s="1"/>
  <c r="O119" i="3" s="1"/>
  <c r="P119" i="3" s="1"/>
  <c r="Q119" i="3" s="1"/>
  <c r="E64" i="3"/>
  <c r="F64" i="3" s="1"/>
  <c r="D120" i="3"/>
  <c r="D65" i="3"/>
  <c r="E91" i="6" l="1"/>
  <c r="F91" i="6" s="1"/>
  <c r="G91" i="6" s="1"/>
  <c r="F90" i="6"/>
  <c r="E83" i="6"/>
  <c r="F83" i="6" s="1"/>
  <c r="G83" i="6" s="1"/>
  <c r="F82" i="6"/>
  <c r="D241" i="2"/>
  <c r="E120" i="3"/>
  <c r="F120" i="3" s="1"/>
  <c r="E65" i="3"/>
  <c r="F65" i="3" s="1"/>
  <c r="D121" i="3"/>
  <c r="E121" i="3" s="1"/>
  <c r="F121" i="3" s="1"/>
  <c r="D66" i="3"/>
  <c r="G23" i="6"/>
  <c r="G90" i="6" l="1"/>
  <c r="F87" i="6"/>
  <c r="G82" i="6"/>
  <c r="F79" i="6"/>
  <c r="G120" i="3"/>
  <c r="H120" i="3" s="1"/>
  <c r="I120" i="3" s="1"/>
  <c r="J120" i="3" s="1"/>
  <c r="K120" i="3" s="1"/>
  <c r="L120" i="3" s="1"/>
  <c r="M120" i="3" s="1"/>
  <c r="N120" i="3" s="1"/>
  <c r="O120" i="3" s="1"/>
  <c r="P120" i="3" s="1"/>
  <c r="Q120" i="3" s="1"/>
  <c r="R120" i="3"/>
  <c r="G121" i="3"/>
  <c r="H121" i="3" s="1"/>
  <c r="I121" i="3" s="1"/>
  <c r="J121" i="3" s="1"/>
  <c r="K121" i="3" s="1"/>
  <c r="L121" i="3" s="1"/>
  <c r="M121" i="3" s="1"/>
  <c r="N121" i="3" s="1"/>
  <c r="O121" i="3" s="1"/>
  <c r="P121" i="3" s="1"/>
  <c r="Q121" i="3" s="1"/>
  <c r="E241" i="2"/>
  <c r="D243" i="2"/>
  <c r="D122" i="3"/>
  <c r="E122" i="3" s="1"/>
  <c r="F122" i="3" s="1"/>
  <c r="E243" i="2"/>
  <c r="D67" i="3"/>
  <c r="D140" i="2" s="1"/>
  <c r="E66" i="3"/>
  <c r="F66" i="3" s="1"/>
  <c r="H47" i="6"/>
  <c r="I47" i="6" s="1"/>
  <c r="J47" i="6" s="1"/>
  <c r="K47" i="6" s="1"/>
  <c r="L47" i="6" s="1"/>
  <c r="M47" i="6" s="1"/>
  <c r="N47" i="6" s="1"/>
  <c r="O47" i="6" s="1"/>
  <c r="P47" i="6" s="1"/>
  <c r="Q47" i="6" s="1"/>
  <c r="R47" i="6" s="1"/>
  <c r="R121" i="3" l="1"/>
  <c r="G122" i="3"/>
  <c r="H122" i="3" s="1"/>
  <c r="I122" i="3" s="1"/>
  <c r="J122" i="3" s="1"/>
  <c r="K122" i="3" s="1"/>
  <c r="L122" i="3" s="1"/>
  <c r="M122" i="3" s="1"/>
  <c r="N122" i="3" s="1"/>
  <c r="O122" i="3" s="1"/>
  <c r="P122" i="3" s="1"/>
  <c r="Q122" i="3" s="1"/>
  <c r="D245" i="2"/>
  <c r="F241" i="2"/>
  <c r="D123" i="3"/>
  <c r="D68" i="3"/>
  <c r="D142" i="2" s="1"/>
  <c r="E67" i="3"/>
  <c r="F67" i="3" s="1"/>
  <c r="S47" i="6"/>
  <c r="D247" i="2" l="1"/>
  <c r="E123" i="3"/>
  <c r="F123" i="3" s="1"/>
  <c r="R122" i="3"/>
  <c r="E245" i="2"/>
  <c r="G241" i="2"/>
  <c r="F243" i="2"/>
  <c r="G67" i="3"/>
  <c r="E140" i="2"/>
  <c r="D124" i="3"/>
  <c r="D69" i="3"/>
  <c r="D144" i="2" s="1"/>
  <c r="E68" i="3"/>
  <c r="F68" i="3" s="1"/>
  <c r="G7" i="3"/>
  <c r="H7" i="3" s="1"/>
  <c r="I7" i="3" s="1"/>
  <c r="J7" i="3" s="1"/>
  <c r="K7" i="3" s="1"/>
  <c r="L7" i="3" s="1"/>
  <c r="M7" i="3" s="1"/>
  <c r="N7" i="3" s="1"/>
  <c r="O7" i="3" s="1"/>
  <c r="P7" i="3" s="1"/>
  <c r="Q7" i="3" s="1"/>
  <c r="E247" i="2" l="1"/>
  <c r="E248" i="2" s="1"/>
  <c r="G123" i="3"/>
  <c r="D249" i="2"/>
  <c r="E124" i="3"/>
  <c r="F124" i="3" s="1"/>
  <c r="E142" i="2"/>
  <c r="G243" i="2"/>
  <c r="H241" i="2"/>
  <c r="H67" i="3"/>
  <c r="F140" i="2"/>
  <c r="F245" i="2"/>
  <c r="G68" i="3"/>
  <c r="F142" i="2" s="1"/>
  <c r="D125" i="3"/>
  <c r="D70" i="3"/>
  <c r="D146" i="2" s="1"/>
  <c r="E69" i="3"/>
  <c r="F69" i="3" s="1"/>
  <c r="H36" i="4"/>
  <c r="I36" i="4" s="1"/>
  <c r="J36" i="4" s="1"/>
  <c r="K36" i="4" s="1"/>
  <c r="L36" i="4" s="1"/>
  <c r="M36" i="4" s="1"/>
  <c r="N36" i="4" s="1"/>
  <c r="O36" i="4" s="1"/>
  <c r="P36" i="4" s="1"/>
  <c r="Q36" i="4" s="1"/>
  <c r="R36" i="4" s="1"/>
  <c r="H9" i="4"/>
  <c r="I9" i="4" s="1"/>
  <c r="J9" i="4" s="1"/>
  <c r="K9" i="4" s="1"/>
  <c r="L9" i="4" s="1"/>
  <c r="M9" i="4" s="1"/>
  <c r="N9" i="4" s="1"/>
  <c r="O9" i="4" s="1"/>
  <c r="P9" i="4" s="1"/>
  <c r="Q9" i="4" s="1"/>
  <c r="R9" i="4" s="1"/>
  <c r="E125" i="3" l="1"/>
  <c r="F125" i="3" s="1"/>
  <c r="D126" i="3"/>
  <c r="D251" i="2"/>
  <c r="G124" i="3"/>
  <c r="E249" i="2"/>
  <c r="H123" i="3"/>
  <c r="F247" i="2"/>
  <c r="F248" i="2" s="1"/>
  <c r="I241" i="2"/>
  <c r="G245" i="2"/>
  <c r="G69" i="3"/>
  <c r="E144" i="2"/>
  <c r="I67" i="3"/>
  <c r="G140" i="2"/>
  <c r="H243" i="2"/>
  <c r="H68" i="3"/>
  <c r="G142" i="2" s="1"/>
  <c r="D71" i="3"/>
  <c r="D148" i="2" s="1"/>
  <c r="E70" i="3"/>
  <c r="F70" i="3" s="1"/>
  <c r="G69" i="6"/>
  <c r="G92" i="6"/>
  <c r="E22" i="1" s="1"/>
  <c r="D387" i="2"/>
  <c r="C428" i="2"/>
  <c r="D393" i="2"/>
  <c r="I123" i="3" l="1"/>
  <c r="G247" i="2"/>
  <c r="G248" i="2" s="1"/>
  <c r="E250" i="2"/>
  <c r="H124" i="3"/>
  <c r="F249" i="2"/>
  <c r="F250" i="2" s="1"/>
  <c r="D127" i="3"/>
  <c r="D253" i="2"/>
  <c r="E126" i="3"/>
  <c r="F126" i="3" s="1"/>
  <c r="G125" i="3"/>
  <c r="E251" i="2"/>
  <c r="E146" i="2"/>
  <c r="J67" i="3"/>
  <c r="H140" i="2"/>
  <c r="H69" i="3"/>
  <c r="F144" i="2"/>
  <c r="H245" i="2"/>
  <c r="I243" i="2"/>
  <c r="J241" i="2"/>
  <c r="G70" i="3"/>
  <c r="F146" i="2" s="1"/>
  <c r="I68" i="3"/>
  <c r="H142" i="2" s="1"/>
  <c r="D72" i="3"/>
  <c r="D150" i="2" s="1"/>
  <c r="E71" i="3"/>
  <c r="F71" i="3" s="1"/>
  <c r="Q40" i="1"/>
  <c r="Q24" i="1"/>
  <c r="Q23" i="1"/>
  <c r="E32" i="1"/>
  <c r="D20" i="2"/>
  <c r="D128" i="3" l="1"/>
  <c r="D255" i="2"/>
  <c r="E127" i="3"/>
  <c r="I124" i="3"/>
  <c r="G249" i="2"/>
  <c r="G250" i="2" s="1"/>
  <c r="E252" i="2"/>
  <c r="H125" i="3"/>
  <c r="F251" i="2"/>
  <c r="F252" i="2" s="1"/>
  <c r="G126" i="3"/>
  <c r="E253" i="2"/>
  <c r="J123" i="3"/>
  <c r="H247" i="2"/>
  <c r="H248" i="2" s="1"/>
  <c r="G71" i="3"/>
  <c r="E148" i="2"/>
  <c r="J243" i="2"/>
  <c r="I69" i="3"/>
  <c r="G144" i="2"/>
  <c r="I245" i="2"/>
  <c r="K241" i="2"/>
  <c r="K67" i="3"/>
  <c r="I140" i="2"/>
  <c r="H70" i="3"/>
  <c r="G146" i="2" s="1"/>
  <c r="J68" i="3"/>
  <c r="I142" i="2" s="1"/>
  <c r="D73" i="3"/>
  <c r="D152" i="2" s="1"/>
  <c r="E72" i="3"/>
  <c r="F72" i="3" s="1"/>
  <c r="B37" i="1"/>
  <c r="B38" i="1" s="1"/>
  <c r="B39" i="1" s="1"/>
  <c r="B40" i="1" s="1"/>
  <c r="B41" i="1" s="1"/>
  <c r="K123" i="3" l="1"/>
  <c r="I247" i="2"/>
  <c r="I248" i="2" s="1"/>
  <c r="J124" i="3"/>
  <c r="H249" i="2"/>
  <c r="H126" i="3"/>
  <c r="F253" i="2"/>
  <c r="F254" i="2" s="1"/>
  <c r="I125" i="3"/>
  <c r="G251" i="2"/>
  <c r="G252" i="2" s="1"/>
  <c r="F127" i="3"/>
  <c r="E254" i="2"/>
  <c r="D129" i="3"/>
  <c r="E128" i="3"/>
  <c r="F128" i="3" s="1"/>
  <c r="D257" i="2"/>
  <c r="E150" i="2"/>
  <c r="J245" i="2"/>
  <c r="J69" i="3"/>
  <c r="H144" i="2"/>
  <c r="L67" i="3"/>
  <c r="J140" i="2"/>
  <c r="K243" i="2"/>
  <c r="L241" i="2"/>
  <c r="H71" i="3"/>
  <c r="F148" i="2"/>
  <c r="K68" i="3"/>
  <c r="J142" i="2" s="1"/>
  <c r="I70" i="3"/>
  <c r="H146" i="2" s="1"/>
  <c r="G72" i="3"/>
  <c r="F150" i="2" s="1"/>
  <c r="D74" i="3"/>
  <c r="D154" i="2" s="1"/>
  <c r="E73" i="3"/>
  <c r="F73" i="3" s="1"/>
  <c r="D454" i="2"/>
  <c r="E454" i="2"/>
  <c r="F454" i="2"/>
  <c r="G454" i="2"/>
  <c r="H454" i="2"/>
  <c r="I454" i="2"/>
  <c r="J454" i="2"/>
  <c r="K454" i="2"/>
  <c r="L454" i="2"/>
  <c r="L455" i="2" s="1"/>
  <c r="M454" i="2"/>
  <c r="N454" i="2"/>
  <c r="O454" i="2"/>
  <c r="P454" i="2"/>
  <c r="C454" i="2"/>
  <c r="C452" i="2"/>
  <c r="C450" i="2"/>
  <c r="C448" i="2"/>
  <c r="C446" i="2"/>
  <c r="C444" i="2"/>
  <c r="C442" i="2"/>
  <c r="C440" i="2"/>
  <c r="C438" i="2"/>
  <c r="C436" i="2"/>
  <c r="C434" i="2"/>
  <c r="C432" i="2"/>
  <c r="C430" i="2"/>
  <c r="C426" i="2"/>
  <c r="C424" i="2"/>
  <c r="C422" i="2"/>
  <c r="C420" i="2"/>
  <c r="C418" i="2"/>
  <c r="C416" i="2"/>
  <c r="C414" i="2"/>
  <c r="C412" i="2"/>
  <c r="C410" i="2"/>
  <c r="C408" i="2"/>
  <c r="C406" i="2"/>
  <c r="C404" i="2"/>
  <c r="C402" i="2"/>
  <c r="D400" i="2"/>
  <c r="E400" i="2"/>
  <c r="F400" i="2"/>
  <c r="G400" i="2"/>
  <c r="H400" i="2"/>
  <c r="I400" i="2"/>
  <c r="J400" i="2"/>
  <c r="K400" i="2"/>
  <c r="L400" i="2"/>
  <c r="M400" i="2"/>
  <c r="N400" i="2"/>
  <c r="O400" i="2"/>
  <c r="P400" i="2"/>
  <c r="C400" i="2"/>
  <c r="L401" i="2" l="1"/>
  <c r="I126" i="3"/>
  <c r="G253" i="2"/>
  <c r="H250" i="2"/>
  <c r="G127" i="3"/>
  <c r="E255" i="2"/>
  <c r="K124" i="3"/>
  <c r="I249" i="2"/>
  <c r="I250" i="2" s="1"/>
  <c r="G128" i="3"/>
  <c r="E257" i="2"/>
  <c r="J247" i="2"/>
  <c r="L123" i="3"/>
  <c r="D130" i="3"/>
  <c r="E129" i="3"/>
  <c r="D259" i="2"/>
  <c r="J125" i="3"/>
  <c r="H251" i="2"/>
  <c r="M67" i="3"/>
  <c r="K140" i="2"/>
  <c r="K69" i="3"/>
  <c r="I144" i="2"/>
  <c r="L243" i="2"/>
  <c r="I71" i="3"/>
  <c r="G148" i="2"/>
  <c r="G73" i="3"/>
  <c r="E152" i="2"/>
  <c r="M241" i="2"/>
  <c r="K245" i="2"/>
  <c r="H72" i="3"/>
  <c r="G150" i="2" s="1"/>
  <c r="J70" i="3"/>
  <c r="I146" i="2" s="1"/>
  <c r="L68" i="3"/>
  <c r="K142" i="2" s="1"/>
  <c r="D75" i="3"/>
  <c r="D156" i="2" s="1"/>
  <c r="E74" i="3"/>
  <c r="F74" i="3" s="1"/>
  <c r="N455" i="2"/>
  <c r="F455" i="2"/>
  <c r="M455" i="2"/>
  <c r="I455" i="2"/>
  <c r="I401" i="2"/>
  <c r="H401" i="2"/>
  <c r="E455" i="2"/>
  <c r="K401" i="2"/>
  <c r="M401" i="2"/>
  <c r="F401" i="2"/>
  <c r="K455" i="2"/>
  <c r="P455" i="2"/>
  <c r="H455" i="2"/>
  <c r="J455" i="2"/>
  <c r="N401" i="2"/>
  <c r="O401" i="2"/>
  <c r="E401" i="2"/>
  <c r="P401" i="2"/>
  <c r="Q400" i="2"/>
  <c r="Q454" i="2"/>
  <c r="J401" i="2"/>
  <c r="G401" i="2"/>
  <c r="G455" i="2"/>
  <c r="O455" i="2"/>
  <c r="H127" i="3" l="1"/>
  <c r="F255" i="2"/>
  <c r="F256" i="2" s="1"/>
  <c r="H252" i="2"/>
  <c r="E258" i="2"/>
  <c r="H128" i="3"/>
  <c r="F257" i="2"/>
  <c r="F258" i="2" s="1"/>
  <c r="K125" i="3"/>
  <c r="I251" i="2"/>
  <c r="I252" i="2" s="1"/>
  <c r="F129" i="3"/>
  <c r="G254" i="2"/>
  <c r="D131" i="3"/>
  <c r="E130" i="3"/>
  <c r="F130" i="3" s="1"/>
  <c r="D261" i="2"/>
  <c r="L124" i="3"/>
  <c r="J249" i="2"/>
  <c r="J250" i="2" s="1"/>
  <c r="J126" i="3"/>
  <c r="H253" i="2"/>
  <c r="H254" i="2" s="1"/>
  <c r="K247" i="2"/>
  <c r="K248" i="2" s="1"/>
  <c r="M123" i="3"/>
  <c r="E256" i="2"/>
  <c r="J248" i="2"/>
  <c r="J71" i="3"/>
  <c r="H148" i="2"/>
  <c r="L245" i="2"/>
  <c r="M243" i="2"/>
  <c r="G74" i="3"/>
  <c r="E154" i="2"/>
  <c r="N241" i="2"/>
  <c r="L69" i="3"/>
  <c r="J144" i="2"/>
  <c r="H73" i="3"/>
  <c r="F152" i="2"/>
  <c r="N67" i="3"/>
  <c r="L140" i="2"/>
  <c r="I72" i="3"/>
  <c r="H150" i="2" s="1"/>
  <c r="M68" i="3"/>
  <c r="L142" i="2" s="1"/>
  <c r="K70" i="3"/>
  <c r="J146" i="2" s="1"/>
  <c r="D76" i="3"/>
  <c r="D158" i="2" s="1"/>
  <c r="E75" i="3"/>
  <c r="F75" i="3" s="1"/>
  <c r="Q455" i="2"/>
  <c r="Q401" i="2"/>
  <c r="K126" i="3" l="1"/>
  <c r="I253" i="2"/>
  <c r="I254" i="2" s="1"/>
  <c r="G129" i="3"/>
  <c r="E259" i="2"/>
  <c r="M124" i="3"/>
  <c r="K249" i="2"/>
  <c r="K250" i="2" s="1"/>
  <c r="G130" i="3"/>
  <c r="E261" i="2"/>
  <c r="L125" i="3"/>
  <c r="J251" i="2"/>
  <c r="J252" i="2" s="1"/>
  <c r="L247" i="2"/>
  <c r="N123" i="3"/>
  <c r="D263" i="2"/>
  <c r="E131" i="3"/>
  <c r="F131" i="3" s="1"/>
  <c r="I127" i="3"/>
  <c r="G255" i="2"/>
  <c r="I128" i="3"/>
  <c r="G257" i="2"/>
  <c r="G75" i="3"/>
  <c r="E156" i="2"/>
  <c r="I73" i="3"/>
  <c r="G152" i="2"/>
  <c r="N243" i="2"/>
  <c r="H74" i="3"/>
  <c r="F154" i="2"/>
  <c r="M245" i="2"/>
  <c r="O67" i="3"/>
  <c r="M140" i="2"/>
  <c r="M69" i="3"/>
  <c r="K144" i="2"/>
  <c r="P241" i="2"/>
  <c r="O241" i="2"/>
  <c r="K71" i="3"/>
  <c r="I148" i="2"/>
  <c r="N68" i="3"/>
  <c r="M142" i="2" s="1"/>
  <c r="J72" i="3"/>
  <c r="I150" i="2" s="1"/>
  <c r="L70" i="3"/>
  <c r="K146" i="2" s="1"/>
  <c r="D77" i="3"/>
  <c r="D160" i="2" s="1"/>
  <c r="E76" i="3"/>
  <c r="F76" i="3" s="1"/>
  <c r="D395" i="2"/>
  <c r="C393" i="2"/>
  <c r="C333" i="2"/>
  <c r="D333" i="2"/>
  <c r="D391" i="2"/>
  <c r="C391" i="2"/>
  <c r="C389" i="2"/>
  <c r="C387" i="2"/>
  <c r="D385" i="2"/>
  <c r="C385" i="2"/>
  <c r="D383" i="2"/>
  <c r="C383" i="2"/>
  <c r="D381" i="2"/>
  <c r="C381" i="2"/>
  <c r="D380" i="2"/>
  <c r="C380" i="2"/>
  <c r="C378" i="2"/>
  <c r="C376" i="2"/>
  <c r="C374" i="2"/>
  <c r="D372" i="2"/>
  <c r="C372" i="2"/>
  <c r="D371" i="2"/>
  <c r="C371" i="2"/>
  <c r="D369" i="2"/>
  <c r="C369" i="2"/>
  <c r="D367" i="2"/>
  <c r="C367" i="2"/>
  <c r="D366" i="2"/>
  <c r="C366" i="2"/>
  <c r="C364" i="2"/>
  <c r="C362" i="2"/>
  <c r="C360" i="2"/>
  <c r="D358" i="2"/>
  <c r="C358" i="2"/>
  <c r="D357" i="2"/>
  <c r="C357" i="2"/>
  <c r="C355" i="2"/>
  <c r="C353" i="2"/>
  <c r="D349" i="2"/>
  <c r="C351" i="2"/>
  <c r="C349" i="2"/>
  <c r="D348" i="2"/>
  <c r="C348" i="2"/>
  <c r="D346" i="2"/>
  <c r="C346" i="2"/>
  <c r="D344" i="2"/>
  <c r="C344" i="2"/>
  <c r="D342" i="2"/>
  <c r="C342" i="2"/>
  <c r="D340" i="2"/>
  <c r="C340" i="2"/>
  <c r="D339" i="2"/>
  <c r="C339" i="2"/>
  <c r="D337" i="2"/>
  <c r="C337" i="2"/>
  <c r="D335" i="2"/>
  <c r="C335" i="2"/>
  <c r="D332" i="2"/>
  <c r="C332" i="2"/>
  <c r="C330" i="2"/>
  <c r="C328" i="2"/>
  <c r="C326" i="2"/>
  <c r="D324" i="2"/>
  <c r="C324" i="2"/>
  <c r="D323" i="2"/>
  <c r="C323" i="2"/>
  <c r="C321" i="2"/>
  <c r="C319" i="2"/>
  <c r="C317" i="2"/>
  <c r="D315" i="2"/>
  <c r="C315" i="2"/>
  <c r="D314" i="2"/>
  <c r="C314" i="2"/>
  <c r="C312" i="2"/>
  <c r="D310" i="2"/>
  <c r="E310" i="2"/>
  <c r="C310" i="2"/>
  <c r="H53" i="6"/>
  <c r="E315" i="2"/>
  <c r="E324" i="2"/>
  <c r="E333" i="2"/>
  <c r="H67" i="6"/>
  <c r="F335" i="2" s="1"/>
  <c r="E337" i="2"/>
  <c r="E340" i="2"/>
  <c r="E342" i="2"/>
  <c r="H73" i="6"/>
  <c r="E349" i="2"/>
  <c r="E20" i="1"/>
  <c r="H85" i="6"/>
  <c r="I85" i="6" s="1"/>
  <c r="J85" i="6" s="1"/>
  <c r="K85" i="6" s="1"/>
  <c r="L85" i="6" s="1"/>
  <c r="M85" i="6" s="1"/>
  <c r="N85" i="6" s="1"/>
  <c r="O85" i="6" s="1"/>
  <c r="P85" i="6" s="1"/>
  <c r="Q85" i="6" s="1"/>
  <c r="R85" i="6" s="1"/>
  <c r="E369" i="2"/>
  <c r="E372" i="2"/>
  <c r="H86" i="6"/>
  <c r="I86" i="6" s="1"/>
  <c r="J86" i="6" s="1"/>
  <c r="K86" i="6" s="1"/>
  <c r="L86" i="6" s="1"/>
  <c r="M86" i="6" s="1"/>
  <c r="N86" i="6" s="1"/>
  <c r="O86" i="6" s="1"/>
  <c r="P86" i="6" s="1"/>
  <c r="Q86" i="6" s="1"/>
  <c r="R86" i="6" s="1"/>
  <c r="P369" i="2" s="1"/>
  <c r="H75" i="6"/>
  <c r="H71" i="6"/>
  <c r="I71" i="6" s="1"/>
  <c r="G342" i="2" s="1"/>
  <c r="H61" i="6"/>
  <c r="E62" i="6"/>
  <c r="F62" i="6" s="1"/>
  <c r="E57" i="6"/>
  <c r="F57" i="6" s="1"/>
  <c r="G62" i="6" l="1"/>
  <c r="G57" i="6"/>
  <c r="G131" i="3"/>
  <c r="E263" i="2"/>
  <c r="E262" i="2"/>
  <c r="H130" i="3"/>
  <c r="F261" i="2"/>
  <c r="F262" i="2" s="1"/>
  <c r="H129" i="3"/>
  <c r="F259" i="2"/>
  <c r="F260" i="2" s="1"/>
  <c r="G258" i="2"/>
  <c r="O123" i="3"/>
  <c r="M247" i="2"/>
  <c r="M248" i="2" s="1"/>
  <c r="J128" i="3"/>
  <c r="H257" i="2"/>
  <c r="H258" i="2" s="1"/>
  <c r="L248" i="2"/>
  <c r="E132" i="3"/>
  <c r="G256" i="2"/>
  <c r="J127" i="3"/>
  <c r="H255" i="2"/>
  <c r="H256" i="2" s="1"/>
  <c r="M125" i="3"/>
  <c r="K251" i="2"/>
  <c r="N124" i="3"/>
  <c r="L249" i="2"/>
  <c r="L250" i="2" s="1"/>
  <c r="L126" i="3"/>
  <c r="J253" i="2"/>
  <c r="E260" i="2"/>
  <c r="N69" i="3"/>
  <c r="L144" i="2"/>
  <c r="P243" i="2"/>
  <c r="O243" i="2"/>
  <c r="P67" i="3"/>
  <c r="N140" i="2"/>
  <c r="J73" i="3"/>
  <c r="H152" i="2"/>
  <c r="I74" i="3"/>
  <c r="G154" i="2"/>
  <c r="L71" i="3"/>
  <c r="J148" i="2"/>
  <c r="N245" i="2"/>
  <c r="H75" i="3"/>
  <c r="F156" i="2"/>
  <c r="G76" i="3"/>
  <c r="E158" i="2"/>
  <c r="M70" i="3"/>
  <c r="L146" i="2" s="1"/>
  <c r="K72" i="3"/>
  <c r="J150" i="2" s="1"/>
  <c r="O68" i="3"/>
  <c r="N142" i="2" s="1"/>
  <c r="D78" i="3"/>
  <c r="D162" i="2" s="1"/>
  <c r="E77" i="3"/>
  <c r="I73" i="6"/>
  <c r="J73" i="6" s="1"/>
  <c r="D389" i="2"/>
  <c r="E63" i="6"/>
  <c r="F63" i="6" s="1"/>
  <c r="G63" i="6" s="1"/>
  <c r="E77" i="6"/>
  <c r="H76" i="6"/>
  <c r="F351" i="2" s="1"/>
  <c r="E58" i="6"/>
  <c r="F58" i="6" s="1"/>
  <c r="G58" i="6" s="1"/>
  <c r="E317" i="2"/>
  <c r="R84" i="6"/>
  <c r="P366" i="2" s="1"/>
  <c r="H68" i="6"/>
  <c r="I68" i="6" s="1"/>
  <c r="J68" i="6" s="1"/>
  <c r="K68" i="6" s="1"/>
  <c r="L68" i="6" s="1"/>
  <c r="M68" i="6" s="1"/>
  <c r="N68" i="6" s="1"/>
  <c r="O68" i="6" s="1"/>
  <c r="P68" i="6" s="1"/>
  <c r="Q68" i="6" s="1"/>
  <c r="R68" i="6" s="1"/>
  <c r="P337" i="2" s="1"/>
  <c r="I61" i="6"/>
  <c r="F324" i="2"/>
  <c r="G84" i="6"/>
  <c r="E366" i="2" s="1"/>
  <c r="H66" i="6"/>
  <c r="D374" i="2"/>
  <c r="I53" i="6"/>
  <c r="F310" i="2"/>
  <c r="D351" i="2"/>
  <c r="H70" i="6"/>
  <c r="E346" i="2"/>
  <c r="D376" i="2"/>
  <c r="H88" i="6"/>
  <c r="F372" i="2" s="1"/>
  <c r="F373" i="2" s="1"/>
  <c r="D360" i="2"/>
  <c r="E367" i="2"/>
  <c r="E368" i="2" s="1"/>
  <c r="E335" i="2"/>
  <c r="G65" i="6"/>
  <c r="E332" i="2" s="1"/>
  <c r="E339" i="2"/>
  <c r="E344" i="2"/>
  <c r="H72" i="6"/>
  <c r="I72" i="6" s="1"/>
  <c r="G344" i="2" s="1"/>
  <c r="H80" i="6"/>
  <c r="F358" i="2" s="1"/>
  <c r="F359" i="2" s="1"/>
  <c r="E358" i="2"/>
  <c r="E359" i="2" s="1"/>
  <c r="H369" i="2"/>
  <c r="H370" i="2" s="1"/>
  <c r="H84" i="6"/>
  <c r="F366" i="2" s="1"/>
  <c r="O369" i="2"/>
  <c r="O370" i="2" s="1"/>
  <c r="G369" i="2"/>
  <c r="G370" i="2" s="1"/>
  <c r="N369" i="2"/>
  <c r="N370" i="2" s="1"/>
  <c r="F369" i="2"/>
  <c r="F370" i="2" s="1"/>
  <c r="M369" i="2"/>
  <c r="M370" i="2" s="1"/>
  <c r="L369" i="2"/>
  <c r="L370" i="2" s="1"/>
  <c r="K369" i="2"/>
  <c r="K370" i="2" s="1"/>
  <c r="J369" i="2"/>
  <c r="J370" i="2" s="1"/>
  <c r="I369" i="2"/>
  <c r="I370" i="2" s="1"/>
  <c r="L367" i="2"/>
  <c r="L368" i="2" s="1"/>
  <c r="K367" i="2"/>
  <c r="K368" i="2" s="1"/>
  <c r="J367" i="2"/>
  <c r="J368" i="2" s="1"/>
  <c r="I367" i="2"/>
  <c r="I368" i="2" s="1"/>
  <c r="P367" i="2"/>
  <c r="P368" i="2" s="1"/>
  <c r="H367" i="2"/>
  <c r="H368" i="2" s="1"/>
  <c r="O367" i="2"/>
  <c r="O368" i="2" s="1"/>
  <c r="G367" i="2"/>
  <c r="G368" i="2" s="1"/>
  <c r="N367" i="2"/>
  <c r="N368" i="2" s="1"/>
  <c r="F367" i="2"/>
  <c r="M367" i="2"/>
  <c r="M368" i="2" s="1"/>
  <c r="I67" i="6"/>
  <c r="J67" i="6" s="1"/>
  <c r="K67" i="6" s="1"/>
  <c r="L67" i="6" s="1"/>
  <c r="M67" i="6" s="1"/>
  <c r="N67" i="6" s="1"/>
  <c r="O67" i="6" s="1"/>
  <c r="P67" i="6" s="1"/>
  <c r="Q67" i="6" s="1"/>
  <c r="R67" i="6" s="1"/>
  <c r="I75" i="6"/>
  <c r="G349" i="2" s="1"/>
  <c r="F349" i="2"/>
  <c r="E370" i="2"/>
  <c r="P370" i="2"/>
  <c r="E373" i="2"/>
  <c r="I84" i="6"/>
  <c r="G366" i="2" s="1"/>
  <c r="P84" i="6"/>
  <c r="N366" i="2" s="1"/>
  <c r="F342" i="2"/>
  <c r="Q84" i="6"/>
  <c r="O366" i="2" s="1"/>
  <c r="S85" i="6"/>
  <c r="O84" i="6"/>
  <c r="M366" i="2" s="1"/>
  <c r="D326" i="2"/>
  <c r="N84" i="6"/>
  <c r="L366" i="2" s="1"/>
  <c r="M84" i="6"/>
  <c r="K366" i="2" s="1"/>
  <c r="L84" i="6"/>
  <c r="J366" i="2" s="1"/>
  <c r="F346" i="2"/>
  <c r="K84" i="6"/>
  <c r="I366" i="2" s="1"/>
  <c r="J84" i="6"/>
  <c r="H366" i="2" s="1"/>
  <c r="D317" i="2"/>
  <c r="S86" i="6"/>
  <c r="J71" i="6"/>
  <c r="E78" i="6" l="1"/>
  <c r="F78" i="6" s="1"/>
  <c r="G78" i="6" s="1"/>
  <c r="F77" i="6"/>
  <c r="J254" i="2"/>
  <c r="K128" i="3"/>
  <c r="I257" i="2"/>
  <c r="I258" i="2" s="1"/>
  <c r="I130" i="3"/>
  <c r="G261" i="2"/>
  <c r="G262" i="2" s="1"/>
  <c r="M126" i="3"/>
  <c r="K253" i="2"/>
  <c r="K254" i="2" s="1"/>
  <c r="K127" i="3"/>
  <c r="I255" i="2"/>
  <c r="I256" i="2" s="1"/>
  <c r="P123" i="3"/>
  <c r="N247" i="2"/>
  <c r="N248" i="2" s="1"/>
  <c r="O124" i="3"/>
  <c r="M249" i="2"/>
  <c r="M250" i="2" s="1"/>
  <c r="E264" i="2"/>
  <c r="K252" i="2"/>
  <c r="H131" i="3"/>
  <c r="F263" i="2"/>
  <c r="F264" i="2" s="1"/>
  <c r="N125" i="3"/>
  <c r="L251" i="2"/>
  <c r="L252" i="2" s="1"/>
  <c r="I129" i="3"/>
  <c r="G259" i="2"/>
  <c r="I75" i="3"/>
  <c r="G156" i="2"/>
  <c r="P245" i="2"/>
  <c r="O245" i="2"/>
  <c r="Q67" i="3"/>
  <c r="O140" i="2"/>
  <c r="K73" i="3"/>
  <c r="I152" i="2"/>
  <c r="M71" i="3"/>
  <c r="K148" i="2"/>
  <c r="J74" i="3"/>
  <c r="H154" i="2"/>
  <c r="O69" i="3"/>
  <c r="M144" i="2"/>
  <c r="H76" i="3"/>
  <c r="F158" i="2"/>
  <c r="P68" i="3"/>
  <c r="O142" i="2" s="1"/>
  <c r="L72" i="3"/>
  <c r="K150" i="2" s="1"/>
  <c r="N70" i="3"/>
  <c r="M146" i="2" s="1"/>
  <c r="F77" i="3"/>
  <c r="D79" i="3"/>
  <c r="D164" i="2" s="1"/>
  <c r="E78" i="3"/>
  <c r="F78" i="3" s="1"/>
  <c r="G337" i="2"/>
  <c r="G346" i="2"/>
  <c r="L337" i="2"/>
  <c r="I88" i="6"/>
  <c r="G372" i="2" s="1"/>
  <c r="G373" i="2" s="1"/>
  <c r="I70" i="6"/>
  <c r="J70" i="6" s="1"/>
  <c r="J69" i="6" s="1"/>
  <c r="H69" i="6"/>
  <c r="F339" i="2" s="1"/>
  <c r="D328" i="2"/>
  <c r="D353" i="2"/>
  <c r="D362" i="2"/>
  <c r="F337" i="2"/>
  <c r="S68" i="6"/>
  <c r="H337" i="2"/>
  <c r="J337" i="2"/>
  <c r="N337" i="2"/>
  <c r="I337" i="2"/>
  <c r="K337" i="2"/>
  <c r="O337" i="2"/>
  <c r="M337" i="2"/>
  <c r="I76" i="6"/>
  <c r="J76" i="6" s="1"/>
  <c r="H65" i="6"/>
  <c r="F332" i="2" s="1"/>
  <c r="E64" i="6"/>
  <c r="F64" i="6" s="1"/>
  <c r="G64" i="6" s="1"/>
  <c r="E351" i="2"/>
  <c r="H82" i="6"/>
  <c r="E59" i="6"/>
  <c r="F59" i="6" s="1"/>
  <c r="G59" i="6" s="1"/>
  <c r="E319" i="2"/>
  <c r="D319" i="2"/>
  <c r="J72" i="6"/>
  <c r="F344" i="2"/>
  <c r="Q369" i="2"/>
  <c r="F340" i="2"/>
  <c r="J75" i="6"/>
  <c r="H349" i="2" s="1"/>
  <c r="J335" i="2"/>
  <c r="F20" i="1"/>
  <c r="J53" i="6"/>
  <c r="G310" i="2"/>
  <c r="J61" i="6"/>
  <c r="G324" i="2"/>
  <c r="S84" i="6"/>
  <c r="I66" i="6"/>
  <c r="I65" i="6" s="1"/>
  <c r="G332" i="2" s="1"/>
  <c r="F333" i="2"/>
  <c r="N335" i="2"/>
  <c r="I335" i="2"/>
  <c r="M335" i="2"/>
  <c r="L335" i="2"/>
  <c r="P335" i="2"/>
  <c r="K335" i="2"/>
  <c r="E326" i="2"/>
  <c r="H62" i="6"/>
  <c r="Q367" i="2"/>
  <c r="I80" i="6"/>
  <c r="Q366" i="2"/>
  <c r="F368" i="2"/>
  <c r="Q368" i="2" s="1"/>
  <c r="G335" i="2"/>
  <c r="H335" i="2"/>
  <c r="O335" i="2"/>
  <c r="S67" i="6"/>
  <c r="Q370" i="2"/>
  <c r="K73" i="6"/>
  <c r="H346" i="2"/>
  <c r="K71" i="6"/>
  <c r="H342" i="2"/>
  <c r="G77" i="6" l="1"/>
  <c r="E353" i="2" s="1"/>
  <c r="F74" i="6"/>
  <c r="F60" i="6"/>
  <c r="F55" i="6"/>
  <c r="J130" i="3"/>
  <c r="H261" i="2"/>
  <c r="H262" i="2" s="1"/>
  <c r="O125" i="3"/>
  <c r="M251" i="2"/>
  <c r="M252" i="2" s="1"/>
  <c r="L127" i="3"/>
  <c r="J255" i="2"/>
  <c r="P124" i="3"/>
  <c r="N249" i="2"/>
  <c r="N250" i="2" s="1"/>
  <c r="L128" i="3"/>
  <c r="J257" i="2"/>
  <c r="G260" i="2"/>
  <c r="J129" i="3"/>
  <c r="H259" i="2"/>
  <c r="H260" i="2" s="1"/>
  <c r="N126" i="3"/>
  <c r="L253" i="2"/>
  <c r="L254" i="2" s="1"/>
  <c r="I131" i="3"/>
  <c r="G263" i="2"/>
  <c r="G264" i="2" s="1"/>
  <c r="O247" i="2"/>
  <c r="Q123" i="3"/>
  <c r="P140" i="2"/>
  <c r="R67" i="3"/>
  <c r="G78" i="3"/>
  <c r="E162" i="2"/>
  <c r="P69" i="3"/>
  <c r="N144" i="2"/>
  <c r="G77" i="3"/>
  <c r="E160" i="2"/>
  <c r="K74" i="3"/>
  <c r="I154" i="2"/>
  <c r="L73" i="3"/>
  <c r="J152" i="2"/>
  <c r="N71" i="3"/>
  <c r="L148" i="2"/>
  <c r="J75" i="3"/>
  <c r="H156" i="2"/>
  <c r="I76" i="3"/>
  <c r="G158" i="2"/>
  <c r="M72" i="3"/>
  <c r="L150" i="2" s="1"/>
  <c r="O70" i="3"/>
  <c r="N146" i="2" s="1"/>
  <c r="Q68" i="3"/>
  <c r="D80" i="3"/>
  <c r="D166" i="2" s="1"/>
  <c r="E79" i="3"/>
  <c r="F79" i="3" s="1"/>
  <c r="J88" i="6"/>
  <c r="H372" i="2" s="1"/>
  <c r="H373" i="2" s="1"/>
  <c r="H339" i="2"/>
  <c r="K70" i="6"/>
  <c r="K69" i="6" s="1"/>
  <c r="H340" i="2"/>
  <c r="G340" i="2"/>
  <c r="I69" i="6"/>
  <c r="G339" i="2" s="1"/>
  <c r="G351" i="2"/>
  <c r="E362" i="2"/>
  <c r="E363" i="2" s="1"/>
  <c r="H77" i="6"/>
  <c r="F353" i="2" s="1"/>
  <c r="H64" i="6"/>
  <c r="D330" i="2"/>
  <c r="D355" i="2"/>
  <c r="E328" i="2"/>
  <c r="G79" i="6"/>
  <c r="E357" i="2" s="1"/>
  <c r="D364" i="2"/>
  <c r="D378" i="2"/>
  <c r="H63" i="6"/>
  <c r="F328" i="2" s="1"/>
  <c r="D321" i="2"/>
  <c r="H344" i="2"/>
  <c r="K72" i="6"/>
  <c r="K75" i="6"/>
  <c r="I349" i="2" s="1"/>
  <c r="E360" i="2"/>
  <c r="E361" i="2" s="1"/>
  <c r="H81" i="6"/>
  <c r="G333" i="2"/>
  <c r="J66" i="6"/>
  <c r="H310" i="2"/>
  <c r="K53" i="6"/>
  <c r="I82" i="6"/>
  <c r="F362" i="2"/>
  <c r="K61" i="6"/>
  <c r="H324" i="2"/>
  <c r="I62" i="6"/>
  <c r="F326" i="2"/>
  <c r="G358" i="2"/>
  <c r="G20" i="1"/>
  <c r="J80" i="6"/>
  <c r="K76" i="6"/>
  <c r="H351" i="2"/>
  <c r="L71" i="6"/>
  <c r="I342" i="2"/>
  <c r="L73" i="6"/>
  <c r="I346" i="2"/>
  <c r="J258" i="2" l="1"/>
  <c r="P247" i="2"/>
  <c r="P248" i="2" s="1"/>
  <c r="Q248" i="2" s="1"/>
  <c r="R123" i="3"/>
  <c r="O126" i="3"/>
  <c r="M253" i="2"/>
  <c r="M254" i="2" s="1"/>
  <c r="M128" i="3"/>
  <c r="K257" i="2"/>
  <c r="K258" i="2" s="1"/>
  <c r="P125" i="3"/>
  <c r="N251" i="2"/>
  <c r="N252" i="2" s="1"/>
  <c r="O248" i="2"/>
  <c r="Q124" i="3"/>
  <c r="O249" i="2"/>
  <c r="O250" i="2" s="1"/>
  <c r="K130" i="3"/>
  <c r="I261" i="2"/>
  <c r="I262" i="2" s="1"/>
  <c r="K129" i="3"/>
  <c r="I259" i="2"/>
  <c r="I260" i="2" s="1"/>
  <c r="J131" i="3"/>
  <c r="H263" i="2"/>
  <c r="H264" i="2" s="1"/>
  <c r="J256" i="2"/>
  <c r="M127" i="3"/>
  <c r="K255" i="2"/>
  <c r="K256" i="2" s="1"/>
  <c r="K88" i="6"/>
  <c r="I372" i="2" s="1"/>
  <c r="I373" i="2" s="1"/>
  <c r="P142" i="2"/>
  <c r="R68" i="3"/>
  <c r="K75" i="3"/>
  <c r="I156" i="2"/>
  <c r="O71" i="3"/>
  <c r="M148" i="2"/>
  <c r="Q69" i="3"/>
  <c r="O144" i="2"/>
  <c r="E161" i="2"/>
  <c r="M73" i="3"/>
  <c r="K152" i="2"/>
  <c r="G79" i="3"/>
  <c r="E164" i="2"/>
  <c r="H77" i="3"/>
  <c r="F160" i="2"/>
  <c r="F161" i="2" s="1"/>
  <c r="E163" i="2"/>
  <c r="L74" i="3"/>
  <c r="J154" i="2"/>
  <c r="H78" i="3"/>
  <c r="F162" i="2"/>
  <c r="F163" i="2" s="1"/>
  <c r="J76" i="3"/>
  <c r="H158" i="2"/>
  <c r="N72" i="3"/>
  <c r="M150" i="2" s="1"/>
  <c r="P70" i="3"/>
  <c r="O146" i="2" s="1"/>
  <c r="D81" i="3"/>
  <c r="D168" i="2" s="1"/>
  <c r="E80" i="3"/>
  <c r="I340" i="2"/>
  <c r="L70" i="6"/>
  <c r="L69" i="6" s="1"/>
  <c r="I339" i="2"/>
  <c r="L75" i="6"/>
  <c r="J349" i="2" s="1"/>
  <c r="I77" i="6"/>
  <c r="J77" i="6" s="1"/>
  <c r="H60" i="6"/>
  <c r="F323" i="2" s="1"/>
  <c r="I63" i="6"/>
  <c r="J63" i="6" s="1"/>
  <c r="E355" i="2"/>
  <c r="H78" i="6"/>
  <c r="G74" i="6"/>
  <c r="E348" i="2" s="1"/>
  <c r="I64" i="6"/>
  <c r="F330" i="2"/>
  <c r="E330" i="2"/>
  <c r="E364" i="2"/>
  <c r="E365" i="2" s="1"/>
  <c r="H83" i="6"/>
  <c r="H79" i="6" s="1"/>
  <c r="F357" i="2" s="1"/>
  <c r="G60" i="6"/>
  <c r="E323" i="2" s="1"/>
  <c r="G55" i="6"/>
  <c r="E314" i="2" s="1"/>
  <c r="E321" i="2"/>
  <c r="I344" i="2"/>
  <c r="L72" i="6"/>
  <c r="M72" i="6" s="1"/>
  <c r="L61" i="6"/>
  <c r="I324" i="2"/>
  <c r="J82" i="6"/>
  <c r="G362" i="2"/>
  <c r="G363" i="2" s="1"/>
  <c r="L53" i="6"/>
  <c r="I310" i="2"/>
  <c r="F363" i="2"/>
  <c r="I81" i="6"/>
  <c r="F360" i="2"/>
  <c r="F361" i="2" s="1"/>
  <c r="H333" i="2"/>
  <c r="K66" i="6"/>
  <c r="J65" i="6"/>
  <c r="H332" i="2" s="1"/>
  <c r="H20" i="1"/>
  <c r="H358" i="2"/>
  <c r="H359" i="2" s="1"/>
  <c r="G359" i="2"/>
  <c r="K80" i="6"/>
  <c r="I358" i="2" s="1"/>
  <c r="G326" i="2"/>
  <c r="J62" i="6"/>
  <c r="L76" i="6"/>
  <c r="I351" i="2"/>
  <c r="M73" i="6"/>
  <c r="J346" i="2"/>
  <c r="M71" i="6"/>
  <c r="J342" i="2"/>
  <c r="L88" i="6"/>
  <c r="J372" i="2" s="1"/>
  <c r="J373" i="2" s="1"/>
  <c r="N127" i="3" l="1"/>
  <c r="L255" i="2"/>
  <c r="Q125" i="3"/>
  <c r="O251" i="2"/>
  <c r="O252" i="2" s="1"/>
  <c r="L129" i="3"/>
  <c r="J259" i="2"/>
  <c r="L130" i="3"/>
  <c r="J261" i="2"/>
  <c r="J262" i="2" s="1"/>
  <c r="N128" i="3"/>
  <c r="L257" i="2"/>
  <c r="L258" i="2" s="1"/>
  <c r="P249" i="2"/>
  <c r="R124" i="3"/>
  <c r="K131" i="3"/>
  <c r="I263" i="2"/>
  <c r="I264" i="2" s="1"/>
  <c r="Q247" i="2"/>
  <c r="P126" i="3"/>
  <c r="N253" i="2"/>
  <c r="N254" i="2" s="1"/>
  <c r="P144" i="2"/>
  <c r="R69" i="3"/>
  <c r="I78" i="3"/>
  <c r="G162" i="2"/>
  <c r="H79" i="3"/>
  <c r="F164" i="2"/>
  <c r="F165" i="2" s="1"/>
  <c r="P71" i="3"/>
  <c r="N148" i="2"/>
  <c r="I77" i="3"/>
  <c r="G160" i="2"/>
  <c r="G161" i="2" s="1"/>
  <c r="E165" i="2"/>
  <c r="M74" i="3"/>
  <c r="K154" i="2"/>
  <c r="N73" i="3"/>
  <c r="L152" i="2"/>
  <c r="L75" i="3"/>
  <c r="J156" i="2"/>
  <c r="K76" i="3"/>
  <c r="I158" i="2"/>
  <c r="O72" i="3"/>
  <c r="N150" i="2" s="1"/>
  <c r="Q70" i="3"/>
  <c r="F80" i="3"/>
  <c r="D82" i="3"/>
  <c r="D170" i="2" s="1"/>
  <c r="E81" i="3"/>
  <c r="F81" i="3" s="1"/>
  <c r="M75" i="6"/>
  <c r="K349" i="2" s="1"/>
  <c r="J340" i="2"/>
  <c r="M70" i="6"/>
  <c r="M69" i="6" s="1"/>
  <c r="G353" i="2"/>
  <c r="J339" i="2"/>
  <c r="G328" i="2"/>
  <c r="I60" i="6"/>
  <c r="G323" i="2" s="1"/>
  <c r="G330" i="2"/>
  <c r="J64" i="6"/>
  <c r="J60" i="6" s="1"/>
  <c r="H323" i="2" s="1"/>
  <c r="J344" i="2"/>
  <c r="I83" i="6"/>
  <c r="F364" i="2"/>
  <c r="F365" i="2" s="1"/>
  <c r="I78" i="6"/>
  <c r="F355" i="2"/>
  <c r="H74" i="6"/>
  <c r="F348" i="2" s="1"/>
  <c r="M53" i="6"/>
  <c r="J310" i="2"/>
  <c r="K63" i="6"/>
  <c r="H328" i="2"/>
  <c r="K82" i="6"/>
  <c r="H362" i="2"/>
  <c r="H363" i="2" s="1"/>
  <c r="G360" i="2"/>
  <c r="G361" i="2" s="1"/>
  <c r="J81" i="6"/>
  <c r="H353" i="2"/>
  <c r="K77" i="6"/>
  <c r="I20" i="1"/>
  <c r="M61" i="6"/>
  <c r="J324" i="2"/>
  <c r="I333" i="2"/>
  <c r="L66" i="6"/>
  <c r="K65" i="6"/>
  <c r="I332" i="2" s="1"/>
  <c r="I359" i="2"/>
  <c r="L80" i="6"/>
  <c r="K62" i="6"/>
  <c r="H326" i="2"/>
  <c r="M76" i="6"/>
  <c r="J351" i="2"/>
  <c r="N71" i="6"/>
  <c r="K342" i="2"/>
  <c r="M88" i="6"/>
  <c r="K372" i="2" s="1"/>
  <c r="K373" i="2" s="1"/>
  <c r="N72" i="6"/>
  <c r="K344" i="2"/>
  <c r="N73" i="6"/>
  <c r="K346" i="2"/>
  <c r="N70" i="6"/>
  <c r="K340" i="2"/>
  <c r="K339" i="2"/>
  <c r="N75" i="6" l="1"/>
  <c r="L349" i="2" s="1"/>
  <c r="J260" i="2"/>
  <c r="M129" i="3"/>
  <c r="K259" i="2"/>
  <c r="K260" i="2" s="1"/>
  <c r="Q126" i="3"/>
  <c r="O253" i="2"/>
  <c r="O254" i="2" s="1"/>
  <c r="O128" i="3"/>
  <c r="M257" i="2"/>
  <c r="M258" i="2" s="1"/>
  <c r="P251" i="2"/>
  <c r="R125" i="3"/>
  <c r="P250" i="2"/>
  <c r="Q250" i="2" s="1"/>
  <c r="Q249" i="2"/>
  <c r="L256" i="2"/>
  <c r="O127" i="3"/>
  <c r="M255" i="2"/>
  <c r="M256" i="2" s="1"/>
  <c r="L131" i="3"/>
  <c r="J263" i="2"/>
  <c r="J264" i="2" s="1"/>
  <c r="M130" i="3"/>
  <c r="K261" i="2"/>
  <c r="K262" i="2" s="1"/>
  <c r="P146" i="2"/>
  <c r="R70" i="3"/>
  <c r="O73" i="3"/>
  <c r="M152" i="2"/>
  <c r="I79" i="3"/>
  <c r="G164" i="2"/>
  <c r="G165" i="2" s="1"/>
  <c r="J78" i="3"/>
  <c r="H162" i="2"/>
  <c r="H163" i="2" s="1"/>
  <c r="N74" i="3"/>
  <c r="L154" i="2"/>
  <c r="G80" i="3"/>
  <c r="E166" i="2"/>
  <c r="Q71" i="3"/>
  <c r="O148" i="2"/>
  <c r="G163" i="2"/>
  <c r="G81" i="3"/>
  <c r="E168" i="2"/>
  <c r="M75" i="3"/>
  <c r="K156" i="2"/>
  <c r="J77" i="3"/>
  <c r="H160" i="2"/>
  <c r="H161" i="2" s="1"/>
  <c r="L76" i="3"/>
  <c r="J158" i="2"/>
  <c r="P72" i="3"/>
  <c r="O150" i="2" s="1"/>
  <c r="D83" i="3"/>
  <c r="D172" i="2" s="1"/>
  <c r="E82" i="3"/>
  <c r="F82" i="3" s="1"/>
  <c r="N69" i="6"/>
  <c r="L339" i="2" s="1"/>
  <c r="J78" i="6"/>
  <c r="G355" i="2"/>
  <c r="I74" i="6"/>
  <c r="G348" i="2" s="1"/>
  <c r="J83" i="6"/>
  <c r="J79" i="6" s="1"/>
  <c r="H357" i="2" s="1"/>
  <c r="G364" i="2"/>
  <c r="G365" i="2" s="1"/>
  <c r="I79" i="6"/>
  <c r="G357" i="2" s="1"/>
  <c r="K64" i="6"/>
  <c r="H330" i="2"/>
  <c r="N61" i="6"/>
  <c r="K324" i="2"/>
  <c r="L82" i="6"/>
  <c r="I362" i="2"/>
  <c r="K81" i="6"/>
  <c r="H360" i="2"/>
  <c r="H361" i="2" s="1"/>
  <c r="L63" i="6"/>
  <c r="I328" i="2"/>
  <c r="J20" i="1"/>
  <c r="J333" i="2"/>
  <c r="M66" i="6"/>
  <c r="L65" i="6"/>
  <c r="J332" i="2" s="1"/>
  <c r="J358" i="2"/>
  <c r="J359" i="2" s="1"/>
  <c r="M80" i="6"/>
  <c r="K358" i="2" s="1"/>
  <c r="K359" i="2" s="1"/>
  <c r="N53" i="6"/>
  <c r="K310" i="2"/>
  <c r="L77" i="6"/>
  <c r="I353" i="2"/>
  <c r="I326" i="2"/>
  <c r="L62" i="6"/>
  <c r="N76" i="6"/>
  <c r="K351" i="2"/>
  <c r="O71" i="6"/>
  <c r="L342" i="2"/>
  <c r="O70" i="6"/>
  <c r="L340" i="2"/>
  <c r="O73" i="6"/>
  <c r="L346" i="2"/>
  <c r="N88" i="6"/>
  <c r="L372" i="2" s="1"/>
  <c r="L373" i="2" s="1"/>
  <c r="O72" i="6"/>
  <c r="L344" i="2"/>
  <c r="O75" i="6" l="1"/>
  <c r="M349" i="2" s="1"/>
  <c r="P253" i="2"/>
  <c r="R126" i="3"/>
  <c r="N129" i="3"/>
  <c r="L259" i="2"/>
  <c r="L260" i="2" s="1"/>
  <c r="N130" i="3"/>
  <c r="L261" i="2"/>
  <c r="L262" i="2" s="1"/>
  <c r="M131" i="3"/>
  <c r="K263" i="2"/>
  <c r="K264" i="2" s="1"/>
  <c r="P252" i="2"/>
  <c r="Q252" i="2" s="1"/>
  <c r="Q251" i="2"/>
  <c r="P127" i="3"/>
  <c r="N255" i="2"/>
  <c r="N256" i="2" s="1"/>
  <c r="P128" i="3"/>
  <c r="N257" i="2"/>
  <c r="N258" i="2" s="1"/>
  <c r="P148" i="2"/>
  <c r="R71" i="3"/>
  <c r="K78" i="3"/>
  <c r="I162" i="2"/>
  <c r="I163" i="2" s="1"/>
  <c r="N75" i="3"/>
  <c r="L156" i="2"/>
  <c r="J79" i="3"/>
  <c r="H164" i="2"/>
  <c r="K77" i="3"/>
  <c r="I160" i="2"/>
  <c r="E169" i="2"/>
  <c r="H80" i="3"/>
  <c r="F166" i="2"/>
  <c r="F167" i="2" s="1"/>
  <c r="H81" i="3"/>
  <c r="F168" i="2"/>
  <c r="F169" i="2" s="1"/>
  <c r="P73" i="3"/>
  <c r="N152" i="2"/>
  <c r="G82" i="3"/>
  <c r="E170" i="2"/>
  <c r="E167" i="2"/>
  <c r="O74" i="3"/>
  <c r="M154" i="2"/>
  <c r="M76" i="3"/>
  <c r="K158" i="2"/>
  <c r="Q72" i="3"/>
  <c r="D84" i="3"/>
  <c r="D174" i="2" s="1"/>
  <c r="E83" i="3"/>
  <c r="O69" i="6"/>
  <c r="M339" i="2" s="1"/>
  <c r="K78" i="6"/>
  <c r="H355" i="2"/>
  <c r="J74" i="6"/>
  <c r="H348" i="2" s="1"/>
  <c r="K20" i="1"/>
  <c r="L64" i="6"/>
  <c r="L60" i="6" s="1"/>
  <c r="J323" i="2" s="1"/>
  <c r="I330" i="2"/>
  <c r="N80" i="6"/>
  <c r="O80" i="6" s="1"/>
  <c r="H364" i="2"/>
  <c r="H365" i="2" s="1"/>
  <c r="K83" i="6"/>
  <c r="K79" i="6" s="1"/>
  <c r="I357" i="2" s="1"/>
  <c r="K60" i="6"/>
  <c r="I323" i="2" s="1"/>
  <c r="K333" i="2"/>
  <c r="N66" i="6"/>
  <c r="M65" i="6"/>
  <c r="K332" i="2" s="1"/>
  <c r="L81" i="6"/>
  <c r="I360" i="2"/>
  <c r="I361" i="2" s="1"/>
  <c r="I363" i="2"/>
  <c r="M82" i="6"/>
  <c r="J362" i="2"/>
  <c r="J363" i="2" s="1"/>
  <c r="J353" i="2"/>
  <c r="M77" i="6"/>
  <c r="M63" i="6"/>
  <c r="J328" i="2"/>
  <c r="O53" i="6"/>
  <c r="L310" i="2"/>
  <c r="O61" i="6"/>
  <c r="L324" i="2"/>
  <c r="J326" i="2"/>
  <c r="M62" i="6"/>
  <c r="O76" i="6"/>
  <c r="L351" i="2"/>
  <c r="P72" i="6"/>
  <c r="M344" i="2"/>
  <c r="P73" i="6"/>
  <c r="M346" i="2"/>
  <c r="O88" i="6"/>
  <c r="M372" i="2" s="1"/>
  <c r="M373" i="2" s="1"/>
  <c r="P70" i="6"/>
  <c r="M340" i="2"/>
  <c r="P71" i="6"/>
  <c r="M342" i="2"/>
  <c r="P75" i="6" l="1"/>
  <c r="N349" i="2" s="1"/>
  <c r="Q127" i="3"/>
  <c r="O255" i="2"/>
  <c r="O256" i="2" s="1"/>
  <c r="O130" i="3"/>
  <c r="M261" i="2"/>
  <c r="M262" i="2" s="1"/>
  <c r="O129" i="3"/>
  <c r="M259" i="2"/>
  <c r="M260" i="2" s="1"/>
  <c r="N131" i="3"/>
  <c r="L263" i="2"/>
  <c r="L264" i="2" s="1"/>
  <c r="Q128" i="3"/>
  <c r="O257" i="2"/>
  <c r="O258" i="2" s="1"/>
  <c r="P254" i="2"/>
  <c r="Q254" i="2" s="1"/>
  <c r="Q253" i="2"/>
  <c r="P150" i="2"/>
  <c r="R72" i="3"/>
  <c r="I161" i="2"/>
  <c r="H165" i="2"/>
  <c r="Q73" i="3"/>
  <c r="O152" i="2"/>
  <c r="K79" i="3"/>
  <c r="I164" i="2"/>
  <c r="I165" i="2" s="1"/>
  <c r="E171" i="2"/>
  <c r="I80" i="3"/>
  <c r="G166" i="2"/>
  <c r="O75" i="3"/>
  <c r="M156" i="2"/>
  <c r="L77" i="3"/>
  <c r="J160" i="2"/>
  <c r="J161" i="2" s="1"/>
  <c r="H82" i="3"/>
  <c r="F170" i="2"/>
  <c r="F171" i="2" s="1"/>
  <c r="P74" i="3"/>
  <c r="N154" i="2"/>
  <c r="I81" i="3"/>
  <c r="G168" i="2"/>
  <c r="G169" i="2" s="1"/>
  <c r="L78" i="3"/>
  <c r="J162" i="2"/>
  <c r="N76" i="3"/>
  <c r="L158" i="2"/>
  <c r="F83" i="3"/>
  <c r="D85" i="3"/>
  <c r="D176" i="2" s="1"/>
  <c r="E84" i="3"/>
  <c r="F84" i="3" s="1"/>
  <c r="P69" i="6"/>
  <c r="N339" i="2" s="1"/>
  <c r="L358" i="2"/>
  <c r="L359" i="2" s="1"/>
  <c r="L78" i="6"/>
  <c r="I355" i="2"/>
  <c r="K74" i="6"/>
  <c r="I348" i="2" s="1"/>
  <c r="L20" i="1"/>
  <c r="L83" i="6"/>
  <c r="L79" i="6" s="1"/>
  <c r="J357" i="2" s="1"/>
  <c r="I364" i="2"/>
  <c r="I365" i="2" s="1"/>
  <c r="J330" i="2"/>
  <c r="M64" i="6"/>
  <c r="M60" i="6" s="1"/>
  <c r="K323" i="2" s="1"/>
  <c r="N63" i="6"/>
  <c r="K328" i="2"/>
  <c r="K353" i="2"/>
  <c r="N77" i="6"/>
  <c r="P53" i="6"/>
  <c r="M310" i="2"/>
  <c r="M81" i="6"/>
  <c r="J360" i="2"/>
  <c r="J361" i="2" s="1"/>
  <c r="N82" i="6"/>
  <c r="K362" i="2"/>
  <c r="K363" i="2" s="1"/>
  <c r="L333" i="2"/>
  <c r="O66" i="6"/>
  <c r="N65" i="6"/>
  <c r="L332" i="2" s="1"/>
  <c r="P61" i="6"/>
  <c r="M324" i="2"/>
  <c r="K326" i="2"/>
  <c r="N62" i="6"/>
  <c r="P80" i="6"/>
  <c r="M20" i="1"/>
  <c r="M358" i="2"/>
  <c r="M359" i="2" s="1"/>
  <c r="P76" i="6"/>
  <c r="M351" i="2"/>
  <c r="P88" i="6"/>
  <c r="N372" i="2" s="1"/>
  <c r="N373" i="2" s="1"/>
  <c r="Q72" i="6"/>
  <c r="N344" i="2"/>
  <c r="Q70" i="6"/>
  <c r="Q69" i="6" s="1"/>
  <c r="N340" i="2"/>
  <c r="Q73" i="6"/>
  <c r="N346" i="2"/>
  <c r="Q71" i="6"/>
  <c r="N342" i="2"/>
  <c r="Q75" i="6" l="1"/>
  <c r="O349" i="2" s="1"/>
  <c r="O131" i="3"/>
  <c r="M263" i="2"/>
  <c r="M264" i="2" s="1"/>
  <c r="P129" i="3"/>
  <c r="N259" i="2"/>
  <c r="N260" i="2" s="1"/>
  <c r="P130" i="3"/>
  <c r="N261" i="2"/>
  <c r="N262" i="2" s="1"/>
  <c r="P257" i="2"/>
  <c r="R128" i="3"/>
  <c r="P255" i="2"/>
  <c r="R127" i="3"/>
  <c r="P152" i="2"/>
  <c r="R73" i="3"/>
  <c r="G83" i="3"/>
  <c r="E172" i="2"/>
  <c r="P75" i="3"/>
  <c r="N156" i="2"/>
  <c r="L79" i="3"/>
  <c r="J164" i="2"/>
  <c r="J165" i="2" s="1"/>
  <c r="Q74" i="3"/>
  <c r="O154" i="2"/>
  <c r="G167" i="2"/>
  <c r="M77" i="3"/>
  <c r="K160" i="2"/>
  <c r="K161" i="2" s="1"/>
  <c r="J81" i="3"/>
  <c r="H168" i="2"/>
  <c r="H169" i="2" s="1"/>
  <c r="J80" i="3"/>
  <c r="H166" i="2"/>
  <c r="H167" i="2" s="1"/>
  <c r="G84" i="3"/>
  <c r="E174" i="2"/>
  <c r="J163" i="2"/>
  <c r="M78" i="3"/>
  <c r="K162" i="2"/>
  <c r="K163" i="2" s="1"/>
  <c r="I82" i="3"/>
  <c r="G170" i="2"/>
  <c r="G171" i="2" s="1"/>
  <c r="O76" i="3"/>
  <c r="M158" i="2"/>
  <c r="D86" i="3"/>
  <c r="D178" i="2" s="1"/>
  <c r="E85" i="3"/>
  <c r="F85" i="3" s="1"/>
  <c r="M83" i="6"/>
  <c r="M79" i="6" s="1"/>
  <c r="K357" i="2" s="1"/>
  <c r="J364" i="2"/>
  <c r="J365" i="2" s="1"/>
  <c r="K330" i="2"/>
  <c r="N64" i="6"/>
  <c r="N60" i="6" s="1"/>
  <c r="L323" i="2" s="1"/>
  <c r="M78" i="6"/>
  <c r="J355" i="2"/>
  <c r="L74" i="6"/>
  <c r="J348" i="2" s="1"/>
  <c r="Q53" i="6"/>
  <c r="N310" i="2"/>
  <c r="Q61" i="6"/>
  <c r="N324" i="2"/>
  <c r="L353" i="2"/>
  <c r="O77" i="6"/>
  <c r="O82" i="6"/>
  <c r="L362" i="2"/>
  <c r="L363" i="2" s="1"/>
  <c r="M333" i="2"/>
  <c r="P66" i="6"/>
  <c r="O65" i="6"/>
  <c r="M332" i="2" s="1"/>
  <c r="K360" i="2"/>
  <c r="K361" i="2" s="1"/>
  <c r="N81" i="6"/>
  <c r="O63" i="6"/>
  <c r="L328" i="2"/>
  <c r="O62" i="6"/>
  <c r="L326" i="2"/>
  <c r="Q80" i="6"/>
  <c r="N20" i="1"/>
  <c r="N358" i="2"/>
  <c r="N359" i="2" s="1"/>
  <c r="Q76" i="6"/>
  <c r="N351" i="2"/>
  <c r="R71" i="6"/>
  <c r="O342" i="2"/>
  <c r="R70" i="6"/>
  <c r="O339" i="2"/>
  <c r="O340" i="2"/>
  <c r="R75" i="6"/>
  <c r="P349" i="2" s="1"/>
  <c r="Q88" i="6"/>
  <c r="O372" i="2" s="1"/>
  <c r="O373" i="2" s="1"/>
  <c r="R73" i="6"/>
  <c r="O346" i="2"/>
  <c r="R72" i="6"/>
  <c r="O344" i="2"/>
  <c r="P258" i="2" l="1"/>
  <c r="Q258" i="2" s="1"/>
  <c r="Q257" i="2"/>
  <c r="Q130" i="3"/>
  <c r="O261" i="2"/>
  <c r="O262" i="2" s="1"/>
  <c r="Q129" i="3"/>
  <c r="O259" i="2"/>
  <c r="O260" i="2" s="1"/>
  <c r="P256" i="2"/>
  <c r="Q256" i="2" s="1"/>
  <c r="Q255" i="2"/>
  <c r="P131" i="3"/>
  <c r="N263" i="2"/>
  <c r="N264" i="2" s="1"/>
  <c r="P154" i="2"/>
  <c r="R74" i="3"/>
  <c r="M79" i="3"/>
  <c r="K164" i="2"/>
  <c r="H84" i="3"/>
  <c r="F174" i="2"/>
  <c r="F175" i="2" s="1"/>
  <c r="N77" i="3"/>
  <c r="L160" i="2"/>
  <c r="L161" i="2" s="1"/>
  <c r="Q75" i="3"/>
  <c r="O156" i="2"/>
  <c r="E175" i="2"/>
  <c r="J82" i="3"/>
  <c r="H170" i="2"/>
  <c r="H171" i="2" s="1"/>
  <c r="K81" i="3"/>
  <c r="I168" i="2"/>
  <c r="I169" i="2" s="1"/>
  <c r="G85" i="3"/>
  <c r="E176" i="2"/>
  <c r="E173" i="2"/>
  <c r="N78" i="3"/>
  <c r="L162" i="2"/>
  <c r="K80" i="3"/>
  <c r="I166" i="2"/>
  <c r="H83" i="3"/>
  <c r="F172" i="2"/>
  <c r="F173" i="2" s="1"/>
  <c r="P76" i="3"/>
  <c r="N158" i="2"/>
  <c r="D87" i="3"/>
  <c r="D180" i="2" s="1"/>
  <c r="E86" i="3"/>
  <c r="F86" i="3" s="1"/>
  <c r="R69" i="6"/>
  <c r="P339" i="2" s="1"/>
  <c r="N78" i="6"/>
  <c r="K355" i="2"/>
  <c r="M74" i="6"/>
  <c r="K348" i="2" s="1"/>
  <c r="O64" i="6"/>
  <c r="O60" i="6" s="1"/>
  <c r="M323" i="2" s="1"/>
  <c r="L330" i="2"/>
  <c r="K364" i="2"/>
  <c r="K365" i="2" s="1"/>
  <c r="N83" i="6"/>
  <c r="P63" i="6"/>
  <c r="M328" i="2"/>
  <c r="N333" i="2"/>
  <c r="Q66" i="6"/>
  <c r="P65" i="6"/>
  <c r="N332" i="2" s="1"/>
  <c r="R61" i="6"/>
  <c r="O324" i="2"/>
  <c r="O81" i="6"/>
  <c r="L360" i="2"/>
  <c r="L361" i="2" s="1"/>
  <c r="P82" i="6"/>
  <c r="M362" i="2"/>
  <c r="M363" i="2" s="1"/>
  <c r="P77" i="6"/>
  <c r="M353" i="2"/>
  <c r="R53" i="6"/>
  <c r="O310" i="2"/>
  <c r="M326" i="2"/>
  <c r="P62" i="6"/>
  <c r="R80" i="6"/>
  <c r="O20" i="1"/>
  <c r="O358" i="2"/>
  <c r="O359" i="2" s="1"/>
  <c r="R76" i="6"/>
  <c r="O351" i="2"/>
  <c r="S75" i="6"/>
  <c r="P340" i="2"/>
  <c r="S70" i="6"/>
  <c r="P342" i="2"/>
  <c r="S71" i="6"/>
  <c r="P344" i="2"/>
  <c r="S72" i="6"/>
  <c r="P346" i="2"/>
  <c r="S73" i="6"/>
  <c r="R88" i="6"/>
  <c r="P372" i="2" s="1"/>
  <c r="P259" i="2" l="1"/>
  <c r="R129" i="3"/>
  <c r="P261" i="2"/>
  <c r="R130" i="3"/>
  <c r="Q131" i="3"/>
  <c r="O263" i="2"/>
  <c r="O264" i="2" s="1"/>
  <c r="P156" i="2"/>
  <c r="R75" i="3"/>
  <c r="O78" i="3"/>
  <c r="M162" i="2"/>
  <c r="M163" i="2" s="1"/>
  <c r="L81" i="3"/>
  <c r="J168" i="2"/>
  <c r="O77" i="3"/>
  <c r="M160" i="2"/>
  <c r="M161" i="2" s="1"/>
  <c r="K165" i="2"/>
  <c r="N79" i="3"/>
  <c r="L164" i="2"/>
  <c r="L165" i="2" s="1"/>
  <c r="G86" i="3"/>
  <c r="E178" i="2"/>
  <c r="I167" i="2"/>
  <c r="E177" i="2"/>
  <c r="K82" i="3"/>
  <c r="I170" i="2"/>
  <c r="I171" i="2" s="1"/>
  <c r="I84" i="3"/>
  <c r="G174" i="2"/>
  <c r="G175" i="2" s="1"/>
  <c r="I83" i="3"/>
  <c r="G172" i="2"/>
  <c r="G173" i="2" s="1"/>
  <c r="L80" i="3"/>
  <c r="J166" i="2"/>
  <c r="J167" i="2" s="1"/>
  <c r="H85" i="3"/>
  <c r="F176" i="2"/>
  <c r="F177" i="2" s="1"/>
  <c r="L163" i="2"/>
  <c r="Q76" i="3"/>
  <c r="R76" i="3" s="1"/>
  <c r="O158" i="2"/>
  <c r="D88" i="3"/>
  <c r="D182" i="2" s="1"/>
  <c r="E87" i="3"/>
  <c r="F87" i="3" s="1"/>
  <c r="S69" i="6"/>
  <c r="P64" i="6"/>
  <c r="P60" i="6" s="1"/>
  <c r="N323" i="2" s="1"/>
  <c r="M330" i="2"/>
  <c r="L364" i="2"/>
  <c r="L365" i="2" s="1"/>
  <c r="O83" i="6"/>
  <c r="O79" i="6" s="1"/>
  <c r="M357" i="2" s="1"/>
  <c r="N79" i="6"/>
  <c r="L357" i="2" s="1"/>
  <c r="O78" i="6"/>
  <c r="L355" i="2"/>
  <c r="N74" i="6"/>
  <c r="L348" i="2" s="1"/>
  <c r="P324" i="2"/>
  <c r="Q324" i="2" s="1"/>
  <c r="S61" i="6"/>
  <c r="O333" i="2"/>
  <c r="R66" i="6"/>
  <c r="Q65" i="6"/>
  <c r="O332" i="2" s="1"/>
  <c r="P310" i="2"/>
  <c r="S53" i="6"/>
  <c r="Q82" i="6"/>
  <c r="N362" i="2"/>
  <c r="N363" i="2" s="1"/>
  <c r="Q63" i="6"/>
  <c r="N328" i="2"/>
  <c r="N353" i="2"/>
  <c r="Q77" i="6"/>
  <c r="P81" i="6"/>
  <c r="M360" i="2"/>
  <c r="M361" i="2" s="1"/>
  <c r="Q62" i="6"/>
  <c r="N326" i="2"/>
  <c r="P373" i="2"/>
  <c r="Q373" i="2" s="1"/>
  <c r="Q372" i="2"/>
  <c r="P20" i="1"/>
  <c r="Q20" i="1" s="1"/>
  <c r="P358" i="2"/>
  <c r="S80" i="6"/>
  <c r="P351" i="2"/>
  <c r="S76" i="6"/>
  <c r="S88" i="6"/>
  <c r="P263" i="2" l="1"/>
  <c r="R131" i="3"/>
  <c r="P262" i="2"/>
  <c r="Q262" i="2" s="1"/>
  <c r="Q261" i="2"/>
  <c r="P260" i="2"/>
  <c r="Q260" i="2" s="1"/>
  <c r="Q259" i="2"/>
  <c r="J84" i="3"/>
  <c r="H174" i="2"/>
  <c r="H175" i="2" s="1"/>
  <c r="G87" i="3"/>
  <c r="E180" i="2"/>
  <c r="I85" i="3"/>
  <c r="G176" i="2"/>
  <c r="G177" i="2" s="1"/>
  <c r="H86" i="3"/>
  <c r="F178" i="2"/>
  <c r="F179" i="2" s="1"/>
  <c r="M80" i="3"/>
  <c r="K166" i="2"/>
  <c r="K167" i="2" s="1"/>
  <c r="J169" i="2"/>
  <c r="M81" i="3"/>
  <c r="K168" i="2"/>
  <c r="K169" i="2" s="1"/>
  <c r="L82" i="3"/>
  <c r="J170" i="2"/>
  <c r="J171" i="2" s="1"/>
  <c r="O79" i="3"/>
  <c r="M164" i="2"/>
  <c r="M165" i="2" s="1"/>
  <c r="J83" i="3"/>
  <c r="H172" i="2"/>
  <c r="P77" i="3"/>
  <c r="N160" i="2"/>
  <c r="N161" i="2" s="1"/>
  <c r="P78" i="3"/>
  <c r="N162" i="2"/>
  <c r="N163" i="2" s="1"/>
  <c r="E179" i="2"/>
  <c r="P158" i="2"/>
  <c r="D89" i="3"/>
  <c r="D184" i="2" s="1"/>
  <c r="E88" i="3"/>
  <c r="F88" i="3" s="1"/>
  <c r="P78" i="6"/>
  <c r="M355" i="2"/>
  <c r="O74" i="6"/>
  <c r="M348" i="2" s="1"/>
  <c r="M364" i="2"/>
  <c r="M365" i="2" s="1"/>
  <c r="P83" i="6"/>
  <c r="P79" i="6" s="1"/>
  <c r="N357" i="2" s="1"/>
  <c r="Q64" i="6"/>
  <c r="Q60" i="6" s="1"/>
  <c r="O323" i="2" s="1"/>
  <c r="N330" i="2"/>
  <c r="P333" i="2"/>
  <c r="Q333" i="2" s="1"/>
  <c r="R65" i="6"/>
  <c r="P332" i="2" s="1"/>
  <c r="S66" i="6"/>
  <c r="S65" i="6" s="1"/>
  <c r="R63" i="6"/>
  <c r="O328" i="2"/>
  <c r="N360" i="2"/>
  <c r="N361" i="2" s="1"/>
  <c r="Q81" i="6"/>
  <c r="O353" i="2"/>
  <c r="R77" i="6"/>
  <c r="S77" i="6" s="1"/>
  <c r="R82" i="6"/>
  <c r="O362" i="2"/>
  <c r="O363" i="2" s="1"/>
  <c r="P359" i="2"/>
  <c r="Q359" i="2" s="1"/>
  <c r="Q358" i="2"/>
  <c r="O326" i="2"/>
  <c r="R62" i="6"/>
  <c r="S62" i="6" s="1"/>
  <c r="P264" i="2" l="1"/>
  <c r="Q264" i="2" s="1"/>
  <c r="Q263" i="2"/>
  <c r="Q78" i="3"/>
  <c r="O162" i="2"/>
  <c r="O163" i="2" s="1"/>
  <c r="N81" i="3"/>
  <c r="L168" i="2"/>
  <c r="L169" i="2" s="1"/>
  <c r="H173" i="2"/>
  <c r="I86" i="3"/>
  <c r="G178" i="2"/>
  <c r="G179" i="2" s="1"/>
  <c r="P79" i="3"/>
  <c r="N164" i="2"/>
  <c r="N165" i="2" s="1"/>
  <c r="E181" i="2"/>
  <c r="J85" i="3"/>
  <c r="H176" i="2"/>
  <c r="H177" i="2" s="1"/>
  <c r="H87" i="3"/>
  <c r="F180" i="2"/>
  <c r="F181" i="2" s="1"/>
  <c r="Q77" i="3"/>
  <c r="O160" i="2"/>
  <c r="O161" i="2" s="1"/>
  <c r="M82" i="3"/>
  <c r="K170" i="2"/>
  <c r="K171" i="2" s="1"/>
  <c r="N80" i="3"/>
  <c r="L166" i="2"/>
  <c r="G88" i="3"/>
  <c r="E182" i="2"/>
  <c r="K84" i="3"/>
  <c r="I174" i="2"/>
  <c r="K83" i="3"/>
  <c r="I172" i="2"/>
  <c r="I173" i="2" s="1"/>
  <c r="D90" i="3"/>
  <c r="D186" i="2" s="1"/>
  <c r="E89" i="3"/>
  <c r="F89" i="3" s="1"/>
  <c r="N364" i="2"/>
  <c r="N365" i="2" s="1"/>
  <c r="Q83" i="6"/>
  <c r="R64" i="6"/>
  <c r="R60" i="6" s="1"/>
  <c r="P323" i="2" s="1"/>
  <c r="O330" i="2"/>
  <c r="Q78" i="6"/>
  <c r="N355" i="2"/>
  <c r="P74" i="6"/>
  <c r="N348" i="2" s="1"/>
  <c r="P362" i="2"/>
  <c r="S82" i="6"/>
  <c r="P328" i="2"/>
  <c r="S63" i="6"/>
  <c r="P353" i="2"/>
  <c r="O360" i="2"/>
  <c r="O361" i="2" s="1"/>
  <c r="R81" i="6"/>
  <c r="S81" i="6" s="1"/>
  <c r="H89" i="6"/>
  <c r="E374" i="2"/>
  <c r="P326" i="2"/>
  <c r="Q326" i="2" s="1"/>
  <c r="P162" i="2" l="1"/>
  <c r="P163" i="2" s="1"/>
  <c r="Q163" i="2" s="1"/>
  <c r="R78" i="3"/>
  <c r="P160" i="2"/>
  <c r="R77" i="3"/>
  <c r="L83" i="3"/>
  <c r="J172" i="2"/>
  <c r="J173" i="2" s="1"/>
  <c r="O80" i="3"/>
  <c r="M166" i="2"/>
  <c r="M167" i="2" s="1"/>
  <c r="K85" i="3"/>
  <c r="I176" i="2"/>
  <c r="I177" i="2" s="1"/>
  <c r="O81" i="3"/>
  <c r="M168" i="2"/>
  <c r="M169" i="2" s="1"/>
  <c r="I175" i="2"/>
  <c r="L84" i="3"/>
  <c r="J174" i="2"/>
  <c r="J175" i="2" s="1"/>
  <c r="E183" i="2"/>
  <c r="N82" i="3"/>
  <c r="L170" i="2"/>
  <c r="L171" i="2" s="1"/>
  <c r="P161" i="2"/>
  <c r="Q161" i="2" s="1"/>
  <c r="Q160" i="2"/>
  <c r="G89" i="3"/>
  <c r="E184" i="2"/>
  <c r="H88" i="3"/>
  <c r="F182" i="2"/>
  <c r="F183" i="2" s="1"/>
  <c r="Q79" i="3"/>
  <c r="O164" i="2"/>
  <c r="O165" i="2" s="1"/>
  <c r="I87" i="3"/>
  <c r="G180" i="2"/>
  <c r="L167" i="2"/>
  <c r="J86" i="3"/>
  <c r="H178" i="2"/>
  <c r="D91" i="3"/>
  <c r="D188" i="2" s="1"/>
  <c r="E90" i="3"/>
  <c r="F90" i="3" s="1"/>
  <c r="R78" i="6"/>
  <c r="O355" i="2"/>
  <c r="Q74" i="6"/>
  <c r="O348" i="2" s="1"/>
  <c r="O364" i="2"/>
  <c r="R83" i="6"/>
  <c r="P364" i="2" s="1"/>
  <c r="P365" i="2" s="1"/>
  <c r="P330" i="2"/>
  <c r="S64" i="6"/>
  <c r="S60" i="6" s="1"/>
  <c r="Q79" i="6"/>
  <c r="O357" i="2" s="1"/>
  <c r="E376" i="2"/>
  <c r="H90" i="6"/>
  <c r="P363" i="2"/>
  <c r="Q363" i="2" s="1"/>
  <c r="Q362" i="2"/>
  <c r="P360" i="2"/>
  <c r="P361" i="2" s="1"/>
  <c r="Q361" i="2" s="1"/>
  <c r="E375" i="2"/>
  <c r="I89" i="6"/>
  <c r="F374" i="2"/>
  <c r="F375" i="2" s="1"/>
  <c r="Q162" i="2" l="1"/>
  <c r="P164" i="2"/>
  <c r="R79" i="3"/>
  <c r="H179" i="2"/>
  <c r="G90" i="3"/>
  <c r="E186" i="2"/>
  <c r="J87" i="3"/>
  <c r="H180" i="2"/>
  <c r="H181" i="2" s="1"/>
  <c r="H89" i="3"/>
  <c r="F184" i="2"/>
  <c r="F185" i="2" s="1"/>
  <c r="L85" i="3"/>
  <c r="J176" i="2"/>
  <c r="J177" i="2" s="1"/>
  <c r="K86" i="3"/>
  <c r="I178" i="2"/>
  <c r="I179" i="2" s="1"/>
  <c r="P80" i="3"/>
  <c r="N166" i="2"/>
  <c r="N167" i="2" s="1"/>
  <c r="O82" i="3"/>
  <c r="M170" i="2"/>
  <c r="M171" i="2" s="1"/>
  <c r="P81" i="3"/>
  <c r="N168" i="2"/>
  <c r="N169" i="2" s="1"/>
  <c r="M83" i="3"/>
  <c r="K172" i="2"/>
  <c r="P165" i="2"/>
  <c r="Q165" i="2" s="1"/>
  <c r="Q164" i="2"/>
  <c r="I88" i="3"/>
  <c r="G182" i="2"/>
  <c r="M84" i="3"/>
  <c r="K174" i="2"/>
  <c r="G181" i="2"/>
  <c r="E185" i="2"/>
  <c r="D92" i="3"/>
  <c r="D190" i="2" s="1"/>
  <c r="E91" i="3"/>
  <c r="F91" i="3" s="1"/>
  <c r="S83" i="6"/>
  <c r="S79" i="6" s="1"/>
  <c r="O365" i="2"/>
  <c r="Q365" i="2" s="1"/>
  <c r="Q364" i="2"/>
  <c r="R79" i="6"/>
  <c r="P357" i="2" s="1"/>
  <c r="P355" i="2"/>
  <c r="S78" i="6"/>
  <c r="S74" i="6" s="1"/>
  <c r="R74" i="6"/>
  <c r="P348" i="2" s="1"/>
  <c r="F376" i="2"/>
  <c r="F377" i="2" s="1"/>
  <c r="I90" i="6"/>
  <c r="E377" i="2"/>
  <c r="Q360" i="2"/>
  <c r="G374" i="2"/>
  <c r="G375" i="2" s="1"/>
  <c r="J89" i="6"/>
  <c r="Q80" i="3" l="1"/>
  <c r="O166" i="2"/>
  <c r="O167" i="2" s="1"/>
  <c r="G91" i="3"/>
  <c r="E188" i="2"/>
  <c r="L86" i="3"/>
  <c r="J178" i="2"/>
  <c r="J179" i="2" s="1"/>
  <c r="H90" i="3"/>
  <c r="F186" i="2"/>
  <c r="F187" i="2" s="1"/>
  <c r="K175" i="2"/>
  <c r="N84" i="3"/>
  <c r="L174" i="2"/>
  <c r="L175" i="2" s="1"/>
  <c r="E187" i="2"/>
  <c r="Q81" i="3"/>
  <c r="O168" i="2"/>
  <c r="O169" i="2" s="1"/>
  <c r="G183" i="2"/>
  <c r="M85" i="3"/>
  <c r="K176" i="2"/>
  <c r="K177" i="2" s="1"/>
  <c r="K87" i="3"/>
  <c r="I180" i="2"/>
  <c r="N83" i="3"/>
  <c r="L172" i="2"/>
  <c r="L173" i="2" s="1"/>
  <c r="J88" i="3"/>
  <c r="H182" i="2"/>
  <c r="H183" i="2" s="1"/>
  <c r="P82" i="3"/>
  <c r="N170" i="2"/>
  <c r="N171" i="2" s="1"/>
  <c r="K173" i="2"/>
  <c r="I89" i="3"/>
  <c r="G184" i="2"/>
  <c r="D93" i="3"/>
  <c r="D192" i="2" s="1"/>
  <c r="E92" i="3"/>
  <c r="F92" i="3" s="1"/>
  <c r="G376" i="2"/>
  <c r="J90" i="6"/>
  <c r="E381" i="2"/>
  <c r="H93" i="6"/>
  <c r="E378" i="2"/>
  <c r="H91" i="6"/>
  <c r="G87" i="6"/>
  <c r="E371" i="2" s="1"/>
  <c r="K89" i="6"/>
  <c r="H374" i="2"/>
  <c r="H375" i="2" s="1"/>
  <c r="P168" i="2" l="1"/>
  <c r="P169" i="2" s="1"/>
  <c r="Q169" i="2" s="1"/>
  <c r="R81" i="3"/>
  <c r="P166" i="2"/>
  <c r="R80" i="3"/>
  <c r="L87" i="3"/>
  <c r="J180" i="2"/>
  <c r="J181" i="2" s="1"/>
  <c r="Q82" i="3"/>
  <c r="O170" i="2"/>
  <c r="O171" i="2" s="1"/>
  <c r="K88" i="3"/>
  <c r="I182" i="2"/>
  <c r="I183" i="2" s="1"/>
  <c r="H91" i="3"/>
  <c r="F188" i="2"/>
  <c r="F189" i="2" s="1"/>
  <c r="N85" i="3"/>
  <c r="L176" i="2"/>
  <c r="L177" i="2" s="1"/>
  <c r="G92" i="3"/>
  <c r="E190" i="2"/>
  <c r="M86" i="3"/>
  <c r="K178" i="2"/>
  <c r="O84" i="3"/>
  <c r="M174" i="2"/>
  <c r="M175" i="2" s="1"/>
  <c r="G185" i="2"/>
  <c r="J89" i="3"/>
  <c r="H184" i="2"/>
  <c r="H185" i="2" s="1"/>
  <c r="O83" i="3"/>
  <c r="M172" i="2"/>
  <c r="M173" i="2" s="1"/>
  <c r="P167" i="2"/>
  <c r="Q167" i="2" s="1"/>
  <c r="Q166" i="2"/>
  <c r="E189" i="2"/>
  <c r="I181" i="2"/>
  <c r="Q168" i="2"/>
  <c r="I90" i="3"/>
  <c r="G186" i="2"/>
  <c r="D94" i="3"/>
  <c r="D194" i="2" s="1"/>
  <c r="E93" i="3"/>
  <c r="F93" i="3" s="1"/>
  <c r="I91" i="6"/>
  <c r="F378" i="2"/>
  <c r="F379" i="2" s="1"/>
  <c r="H87" i="6"/>
  <c r="F371" i="2" s="1"/>
  <c r="E379" i="2"/>
  <c r="I93" i="6"/>
  <c r="F381" i="2"/>
  <c r="F382" i="2" s="1"/>
  <c r="K90" i="6"/>
  <c r="H376" i="2"/>
  <c r="H377" i="2" s="1"/>
  <c r="E383" i="2"/>
  <c r="H94" i="6"/>
  <c r="E382" i="2"/>
  <c r="G377" i="2"/>
  <c r="L89" i="6"/>
  <c r="I374" i="2"/>
  <c r="P170" i="2" l="1"/>
  <c r="P171" i="2" s="1"/>
  <c r="Q171" i="2" s="1"/>
  <c r="R82" i="3"/>
  <c r="K179" i="2"/>
  <c r="I91" i="3"/>
  <c r="G188" i="2"/>
  <c r="K89" i="3"/>
  <c r="I184" i="2"/>
  <c r="I185" i="2" s="1"/>
  <c r="H92" i="3"/>
  <c r="F190" i="2"/>
  <c r="F191" i="2" s="1"/>
  <c r="L88" i="3"/>
  <c r="J182" i="2"/>
  <c r="N86" i="3"/>
  <c r="L178" i="2"/>
  <c r="L179" i="2" s="1"/>
  <c r="E191" i="2"/>
  <c r="G93" i="3"/>
  <c r="E192" i="2"/>
  <c r="G187" i="2"/>
  <c r="O85" i="3"/>
  <c r="M176" i="2"/>
  <c r="M177" i="2" s="1"/>
  <c r="P83" i="3"/>
  <c r="N172" i="2"/>
  <c r="N173" i="2" s="1"/>
  <c r="J90" i="3"/>
  <c r="H186" i="2"/>
  <c r="H187" i="2" s="1"/>
  <c r="P84" i="3"/>
  <c r="N174" i="2"/>
  <c r="N175" i="2" s="1"/>
  <c r="M87" i="3"/>
  <c r="K180" i="2"/>
  <c r="D95" i="3"/>
  <c r="D196" i="2" s="1"/>
  <c r="E94" i="3"/>
  <c r="F94" i="3" s="1"/>
  <c r="E385" i="2"/>
  <c r="H95" i="6"/>
  <c r="H92" i="6" s="1"/>
  <c r="F22" i="1" s="1"/>
  <c r="L90" i="6"/>
  <c r="I376" i="2"/>
  <c r="E384" i="2"/>
  <c r="G381" i="2"/>
  <c r="G382" i="2" s="1"/>
  <c r="J93" i="6"/>
  <c r="I94" i="6"/>
  <c r="F383" i="2"/>
  <c r="F384" i="2" s="1"/>
  <c r="G378" i="2"/>
  <c r="J91" i="6"/>
  <c r="I87" i="6"/>
  <c r="G371" i="2" s="1"/>
  <c r="I375" i="2"/>
  <c r="M89" i="6"/>
  <c r="J374" i="2"/>
  <c r="J375" i="2" s="1"/>
  <c r="Q170" i="2" l="1"/>
  <c r="Q84" i="3"/>
  <c r="O174" i="2"/>
  <c r="O175" i="2" s="1"/>
  <c r="L89" i="3"/>
  <c r="J184" i="2"/>
  <c r="G94" i="3"/>
  <c r="E194" i="2"/>
  <c r="O86" i="3"/>
  <c r="M178" i="2"/>
  <c r="M179" i="2" s="1"/>
  <c r="G189" i="2"/>
  <c r="J91" i="3"/>
  <c r="H188" i="2"/>
  <c r="H189" i="2" s="1"/>
  <c r="K90" i="3"/>
  <c r="I186" i="2"/>
  <c r="I187" i="2" s="1"/>
  <c r="Q83" i="3"/>
  <c r="O172" i="2"/>
  <c r="O173" i="2" s="1"/>
  <c r="K181" i="2"/>
  <c r="E193" i="2"/>
  <c r="M88" i="3"/>
  <c r="K182" i="2"/>
  <c r="K183" i="2" s="1"/>
  <c r="J183" i="2"/>
  <c r="N87" i="3"/>
  <c r="L180" i="2"/>
  <c r="L181" i="2" s="1"/>
  <c r="P85" i="3"/>
  <c r="N176" i="2"/>
  <c r="N177" i="2" s="1"/>
  <c r="H93" i="3"/>
  <c r="F192" i="2"/>
  <c r="F193" i="2" s="1"/>
  <c r="I92" i="3"/>
  <c r="G190" i="2"/>
  <c r="D96" i="3"/>
  <c r="D198" i="2" s="1"/>
  <c r="E95" i="3"/>
  <c r="F95" i="3" s="1"/>
  <c r="I95" i="6"/>
  <c r="I92" i="6" s="1"/>
  <c r="G22" i="1" s="1"/>
  <c r="F385" i="2"/>
  <c r="F386" i="2" s="1"/>
  <c r="H381" i="2"/>
  <c r="H382" i="2" s="1"/>
  <c r="K93" i="6"/>
  <c r="J376" i="2"/>
  <c r="J377" i="2" s="1"/>
  <c r="M90" i="6"/>
  <c r="H378" i="2"/>
  <c r="H379" i="2" s="1"/>
  <c r="K91" i="6"/>
  <c r="J87" i="6"/>
  <c r="H371" i="2" s="1"/>
  <c r="G379" i="2"/>
  <c r="E386" i="2"/>
  <c r="G383" i="2"/>
  <c r="J94" i="6"/>
  <c r="I377" i="2"/>
  <c r="E387" i="2"/>
  <c r="H96" i="6"/>
  <c r="N89" i="6"/>
  <c r="K374" i="2"/>
  <c r="K375" i="2" s="1"/>
  <c r="P174" i="2" l="1"/>
  <c r="R84" i="3"/>
  <c r="P172" i="2"/>
  <c r="P173" i="2" s="1"/>
  <c r="Q173" i="2" s="1"/>
  <c r="R83" i="3"/>
  <c r="E195" i="2"/>
  <c r="I93" i="3"/>
  <c r="G192" i="2"/>
  <c r="N88" i="3"/>
  <c r="L182" i="2"/>
  <c r="L183" i="2" s="1"/>
  <c r="L90" i="3"/>
  <c r="J186" i="2"/>
  <c r="J187" i="2" s="1"/>
  <c r="J185" i="2"/>
  <c r="M89" i="3"/>
  <c r="K184" i="2"/>
  <c r="K185" i="2" s="1"/>
  <c r="Q85" i="3"/>
  <c r="O176" i="2"/>
  <c r="O177" i="2" s="1"/>
  <c r="K91" i="3"/>
  <c r="I188" i="2"/>
  <c r="I189" i="2" s="1"/>
  <c r="G191" i="2"/>
  <c r="G95" i="3"/>
  <c r="E196" i="2"/>
  <c r="H94" i="3"/>
  <c r="F194" i="2"/>
  <c r="F195" i="2" s="1"/>
  <c r="O87" i="3"/>
  <c r="M180" i="2"/>
  <c r="M181" i="2" s="1"/>
  <c r="J92" i="3"/>
  <c r="H190" i="2"/>
  <c r="H191" i="2" s="1"/>
  <c r="Q172" i="2"/>
  <c r="P86" i="3"/>
  <c r="N178" i="2"/>
  <c r="N179" i="2" s="1"/>
  <c r="P175" i="2"/>
  <c r="Q175" i="2" s="1"/>
  <c r="Q174" i="2"/>
  <c r="D97" i="3"/>
  <c r="D200" i="2" s="1"/>
  <c r="E96" i="3"/>
  <c r="F96" i="3" s="1"/>
  <c r="E391" i="2"/>
  <c r="H98" i="6"/>
  <c r="I381" i="2"/>
  <c r="L93" i="6"/>
  <c r="K376" i="2"/>
  <c r="K377" i="2" s="1"/>
  <c r="N90" i="6"/>
  <c r="G385" i="2"/>
  <c r="J95" i="6"/>
  <c r="J92" i="6" s="1"/>
  <c r="H22" i="1" s="1"/>
  <c r="H383" i="2"/>
  <c r="H384" i="2" s="1"/>
  <c r="K94" i="6"/>
  <c r="I378" i="2"/>
  <c r="L91" i="6"/>
  <c r="K87" i="6"/>
  <c r="I371" i="2" s="1"/>
  <c r="H97" i="6"/>
  <c r="E389" i="2"/>
  <c r="G384" i="2"/>
  <c r="F387" i="2"/>
  <c r="F388" i="2" s="1"/>
  <c r="I96" i="6"/>
  <c r="E388" i="2"/>
  <c r="O89" i="6"/>
  <c r="L374" i="2"/>
  <c r="L375" i="2" s="1"/>
  <c r="P176" i="2" l="1"/>
  <c r="R85" i="3"/>
  <c r="H95" i="3"/>
  <c r="F196" i="2"/>
  <c r="F197" i="2" s="1"/>
  <c r="N89" i="3"/>
  <c r="L184" i="2"/>
  <c r="L185" i="2" s="1"/>
  <c r="M90" i="3"/>
  <c r="K186" i="2"/>
  <c r="K187" i="2" s="1"/>
  <c r="G193" i="2"/>
  <c r="G96" i="3"/>
  <c r="E198" i="2"/>
  <c r="K92" i="3"/>
  <c r="I190" i="2"/>
  <c r="O88" i="3"/>
  <c r="M182" i="2"/>
  <c r="M183" i="2" s="1"/>
  <c r="J93" i="3"/>
  <c r="H192" i="2"/>
  <c r="H193" i="2" s="1"/>
  <c r="I94" i="3"/>
  <c r="G194" i="2"/>
  <c r="G195" i="2" s="1"/>
  <c r="P87" i="3"/>
  <c r="N180" i="2"/>
  <c r="N181" i="2" s="1"/>
  <c r="Q86" i="3"/>
  <c r="O178" i="2"/>
  <c r="O179" i="2" s="1"/>
  <c r="L91" i="3"/>
  <c r="J188" i="2"/>
  <c r="E197" i="2"/>
  <c r="P177" i="2"/>
  <c r="Q177" i="2" s="1"/>
  <c r="Q176" i="2"/>
  <c r="D98" i="3"/>
  <c r="D202" i="2" s="1"/>
  <c r="E97" i="3"/>
  <c r="F97" i="3" s="1"/>
  <c r="I382" i="2"/>
  <c r="J381" i="2"/>
  <c r="J382" i="2" s="1"/>
  <c r="M93" i="6"/>
  <c r="E390" i="2"/>
  <c r="H385" i="2"/>
  <c r="H386" i="2" s="1"/>
  <c r="K95" i="6"/>
  <c r="K92" i="6" s="1"/>
  <c r="I22" i="1" s="1"/>
  <c r="M91" i="6"/>
  <c r="J378" i="2"/>
  <c r="J379" i="2" s="1"/>
  <c r="L87" i="6"/>
  <c r="J371" i="2" s="1"/>
  <c r="I98" i="6"/>
  <c r="F391" i="2"/>
  <c r="F392" i="2" s="1"/>
  <c r="I97" i="6"/>
  <c r="F389" i="2"/>
  <c r="F390" i="2" s="1"/>
  <c r="E393" i="2"/>
  <c r="H99" i="6"/>
  <c r="E380" i="2"/>
  <c r="I379" i="2"/>
  <c r="O90" i="6"/>
  <c r="L376" i="2"/>
  <c r="E392" i="2"/>
  <c r="G386" i="2"/>
  <c r="I383" i="2"/>
  <c r="I384" i="2" s="1"/>
  <c r="L94" i="6"/>
  <c r="J96" i="6"/>
  <c r="G387" i="2"/>
  <c r="M374" i="2"/>
  <c r="M375" i="2" s="1"/>
  <c r="P89" i="6"/>
  <c r="L356" i="2"/>
  <c r="F354" i="2"/>
  <c r="N352" i="2"/>
  <c r="F350" i="2"/>
  <c r="I350" i="2"/>
  <c r="J350" i="2"/>
  <c r="M350" i="2"/>
  <c r="O350" i="2"/>
  <c r="P350" i="2"/>
  <c r="K352" i="2"/>
  <c r="L354" i="2"/>
  <c r="H354" i="2"/>
  <c r="L352" i="2"/>
  <c r="E352" i="2"/>
  <c r="L350" i="2"/>
  <c r="E10" i="4"/>
  <c r="E11" i="4" l="1"/>
  <c r="F11" i="4" s="1"/>
  <c r="G11" i="4" s="1"/>
  <c r="F10" i="4"/>
  <c r="P178" i="2"/>
  <c r="P179" i="2" s="1"/>
  <c r="Q179" i="2" s="1"/>
  <c r="R86" i="3"/>
  <c r="Q87" i="3"/>
  <c r="O180" i="2"/>
  <c r="O181" i="2" s="1"/>
  <c r="P88" i="3"/>
  <c r="N182" i="2"/>
  <c r="N183" i="2" s="1"/>
  <c r="J189" i="2"/>
  <c r="L92" i="3"/>
  <c r="J190" i="2"/>
  <c r="J191" i="2" s="1"/>
  <c r="I191" i="2"/>
  <c r="M91" i="3"/>
  <c r="K188" i="2"/>
  <c r="K189" i="2" s="1"/>
  <c r="J94" i="3"/>
  <c r="H194" i="2"/>
  <c r="E199" i="2"/>
  <c r="O89" i="3"/>
  <c r="M184" i="2"/>
  <c r="M185" i="2" s="1"/>
  <c r="N90" i="3"/>
  <c r="L186" i="2"/>
  <c r="L187" i="2" s="1"/>
  <c r="H96" i="3"/>
  <c r="F198" i="2"/>
  <c r="F199" i="2" s="1"/>
  <c r="G97" i="3"/>
  <c r="E200" i="2"/>
  <c r="K93" i="3"/>
  <c r="I192" i="2"/>
  <c r="I193" i="2" s="1"/>
  <c r="I95" i="3"/>
  <c r="G196" i="2"/>
  <c r="D99" i="3"/>
  <c r="D204" i="2" s="1"/>
  <c r="E98" i="3"/>
  <c r="F98" i="3" s="1"/>
  <c r="D404" i="2"/>
  <c r="D402" i="2"/>
  <c r="G389" i="2"/>
  <c r="L95" i="6"/>
  <c r="L92" i="6" s="1"/>
  <c r="J22" i="1" s="1"/>
  <c r="I385" i="2"/>
  <c r="G391" i="2"/>
  <c r="J98" i="6"/>
  <c r="L377" i="2"/>
  <c r="E394" i="2"/>
  <c r="N91" i="6"/>
  <c r="K378" i="2"/>
  <c r="K379" i="2" s="1"/>
  <c r="M87" i="6"/>
  <c r="K371" i="2" s="1"/>
  <c r="K381" i="2"/>
  <c r="K382" i="2" s="1"/>
  <c r="N93" i="6"/>
  <c r="I99" i="6"/>
  <c r="F393" i="2"/>
  <c r="F394" i="2" s="1"/>
  <c r="M376" i="2"/>
  <c r="M377" i="2" s="1"/>
  <c r="P90" i="6"/>
  <c r="M94" i="6"/>
  <c r="J383" i="2"/>
  <c r="J384" i="2" s="1"/>
  <c r="J97" i="6"/>
  <c r="E395" i="2"/>
  <c r="H100" i="6"/>
  <c r="G388" i="2"/>
  <c r="H387" i="2"/>
  <c r="H388" i="2" s="1"/>
  <c r="K96" i="6"/>
  <c r="Q89" i="6"/>
  <c r="N374" i="2"/>
  <c r="N375" i="2" s="1"/>
  <c r="K350" i="2"/>
  <c r="H350" i="2"/>
  <c r="Q349" i="2"/>
  <c r="O354" i="2"/>
  <c r="G354" i="2"/>
  <c r="P356" i="2"/>
  <c r="P352" i="2"/>
  <c r="H352" i="2"/>
  <c r="M354" i="2"/>
  <c r="E354" i="2"/>
  <c r="Q310" i="2"/>
  <c r="Q348" i="2"/>
  <c r="O356" i="2"/>
  <c r="J356" i="2"/>
  <c r="M356" i="2"/>
  <c r="E350" i="2"/>
  <c r="E356" i="2"/>
  <c r="Q351" i="2"/>
  <c r="M352" i="2"/>
  <c r="Q355" i="2"/>
  <c r="I356" i="2"/>
  <c r="J352" i="2"/>
  <c r="P354" i="2"/>
  <c r="H356" i="2"/>
  <c r="Q357" i="2"/>
  <c r="G356" i="2"/>
  <c r="N356" i="2"/>
  <c r="K356" i="2"/>
  <c r="Q353" i="2"/>
  <c r="K354" i="2"/>
  <c r="J354" i="2"/>
  <c r="N354" i="2"/>
  <c r="G352" i="2"/>
  <c r="O352" i="2"/>
  <c r="I352" i="2"/>
  <c r="F352" i="2"/>
  <c r="N350" i="2"/>
  <c r="G350" i="2"/>
  <c r="F356" i="2"/>
  <c r="I354" i="2"/>
  <c r="G341" i="2"/>
  <c r="O341" i="2"/>
  <c r="E311" i="2"/>
  <c r="J331" i="2"/>
  <c r="M311" i="2"/>
  <c r="K329" i="2"/>
  <c r="J311" i="2"/>
  <c r="L341" i="2"/>
  <c r="F311" i="2"/>
  <c r="N311" i="2"/>
  <c r="F325" i="2"/>
  <c r="N325" i="2"/>
  <c r="J338" i="2"/>
  <c r="K345" i="2"/>
  <c r="P343" i="2"/>
  <c r="H311" i="2"/>
  <c r="P311" i="2"/>
  <c r="H325" i="2"/>
  <c r="F329" i="2"/>
  <c r="N329" i="2"/>
  <c r="L338" i="2"/>
  <c r="H343" i="2"/>
  <c r="J343" i="2"/>
  <c r="F347" i="2"/>
  <c r="J334" i="2"/>
  <c r="J399" i="2" s="1"/>
  <c r="N336" i="2"/>
  <c r="L334" i="2"/>
  <c r="L399" i="2" s="1"/>
  <c r="L331" i="2"/>
  <c r="H341" i="2"/>
  <c r="P341" i="2"/>
  <c r="H338" i="2"/>
  <c r="P338" i="2"/>
  <c r="J341" i="2"/>
  <c r="H336" i="2"/>
  <c r="L327" i="2"/>
  <c r="J336" i="2"/>
  <c r="I334" i="2"/>
  <c r="I399" i="2" s="1"/>
  <c r="K336" i="2"/>
  <c r="L336" i="2"/>
  <c r="K341" i="2"/>
  <c r="P347" i="2"/>
  <c r="E341" i="2"/>
  <c r="O336" i="2"/>
  <c r="H347" i="2"/>
  <c r="O325" i="2"/>
  <c r="L325" i="2"/>
  <c r="F336" i="2"/>
  <c r="F341" i="2"/>
  <c r="N341" i="2"/>
  <c r="F343" i="2"/>
  <c r="N343" i="2"/>
  <c r="O347" i="2"/>
  <c r="J345" i="2"/>
  <c r="J327" i="2"/>
  <c r="O329" i="2"/>
  <c r="I338" i="2"/>
  <c r="I341" i="2"/>
  <c r="I343" i="2"/>
  <c r="L345" i="2"/>
  <c r="L347" i="2"/>
  <c r="L329" i="2"/>
  <c r="M345" i="2"/>
  <c r="E347" i="2"/>
  <c r="M347" i="2"/>
  <c r="E322" i="2"/>
  <c r="K327" i="2"/>
  <c r="K331" i="2"/>
  <c r="F345" i="2"/>
  <c r="N345" i="2"/>
  <c r="F327" i="2"/>
  <c r="N327" i="2"/>
  <c r="E331" i="2"/>
  <c r="M331" i="2"/>
  <c r="K334" i="2"/>
  <c r="K399" i="2" s="1"/>
  <c r="E336" i="2"/>
  <c r="M336" i="2"/>
  <c r="G345" i="2"/>
  <c r="O345" i="2"/>
  <c r="P325" i="2"/>
  <c r="E316" i="2"/>
  <c r="M325" i="2"/>
  <c r="E327" i="2"/>
  <c r="M329" i="2"/>
  <c r="P336" i="2"/>
  <c r="I311" i="2"/>
  <c r="G327" i="2"/>
  <c r="O327" i="2"/>
  <c r="F331" i="2"/>
  <c r="N331" i="2"/>
  <c r="E334" i="2"/>
  <c r="E399" i="2" s="1"/>
  <c r="M334" i="2"/>
  <c r="M399" i="2" s="1"/>
  <c r="K338" i="2"/>
  <c r="H345" i="2"/>
  <c r="P345" i="2"/>
  <c r="E325" i="2"/>
  <c r="P329" i="2"/>
  <c r="I325" i="2"/>
  <c r="H327" i="2"/>
  <c r="P327" i="2"/>
  <c r="G331" i="2"/>
  <c r="O331" i="2"/>
  <c r="F334" i="2"/>
  <c r="F399" i="2" s="1"/>
  <c r="N334" i="2"/>
  <c r="N399" i="2" s="1"/>
  <c r="E338" i="2"/>
  <c r="M338" i="2"/>
  <c r="K343" i="2"/>
  <c r="I345" i="2"/>
  <c r="I347" i="2"/>
  <c r="E318" i="2"/>
  <c r="M327" i="2"/>
  <c r="K311" i="2"/>
  <c r="J325" i="2"/>
  <c r="I327" i="2"/>
  <c r="I329" i="2"/>
  <c r="H331" i="2"/>
  <c r="P331" i="2"/>
  <c r="G334" i="2"/>
  <c r="G399" i="2" s="1"/>
  <c r="O334" i="2"/>
  <c r="O399" i="2" s="1"/>
  <c r="F338" i="2"/>
  <c r="N338" i="2"/>
  <c r="O343" i="2"/>
  <c r="L343" i="2"/>
  <c r="J347" i="2"/>
  <c r="E345" i="2"/>
  <c r="E320" i="2"/>
  <c r="E329" i="2"/>
  <c r="O311" i="2"/>
  <c r="L311" i="2"/>
  <c r="K325" i="2"/>
  <c r="J329" i="2"/>
  <c r="H329" i="2"/>
  <c r="I331" i="2"/>
  <c r="Q330" i="2"/>
  <c r="H334" i="2"/>
  <c r="H399" i="2" s="1"/>
  <c r="P334" i="2"/>
  <c r="P399" i="2" s="1"/>
  <c r="I336" i="2"/>
  <c r="G338" i="2"/>
  <c r="O338" i="2"/>
  <c r="M341" i="2"/>
  <c r="E343" i="2"/>
  <c r="M343" i="2"/>
  <c r="K347" i="2"/>
  <c r="Q344" i="2"/>
  <c r="Q337" i="2"/>
  <c r="Q340" i="2"/>
  <c r="Q328" i="2"/>
  <c r="Q332" i="2"/>
  <c r="Q335" i="2"/>
  <c r="Q339" i="2"/>
  <c r="Q342" i="2"/>
  <c r="Q346" i="2"/>
  <c r="Q323" i="2"/>
  <c r="N347" i="2"/>
  <c r="G311" i="2"/>
  <c r="G325" i="2"/>
  <c r="G329" i="2"/>
  <c r="G336" i="2"/>
  <c r="G343" i="2"/>
  <c r="G347" i="2"/>
  <c r="E12" i="4" l="1"/>
  <c r="F12" i="4" s="1"/>
  <c r="G12" i="4" s="1"/>
  <c r="G10" i="4"/>
  <c r="H10" i="4" s="1"/>
  <c r="Q178" i="2"/>
  <c r="P180" i="2"/>
  <c r="P181" i="2" s="1"/>
  <c r="Q181" i="2" s="1"/>
  <c r="R87" i="3"/>
  <c r="J95" i="3"/>
  <c r="H196" i="2"/>
  <c r="H197" i="2" s="1"/>
  <c r="M92" i="3"/>
  <c r="K190" i="2"/>
  <c r="K191" i="2" s="1"/>
  <c r="L93" i="3"/>
  <c r="J192" i="2"/>
  <c r="O90" i="3"/>
  <c r="M186" i="2"/>
  <c r="M187" i="2" s="1"/>
  <c r="H195" i="2"/>
  <c r="K94" i="3"/>
  <c r="I194" i="2"/>
  <c r="I195" i="2" s="1"/>
  <c r="G98" i="3"/>
  <c r="E202" i="2"/>
  <c r="N91" i="3"/>
  <c r="L188" i="2"/>
  <c r="Q88" i="3"/>
  <c r="O182" i="2"/>
  <c r="O183" i="2" s="1"/>
  <c r="E201" i="2"/>
  <c r="P89" i="3"/>
  <c r="N184" i="2"/>
  <c r="N185" i="2" s="1"/>
  <c r="Q180" i="2"/>
  <c r="I96" i="3"/>
  <c r="G198" i="2"/>
  <c r="G199" i="2" s="1"/>
  <c r="G197" i="2"/>
  <c r="H97" i="3"/>
  <c r="F200" i="2"/>
  <c r="F201" i="2" s="1"/>
  <c r="D100" i="3"/>
  <c r="D206" i="2" s="1"/>
  <c r="E99" i="3"/>
  <c r="F99" i="3" s="1"/>
  <c r="E402" i="2"/>
  <c r="H11" i="4"/>
  <c r="E404" i="2"/>
  <c r="F380" i="2"/>
  <c r="G390" i="2"/>
  <c r="N376" i="2"/>
  <c r="N377" i="2" s="1"/>
  <c r="Q90" i="6"/>
  <c r="K97" i="6"/>
  <c r="H389" i="2"/>
  <c r="H390" i="2" s="1"/>
  <c r="H391" i="2"/>
  <c r="H392" i="2" s="1"/>
  <c r="K98" i="6"/>
  <c r="L378" i="2"/>
  <c r="O91" i="6"/>
  <c r="N87" i="6"/>
  <c r="L371" i="2" s="1"/>
  <c r="G392" i="2"/>
  <c r="K383" i="2"/>
  <c r="K384" i="2" s="1"/>
  <c r="N94" i="6"/>
  <c r="G393" i="2"/>
  <c r="G394" i="2" s="1"/>
  <c r="J99" i="6"/>
  <c r="I100" i="6"/>
  <c r="F395" i="2"/>
  <c r="F396" i="2" s="1"/>
  <c r="E396" i="2"/>
  <c r="I386" i="2"/>
  <c r="L381" i="2"/>
  <c r="L382" i="2" s="1"/>
  <c r="O93" i="6"/>
  <c r="M95" i="6"/>
  <c r="M92" i="6" s="1"/>
  <c r="K22" i="1" s="1"/>
  <c r="J385" i="2"/>
  <c r="J386" i="2" s="1"/>
  <c r="L96" i="6"/>
  <c r="I387" i="2"/>
  <c r="I388" i="2" s="1"/>
  <c r="R89" i="6"/>
  <c r="O374" i="2"/>
  <c r="O375" i="2" s="1"/>
  <c r="Q350" i="2"/>
  <c r="Q352" i="2"/>
  <c r="Q356" i="2"/>
  <c r="Q354" i="2"/>
  <c r="Q325" i="2"/>
  <c r="Q334" i="2"/>
  <c r="Q311" i="2"/>
  <c r="Q341" i="2"/>
  <c r="Q331" i="2"/>
  <c r="Q343" i="2"/>
  <c r="Q338" i="2"/>
  <c r="Q327" i="2"/>
  <c r="Q345" i="2"/>
  <c r="Q329" i="2"/>
  <c r="Q336" i="2"/>
  <c r="Q347" i="2"/>
  <c r="D406" i="2" l="1"/>
  <c r="E13" i="4"/>
  <c r="F13" i="4" s="1"/>
  <c r="G13" i="4" s="1"/>
  <c r="P182" i="2"/>
  <c r="Q182" i="2" s="1"/>
  <c r="R88" i="3"/>
  <c r="I97" i="3"/>
  <c r="G200" i="2"/>
  <c r="O91" i="3"/>
  <c r="M188" i="2"/>
  <c r="M189" i="2" s="1"/>
  <c r="Q89" i="3"/>
  <c r="O184" i="2"/>
  <c r="O185" i="2" s="1"/>
  <c r="E203" i="2"/>
  <c r="J193" i="2"/>
  <c r="M93" i="3"/>
  <c r="K192" i="2"/>
  <c r="K193" i="2" s="1"/>
  <c r="G99" i="3"/>
  <c r="E204" i="2"/>
  <c r="J96" i="3"/>
  <c r="H198" i="2"/>
  <c r="H199" i="2" s="1"/>
  <c r="L94" i="3"/>
  <c r="J194" i="2"/>
  <c r="J195" i="2" s="1"/>
  <c r="N92" i="3"/>
  <c r="L190" i="2"/>
  <c r="L191" i="2" s="1"/>
  <c r="L189" i="2"/>
  <c r="K95" i="3"/>
  <c r="I196" i="2"/>
  <c r="H98" i="3"/>
  <c r="F202" i="2"/>
  <c r="F203" i="2" s="1"/>
  <c r="P90" i="3"/>
  <c r="N186" i="2"/>
  <c r="N187" i="2" s="1"/>
  <c r="D101" i="3"/>
  <c r="D208" i="2" s="1"/>
  <c r="E100" i="3"/>
  <c r="F100" i="3" s="1"/>
  <c r="E14" i="4"/>
  <c r="F14" i="4" s="1"/>
  <c r="G14" i="4" s="1"/>
  <c r="D408" i="2"/>
  <c r="E405" i="2"/>
  <c r="H12" i="4"/>
  <c r="E406" i="2"/>
  <c r="I11" i="4"/>
  <c r="F404" i="2"/>
  <c r="F405" i="2" s="1"/>
  <c r="E403" i="2"/>
  <c r="I10" i="4"/>
  <c r="F402" i="2"/>
  <c r="F403" i="2" s="1"/>
  <c r="G395" i="2"/>
  <c r="G380" i="2"/>
  <c r="J100" i="6"/>
  <c r="L98" i="6"/>
  <c r="I391" i="2"/>
  <c r="N95" i="6"/>
  <c r="N92" i="6" s="1"/>
  <c r="L22" i="1" s="1"/>
  <c r="K385" i="2"/>
  <c r="K386" i="2" s="1"/>
  <c r="H393" i="2"/>
  <c r="K99" i="6"/>
  <c r="L97" i="6"/>
  <c r="I389" i="2"/>
  <c r="I390" i="2" s="1"/>
  <c r="M381" i="2"/>
  <c r="M382" i="2" s="1"/>
  <c r="P93" i="6"/>
  <c r="P91" i="6"/>
  <c r="M378" i="2"/>
  <c r="M379" i="2" s="1"/>
  <c r="O87" i="6"/>
  <c r="M371" i="2" s="1"/>
  <c r="R90" i="6"/>
  <c r="O376" i="2"/>
  <c r="O377" i="2" s="1"/>
  <c r="L379" i="2"/>
  <c r="O94" i="6"/>
  <c r="L383" i="2"/>
  <c r="L384" i="2" s="1"/>
  <c r="M96" i="6"/>
  <c r="J387" i="2"/>
  <c r="P374" i="2"/>
  <c r="S89" i="6"/>
  <c r="D271" i="2"/>
  <c r="C271" i="2"/>
  <c r="P183" i="2" l="1"/>
  <c r="Q183" i="2" s="1"/>
  <c r="P184" i="2"/>
  <c r="P185" i="2" s="1"/>
  <c r="Q185" i="2" s="1"/>
  <c r="R89" i="3"/>
  <c r="H99" i="3"/>
  <c r="F204" i="2"/>
  <c r="F205" i="2" s="1"/>
  <c r="L95" i="3"/>
  <c r="J196" i="2"/>
  <c r="J197" i="2" s="1"/>
  <c r="K96" i="3"/>
  <c r="I198" i="2"/>
  <c r="O92" i="3"/>
  <c r="M190" i="2"/>
  <c r="M191" i="2" s="1"/>
  <c r="N93" i="3"/>
  <c r="L192" i="2"/>
  <c r="L193" i="2" s="1"/>
  <c r="P91" i="3"/>
  <c r="N188" i="2"/>
  <c r="N189" i="2" s="1"/>
  <c r="G100" i="3"/>
  <c r="E206" i="2"/>
  <c r="Q90" i="3"/>
  <c r="O186" i="2"/>
  <c r="O187" i="2" s="1"/>
  <c r="M94" i="3"/>
  <c r="K194" i="2"/>
  <c r="G201" i="2"/>
  <c r="I98" i="3"/>
  <c r="G202" i="2"/>
  <c r="J97" i="3"/>
  <c r="H200" i="2"/>
  <c r="H201" i="2" s="1"/>
  <c r="E205" i="2"/>
  <c r="I197" i="2"/>
  <c r="D102" i="3"/>
  <c r="D210" i="2" s="1"/>
  <c r="E101" i="3"/>
  <c r="F101" i="3" s="1"/>
  <c r="I12" i="4"/>
  <c r="F406" i="2"/>
  <c r="F407" i="2" s="1"/>
  <c r="J10" i="4"/>
  <c r="G402" i="2"/>
  <c r="G403" i="2" s="1"/>
  <c r="E407" i="2"/>
  <c r="H13" i="4"/>
  <c r="E408" i="2"/>
  <c r="J11" i="4"/>
  <c r="G404" i="2"/>
  <c r="E15" i="4"/>
  <c r="F15" i="4" s="1"/>
  <c r="G15" i="4" s="1"/>
  <c r="D410" i="2"/>
  <c r="I392" i="2"/>
  <c r="J391" i="2"/>
  <c r="J392" i="2" s="1"/>
  <c r="M98" i="6"/>
  <c r="H394" i="2"/>
  <c r="K100" i="6"/>
  <c r="H395" i="2"/>
  <c r="H396" i="2" s="1"/>
  <c r="H380" i="2"/>
  <c r="Q91" i="6"/>
  <c r="N378" i="2"/>
  <c r="N379" i="2" s="1"/>
  <c r="P87" i="6"/>
  <c r="N371" i="2" s="1"/>
  <c r="N381" i="2"/>
  <c r="N382" i="2" s="1"/>
  <c r="Q93" i="6"/>
  <c r="G396" i="2"/>
  <c r="P94" i="6"/>
  <c r="M383" i="2"/>
  <c r="M384" i="2" s="1"/>
  <c r="O95" i="6"/>
  <c r="O92" i="6" s="1"/>
  <c r="M22" i="1" s="1"/>
  <c r="L385" i="2"/>
  <c r="L99" i="6"/>
  <c r="I393" i="2"/>
  <c r="I394" i="2" s="1"/>
  <c r="P376" i="2"/>
  <c r="S90" i="6"/>
  <c r="M97" i="6"/>
  <c r="J389" i="2"/>
  <c r="N96" i="6"/>
  <c r="K387" i="2"/>
  <c r="K388" i="2" s="1"/>
  <c r="J388" i="2"/>
  <c r="P375" i="2"/>
  <c r="Q375" i="2" s="1"/>
  <c r="Q374" i="2"/>
  <c r="D8" i="3"/>
  <c r="E8" i="3" s="1"/>
  <c r="F8" i="3" s="1"/>
  <c r="C297" i="2"/>
  <c r="C295" i="2"/>
  <c r="C276" i="2"/>
  <c r="C278" i="2"/>
  <c r="C280" i="2"/>
  <c r="C282" i="2"/>
  <c r="C283" i="2"/>
  <c r="C285" i="2"/>
  <c r="C287" i="2"/>
  <c r="C289" i="2"/>
  <c r="C293" i="2"/>
  <c r="C291" i="2"/>
  <c r="C308" i="2"/>
  <c r="C306" i="2"/>
  <c r="C304" i="2"/>
  <c r="C303" i="2"/>
  <c r="C301" i="2"/>
  <c r="C299" i="2"/>
  <c r="C274" i="2"/>
  <c r="C272" i="2"/>
  <c r="Q270" i="2"/>
  <c r="P186" i="2" l="1"/>
  <c r="R90" i="3"/>
  <c r="Q184" i="2"/>
  <c r="I199" i="2"/>
  <c r="E207" i="2"/>
  <c r="N94" i="3"/>
  <c r="L194" i="2"/>
  <c r="L195" i="2" s="1"/>
  <c r="Q91" i="3"/>
  <c r="O188" i="2"/>
  <c r="O189" i="2" s="1"/>
  <c r="K195" i="2"/>
  <c r="M95" i="3"/>
  <c r="K196" i="2"/>
  <c r="L96" i="3"/>
  <c r="J198" i="2"/>
  <c r="J199" i="2" s="1"/>
  <c r="G101" i="3"/>
  <c r="E208" i="2"/>
  <c r="G203" i="2"/>
  <c r="P187" i="2"/>
  <c r="Q187" i="2" s="1"/>
  <c r="Q186" i="2"/>
  <c r="O93" i="3"/>
  <c r="M192" i="2"/>
  <c r="M193" i="2" s="1"/>
  <c r="K97" i="3"/>
  <c r="I200" i="2"/>
  <c r="J98" i="3"/>
  <c r="H202" i="2"/>
  <c r="H203" i="2" s="1"/>
  <c r="I99" i="3"/>
  <c r="G204" i="2"/>
  <c r="H100" i="3"/>
  <c r="F206" i="2"/>
  <c r="F207" i="2" s="1"/>
  <c r="P92" i="3"/>
  <c r="N190" i="2"/>
  <c r="N191" i="2" s="1"/>
  <c r="D103" i="3"/>
  <c r="D212" i="2" s="1"/>
  <c r="E102" i="3"/>
  <c r="F102" i="3" s="1"/>
  <c r="E16" i="4"/>
  <c r="F16" i="4" s="1"/>
  <c r="G16" i="4" s="1"/>
  <c r="D412" i="2"/>
  <c r="G405" i="2"/>
  <c r="K11" i="4"/>
  <c r="H404" i="2"/>
  <c r="H405" i="2" s="1"/>
  <c r="E409" i="2"/>
  <c r="K10" i="4"/>
  <c r="H402" i="2"/>
  <c r="I13" i="4"/>
  <c r="F408" i="2"/>
  <c r="F409" i="2" s="1"/>
  <c r="H14" i="4"/>
  <c r="E410" i="2"/>
  <c r="J12" i="4"/>
  <c r="G406" i="2"/>
  <c r="I395" i="2"/>
  <c r="L100" i="6"/>
  <c r="J390" i="2"/>
  <c r="O381" i="2"/>
  <c r="O382" i="2" s="1"/>
  <c r="R93" i="6"/>
  <c r="N97" i="6"/>
  <c r="K389" i="2"/>
  <c r="K390" i="2" s="1"/>
  <c r="M99" i="6"/>
  <c r="J393" i="2"/>
  <c r="J394" i="2" s="1"/>
  <c r="L386" i="2"/>
  <c r="N98" i="6"/>
  <c r="K391" i="2"/>
  <c r="K392" i="2" s="1"/>
  <c r="P377" i="2"/>
  <c r="Q377" i="2" s="1"/>
  <c r="Q376" i="2"/>
  <c r="P95" i="6"/>
  <c r="P92" i="6" s="1"/>
  <c r="N22" i="1" s="1"/>
  <c r="M385" i="2"/>
  <c r="M386" i="2" s="1"/>
  <c r="I380" i="2"/>
  <c r="R91" i="6"/>
  <c r="O378" i="2"/>
  <c r="O379" i="2" s="1"/>
  <c r="Q87" i="6"/>
  <c r="O371" i="2" s="1"/>
  <c r="N383" i="2"/>
  <c r="N384" i="2" s="1"/>
  <c r="Q94" i="6"/>
  <c r="D9" i="3"/>
  <c r="O96" i="6"/>
  <c r="L387" i="2"/>
  <c r="D272" i="2"/>
  <c r="D274" i="2"/>
  <c r="P188" i="2" l="1"/>
  <c r="P189" i="2" s="1"/>
  <c r="Q189" i="2" s="1"/>
  <c r="R91" i="3"/>
  <c r="N95" i="3"/>
  <c r="L196" i="2"/>
  <c r="L197" i="2" s="1"/>
  <c r="I100" i="3"/>
  <c r="G206" i="2"/>
  <c r="P93" i="3"/>
  <c r="N192" i="2"/>
  <c r="N193" i="2" s="1"/>
  <c r="M96" i="3"/>
  <c r="K198" i="2"/>
  <c r="K199" i="2" s="1"/>
  <c r="O94" i="3"/>
  <c r="M194" i="2"/>
  <c r="M195" i="2" s="1"/>
  <c r="G205" i="2"/>
  <c r="I201" i="2"/>
  <c r="E209" i="2"/>
  <c r="K197" i="2"/>
  <c r="G102" i="3"/>
  <c r="E210" i="2"/>
  <c r="K98" i="3"/>
  <c r="I202" i="2"/>
  <c r="I203" i="2" s="1"/>
  <c r="Q92" i="3"/>
  <c r="O190" i="2"/>
  <c r="O191" i="2" s="1"/>
  <c r="L97" i="3"/>
  <c r="J200" i="2"/>
  <c r="J201" i="2" s="1"/>
  <c r="H101" i="3"/>
  <c r="F208" i="2"/>
  <c r="F209" i="2" s="1"/>
  <c r="J99" i="3"/>
  <c r="H204" i="2"/>
  <c r="H205" i="2" s="1"/>
  <c r="E9" i="3"/>
  <c r="F9" i="3" s="1"/>
  <c r="D10" i="3"/>
  <c r="D33" i="2" s="1"/>
  <c r="D104" i="3"/>
  <c r="D214" i="2" s="1"/>
  <c r="E103" i="3"/>
  <c r="F103" i="3" s="1"/>
  <c r="H403" i="2"/>
  <c r="G407" i="2"/>
  <c r="H15" i="4"/>
  <c r="E412" i="2"/>
  <c r="K12" i="4"/>
  <c r="H406" i="2"/>
  <c r="H407" i="2" s="1"/>
  <c r="J13" i="4"/>
  <c r="G408" i="2"/>
  <c r="L10" i="4"/>
  <c r="I402" i="2"/>
  <c r="I403" i="2" s="1"/>
  <c r="E411" i="2"/>
  <c r="E17" i="4"/>
  <c r="F17" i="4" s="1"/>
  <c r="G17" i="4" s="1"/>
  <c r="D414" i="2"/>
  <c r="I14" i="4"/>
  <c r="F410" i="2"/>
  <c r="F411" i="2" s="1"/>
  <c r="L11" i="4"/>
  <c r="I404" i="2"/>
  <c r="I405" i="2" s="1"/>
  <c r="G11" i="6"/>
  <c r="E274" i="2"/>
  <c r="E275" i="2" s="1"/>
  <c r="O383" i="2"/>
  <c r="O384" i="2" s="1"/>
  <c r="R94" i="6"/>
  <c r="N99" i="6"/>
  <c r="K393" i="2"/>
  <c r="K394" i="2" s="1"/>
  <c r="J395" i="2"/>
  <c r="J396" i="2" s="1"/>
  <c r="M100" i="6"/>
  <c r="J380" i="2"/>
  <c r="P378" i="2"/>
  <c r="S91" i="6"/>
  <c r="S87" i="6" s="1"/>
  <c r="R87" i="6"/>
  <c r="P371" i="2" s="1"/>
  <c r="Q371" i="2" s="1"/>
  <c r="O97" i="6"/>
  <c r="L389" i="2"/>
  <c r="I396" i="2"/>
  <c r="L391" i="2"/>
  <c r="O98" i="6"/>
  <c r="N385" i="2"/>
  <c r="N386" i="2" s="1"/>
  <c r="Q95" i="6"/>
  <c r="Q92" i="6" s="1"/>
  <c r="O22" i="1" s="1"/>
  <c r="P381" i="2"/>
  <c r="S93" i="6"/>
  <c r="L388" i="2"/>
  <c r="P96" i="6"/>
  <c r="M387" i="2"/>
  <c r="M388" i="2" s="1"/>
  <c r="H33" i="6"/>
  <c r="E272" i="2"/>
  <c r="E273" i="2" s="1"/>
  <c r="Q188" i="2" l="1"/>
  <c r="P190" i="2"/>
  <c r="P191" i="2" s="1"/>
  <c r="Q191" i="2" s="1"/>
  <c r="R92" i="3"/>
  <c r="G103" i="3"/>
  <c r="E212" i="2"/>
  <c r="L98" i="3"/>
  <c r="J202" i="2"/>
  <c r="J203" i="2" s="1"/>
  <c r="I101" i="3"/>
  <c r="G208" i="2"/>
  <c r="G209" i="2" s="1"/>
  <c r="Q93" i="3"/>
  <c r="O192" i="2"/>
  <c r="O193" i="2" s="1"/>
  <c r="M97" i="3"/>
  <c r="K200" i="2"/>
  <c r="K201" i="2" s="1"/>
  <c r="G207" i="2"/>
  <c r="N96" i="3"/>
  <c r="L198" i="2"/>
  <c r="L199" i="2" s="1"/>
  <c r="H102" i="3"/>
  <c r="F210" i="2"/>
  <c r="F211" i="2" s="1"/>
  <c r="K99" i="3"/>
  <c r="I204" i="2"/>
  <c r="J100" i="3"/>
  <c r="H206" i="2"/>
  <c r="H207" i="2" s="1"/>
  <c r="E211" i="2"/>
  <c r="P94" i="3"/>
  <c r="N194" i="2"/>
  <c r="N195" i="2" s="1"/>
  <c r="O95" i="3"/>
  <c r="M196" i="2"/>
  <c r="D105" i="3"/>
  <c r="D216" i="2" s="1"/>
  <c r="E104" i="3"/>
  <c r="F104" i="3" s="1"/>
  <c r="E10" i="3"/>
  <c r="F10" i="3" s="1"/>
  <c r="D11" i="3"/>
  <c r="D35" i="2" s="1"/>
  <c r="M11" i="4"/>
  <c r="J404" i="2"/>
  <c r="J405" i="2" s="1"/>
  <c r="E413" i="2"/>
  <c r="I15" i="4"/>
  <c r="F412" i="2"/>
  <c r="F413" i="2" s="1"/>
  <c r="L12" i="4"/>
  <c r="I406" i="2"/>
  <c r="J14" i="4"/>
  <c r="G410" i="2"/>
  <c r="G411" i="2" s="1"/>
  <c r="M10" i="4"/>
  <c r="J402" i="2"/>
  <c r="J403" i="2" s="1"/>
  <c r="G409" i="2"/>
  <c r="H16" i="4"/>
  <c r="E414" i="2"/>
  <c r="K13" i="4"/>
  <c r="H408" i="2"/>
  <c r="H409" i="2" s="1"/>
  <c r="E18" i="4"/>
  <c r="F18" i="4" s="1"/>
  <c r="G18" i="4" s="1"/>
  <c r="D416" i="2"/>
  <c r="E31" i="1"/>
  <c r="D276" i="2"/>
  <c r="E276" i="2"/>
  <c r="K395" i="2"/>
  <c r="K396" i="2" s="1"/>
  <c r="N100" i="6"/>
  <c r="L390" i="2"/>
  <c r="O99" i="6"/>
  <c r="L393" i="2"/>
  <c r="L394" i="2" s="1"/>
  <c r="M391" i="2"/>
  <c r="M392" i="2" s="1"/>
  <c r="P98" i="6"/>
  <c r="P383" i="2"/>
  <c r="S94" i="6"/>
  <c r="P382" i="2"/>
  <c r="Q382" i="2" s="1"/>
  <c r="Q381" i="2"/>
  <c r="K380" i="2"/>
  <c r="P379" i="2"/>
  <c r="Q379" i="2" s="1"/>
  <c r="Q378" i="2"/>
  <c r="P97" i="6"/>
  <c r="M389" i="2"/>
  <c r="M390" i="2" s="1"/>
  <c r="L392" i="2"/>
  <c r="R95" i="6"/>
  <c r="R92" i="6" s="1"/>
  <c r="P22" i="1" s="1"/>
  <c r="O385" i="2"/>
  <c r="O386" i="2" s="1"/>
  <c r="Q96" i="6"/>
  <c r="N387" i="2"/>
  <c r="N388" i="2" s="1"/>
  <c r="Q190" i="2" l="1"/>
  <c r="P192" i="2"/>
  <c r="R93" i="3"/>
  <c r="J101" i="3"/>
  <c r="H208" i="2"/>
  <c r="K100" i="3"/>
  <c r="I206" i="2"/>
  <c r="O96" i="3"/>
  <c r="M198" i="2"/>
  <c r="M199" i="2" s="1"/>
  <c r="I205" i="2"/>
  <c r="L99" i="3"/>
  <c r="J204" i="2"/>
  <c r="J205" i="2" s="1"/>
  <c r="N97" i="3"/>
  <c r="L200" i="2"/>
  <c r="M98" i="3"/>
  <c r="K202" i="2"/>
  <c r="M197" i="2"/>
  <c r="P95" i="3"/>
  <c r="N196" i="2"/>
  <c r="N197" i="2" s="1"/>
  <c r="E213" i="2"/>
  <c r="G104" i="3"/>
  <c r="E214" i="2"/>
  <c r="I102" i="3"/>
  <c r="G210" i="2"/>
  <c r="H103" i="3"/>
  <c r="F212" i="2"/>
  <c r="F213" i="2" s="1"/>
  <c r="Q94" i="3"/>
  <c r="O194" i="2"/>
  <c r="O195" i="2" s="1"/>
  <c r="P193" i="2"/>
  <c r="Q193" i="2" s="1"/>
  <c r="Q192" i="2"/>
  <c r="G10" i="3"/>
  <c r="E33" i="2"/>
  <c r="D12" i="3"/>
  <c r="D37" i="2" s="1"/>
  <c r="E11" i="3"/>
  <c r="F11" i="3" s="1"/>
  <c r="D106" i="3"/>
  <c r="D218" i="2" s="1"/>
  <c r="E105" i="3"/>
  <c r="F105" i="3" s="1"/>
  <c r="J15" i="4"/>
  <c r="G412" i="2"/>
  <c r="G413" i="2" s="1"/>
  <c r="L13" i="4"/>
  <c r="I408" i="2"/>
  <c r="N10" i="4"/>
  <c r="K402" i="2"/>
  <c r="E415" i="2"/>
  <c r="M12" i="4"/>
  <c r="J406" i="2"/>
  <c r="J407" i="2" s="1"/>
  <c r="H17" i="4"/>
  <c r="E416" i="2"/>
  <c r="I16" i="4"/>
  <c r="F414" i="2"/>
  <c r="F415" i="2" s="1"/>
  <c r="K14" i="4"/>
  <c r="H410" i="2"/>
  <c r="H411" i="2" s="1"/>
  <c r="E19" i="4"/>
  <c r="F19" i="4" s="1"/>
  <c r="G19" i="4" s="1"/>
  <c r="D418" i="2"/>
  <c r="I407" i="2"/>
  <c r="N11" i="4"/>
  <c r="K404" i="2"/>
  <c r="E277" i="2"/>
  <c r="D278" i="2"/>
  <c r="P385" i="2"/>
  <c r="S95" i="6"/>
  <c r="S92" i="6" s="1"/>
  <c r="P384" i="2"/>
  <c r="Q384" i="2" s="1"/>
  <c r="Q383" i="2"/>
  <c r="Q97" i="6"/>
  <c r="N389" i="2"/>
  <c r="N390" i="2" s="1"/>
  <c r="N391" i="2"/>
  <c r="N392" i="2" s="1"/>
  <c r="Q98" i="6"/>
  <c r="O100" i="6"/>
  <c r="M380" i="2" s="1"/>
  <c r="L395" i="2"/>
  <c r="P99" i="6"/>
  <c r="M393" i="2"/>
  <c r="M394" i="2" s="1"/>
  <c r="L380" i="2"/>
  <c r="R96" i="6"/>
  <c r="O387" i="2"/>
  <c r="O388" i="2" s="1"/>
  <c r="P194" i="2" l="1"/>
  <c r="P195" i="2" s="1"/>
  <c r="Q195" i="2" s="1"/>
  <c r="R94" i="3"/>
  <c r="H104" i="3"/>
  <c r="F214" i="2"/>
  <c r="F215" i="2" s="1"/>
  <c r="N98" i="3"/>
  <c r="L202" i="2"/>
  <c r="L203" i="2" s="1"/>
  <c r="P96" i="3"/>
  <c r="N198" i="2"/>
  <c r="N199" i="2" s="1"/>
  <c r="E215" i="2"/>
  <c r="L201" i="2"/>
  <c r="I207" i="2"/>
  <c r="I103" i="3"/>
  <c r="G212" i="2"/>
  <c r="G213" i="2" s="1"/>
  <c r="O97" i="3"/>
  <c r="M200" i="2"/>
  <c r="M201" i="2" s="1"/>
  <c r="L100" i="3"/>
  <c r="J206" i="2"/>
  <c r="J207" i="2" s="1"/>
  <c r="G105" i="3"/>
  <c r="E216" i="2"/>
  <c r="K203" i="2"/>
  <c r="G211" i="2"/>
  <c r="H209" i="2"/>
  <c r="J102" i="3"/>
  <c r="H210" i="2"/>
  <c r="H211" i="2" s="1"/>
  <c r="Q95" i="3"/>
  <c r="O196" i="2"/>
  <c r="O197" i="2" s="1"/>
  <c r="M99" i="3"/>
  <c r="K204" i="2"/>
  <c r="K101" i="3"/>
  <c r="I208" i="2"/>
  <c r="I209" i="2" s="1"/>
  <c r="G11" i="3"/>
  <c r="E35" i="2"/>
  <c r="H10" i="3"/>
  <c r="F33" i="2"/>
  <c r="D107" i="3"/>
  <c r="D220" i="2" s="1"/>
  <c r="E106" i="3"/>
  <c r="F106" i="3" s="1"/>
  <c r="D13" i="3"/>
  <c r="D39" i="2" s="1"/>
  <c r="E12" i="3"/>
  <c r="F12" i="3" s="1"/>
  <c r="H18" i="4"/>
  <c r="E418" i="2"/>
  <c r="I17" i="4"/>
  <c r="F416" i="2"/>
  <c r="F417" i="2" s="1"/>
  <c r="O10" i="4"/>
  <c r="L402" i="2"/>
  <c r="L403" i="2" s="1"/>
  <c r="I409" i="2"/>
  <c r="K405" i="2"/>
  <c r="M13" i="4"/>
  <c r="J408" i="2"/>
  <c r="J409" i="2" s="1"/>
  <c r="E417" i="2"/>
  <c r="E20" i="4"/>
  <c r="F20" i="4" s="1"/>
  <c r="G20" i="4" s="1"/>
  <c r="D420" i="2"/>
  <c r="O11" i="4"/>
  <c r="L404" i="2"/>
  <c r="L405" i="2" s="1"/>
  <c r="J16" i="4"/>
  <c r="G414" i="2"/>
  <c r="G415" i="2" s="1"/>
  <c r="N12" i="4"/>
  <c r="K406" i="2"/>
  <c r="K407" i="2" s="1"/>
  <c r="L14" i="4"/>
  <c r="I410" i="2"/>
  <c r="I411" i="2" s="1"/>
  <c r="K403" i="2"/>
  <c r="K15" i="4"/>
  <c r="H412" i="2"/>
  <c r="D280" i="2"/>
  <c r="G32" i="6"/>
  <c r="E278" i="2"/>
  <c r="E279" i="2" s="1"/>
  <c r="R97" i="6"/>
  <c r="O389" i="2"/>
  <c r="O390" i="2" s="1"/>
  <c r="R98" i="6"/>
  <c r="O391" i="2"/>
  <c r="O392" i="2" s="1"/>
  <c r="Q99" i="6"/>
  <c r="N393" i="2"/>
  <c r="N394" i="2" s="1"/>
  <c r="L396" i="2"/>
  <c r="P100" i="6"/>
  <c r="M395" i="2"/>
  <c r="M396" i="2" s="1"/>
  <c r="P386" i="2"/>
  <c r="Q386" i="2" s="1"/>
  <c r="Q385" i="2"/>
  <c r="P387" i="2"/>
  <c r="S96" i="6"/>
  <c r="D282" i="2"/>
  <c r="G62" i="3"/>
  <c r="Q194" i="2" l="1"/>
  <c r="P196" i="2"/>
  <c r="Q196" i="2" s="1"/>
  <c r="R95" i="3"/>
  <c r="G106" i="3"/>
  <c r="E218" i="2"/>
  <c r="K102" i="3"/>
  <c r="I210" i="2"/>
  <c r="E217" i="2"/>
  <c r="J103" i="3"/>
  <c r="H212" i="2"/>
  <c r="H213" i="2" s="1"/>
  <c r="Q96" i="3"/>
  <c r="O198" i="2"/>
  <c r="O199" i="2" s="1"/>
  <c r="I104" i="3"/>
  <c r="G214" i="2"/>
  <c r="G215" i="2" s="1"/>
  <c r="K205" i="2"/>
  <c r="P97" i="3"/>
  <c r="N200" i="2"/>
  <c r="N201" i="2" s="1"/>
  <c r="M100" i="3"/>
  <c r="K206" i="2"/>
  <c r="N99" i="3"/>
  <c r="L204" i="2"/>
  <c r="L205" i="2" s="1"/>
  <c r="H105" i="3"/>
  <c r="F216" i="2"/>
  <c r="F217" i="2" s="1"/>
  <c r="L101" i="3"/>
  <c r="J208" i="2"/>
  <c r="J209" i="2" s="1"/>
  <c r="O98" i="3"/>
  <c r="M202" i="2"/>
  <c r="M203" i="2" s="1"/>
  <c r="I10" i="3"/>
  <c r="G33" i="2"/>
  <c r="G12" i="3"/>
  <c r="E37" i="2"/>
  <c r="H11" i="3"/>
  <c r="F35" i="2"/>
  <c r="H62" i="3"/>
  <c r="D14" i="3"/>
  <c r="D41" i="2" s="1"/>
  <c r="E13" i="3"/>
  <c r="F13" i="3" s="1"/>
  <c r="D108" i="3"/>
  <c r="D222" i="2" s="1"/>
  <c r="E107" i="3"/>
  <c r="F107" i="3" s="1"/>
  <c r="P10" i="4"/>
  <c r="M402" i="2"/>
  <c r="M403" i="2" s="1"/>
  <c r="E21" i="4"/>
  <c r="F21" i="4" s="1"/>
  <c r="G21" i="4" s="1"/>
  <c r="D422" i="2"/>
  <c r="M14" i="4"/>
  <c r="J410" i="2"/>
  <c r="K16" i="4"/>
  <c r="H414" i="2"/>
  <c r="H415" i="2" s="1"/>
  <c r="L15" i="4"/>
  <c r="I412" i="2"/>
  <c r="I413" i="2" s="1"/>
  <c r="P11" i="4"/>
  <c r="M404" i="2"/>
  <c r="M405" i="2" s="1"/>
  <c r="N13" i="4"/>
  <c r="K408" i="2"/>
  <c r="J17" i="4"/>
  <c r="G416" i="2"/>
  <c r="G417" i="2" s="1"/>
  <c r="H413" i="2"/>
  <c r="E419" i="2"/>
  <c r="O12" i="4"/>
  <c r="L406" i="2"/>
  <c r="L407" i="2" s="1"/>
  <c r="H19" i="4"/>
  <c r="E420" i="2"/>
  <c r="I18" i="4"/>
  <c r="F418" i="2"/>
  <c r="F419" i="2" s="1"/>
  <c r="Q100" i="6"/>
  <c r="N395" i="2"/>
  <c r="N396" i="2" s="1"/>
  <c r="N380" i="2"/>
  <c r="E280" i="2"/>
  <c r="E281" i="2" s="1"/>
  <c r="E271" i="2"/>
  <c r="P391" i="2"/>
  <c r="S98" i="6"/>
  <c r="P389" i="2"/>
  <c r="S97" i="6"/>
  <c r="R99" i="6"/>
  <c r="O393" i="2"/>
  <c r="O394" i="2" s="1"/>
  <c r="P388" i="2"/>
  <c r="Q388" i="2" s="1"/>
  <c r="Q387" i="2"/>
  <c r="E283" i="2"/>
  <c r="D283" i="2"/>
  <c r="F266" i="2"/>
  <c r="G266" i="2"/>
  <c r="H266" i="2"/>
  <c r="I266" i="2"/>
  <c r="J266" i="2"/>
  <c r="K266" i="2"/>
  <c r="L266" i="2"/>
  <c r="M266" i="2"/>
  <c r="N266" i="2"/>
  <c r="O266" i="2"/>
  <c r="P266" i="2"/>
  <c r="E266" i="2"/>
  <c r="P197" i="2" l="1"/>
  <c r="Q197" i="2" s="1"/>
  <c r="P198" i="2"/>
  <c r="Q198" i="2" s="1"/>
  <c r="R96" i="3"/>
  <c r="J104" i="3"/>
  <c r="H214" i="2"/>
  <c r="H215" i="2" s="1"/>
  <c r="N100" i="3"/>
  <c r="L206" i="2"/>
  <c r="L207" i="2" s="1"/>
  <c r="K103" i="3"/>
  <c r="I212" i="2"/>
  <c r="Q97" i="3"/>
  <c r="O200" i="2"/>
  <c r="O201" i="2" s="1"/>
  <c r="I211" i="2"/>
  <c r="L102" i="3"/>
  <c r="J210" i="2"/>
  <c r="J211" i="2" s="1"/>
  <c r="P98" i="3"/>
  <c r="N202" i="2"/>
  <c r="N203" i="2" s="1"/>
  <c r="E219" i="2"/>
  <c r="G107" i="3"/>
  <c r="E220" i="2"/>
  <c r="I105" i="3"/>
  <c r="G216" i="2"/>
  <c r="O99" i="3"/>
  <c r="M204" i="2"/>
  <c r="M205" i="2" s="1"/>
  <c r="H106" i="3"/>
  <c r="F218" i="2"/>
  <c r="F219" i="2" s="1"/>
  <c r="M101" i="3"/>
  <c r="K208" i="2"/>
  <c r="K207" i="2"/>
  <c r="H12" i="3"/>
  <c r="F37" i="2"/>
  <c r="G13" i="3"/>
  <c r="E39" i="2"/>
  <c r="J10" i="3"/>
  <c r="H33" i="2"/>
  <c r="I11" i="3"/>
  <c r="G35" i="2"/>
  <c r="I62" i="3"/>
  <c r="D109" i="3"/>
  <c r="D224" i="2" s="1"/>
  <c r="E108" i="3"/>
  <c r="F108" i="3" s="1"/>
  <c r="D15" i="3"/>
  <c r="D43" i="2" s="1"/>
  <c r="E14" i="3"/>
  <c r="F14" i="3" s="1"/>
  <c r="I19" i="4"/>
  <c r="F420" i="2"/>
  <c r="F421" i="2" s="1"/>
  <c r="K409" i="2"/>
  <c r="Q10" i="4"/>
  <c r="N402" i="2"/>
  <c r="N403" i="2" s="1"/>
  <c r="P12" i="4"/>
  <c r="M406" i="2"/>
  <c r="M407" i="2" s="1"/>
  <c r="O13" i="4"/>
  <c r="L408" i="2"/>
  <c r="L409" i="2" s="1"/>
  <c r="J411" i="2"/>
  <c r="K17" i="4"/>
  <c r="H416" i="2"/>
  <c r="H417" i="2" s="1"/>
  <c r="L16" i="4"/>
  <c r="I414" i="2"/>
  <c r="I415" i="2" s="1"/>
  <c r="N14" i="4"/>
  <c r="K410" i="2"/>
  <c r="K411" i="2" s="1"/>
  <c r="H20" i="4"/>
  <c r="E422" i="2"/>
  <c r="Q11" i="4"/>
  <c r="N404" i="2"/>
  <c r="N405" i="2" s="1"/>
  <c r="J18" i="4"/>
  <c r="G418" i="2"/>
  <c r="G419" i="2" s="1"/>
  <c r="E421" i="2"/>
  <c r="M15" i="4"/>
  <c r="J412" i="2"/>
  <c r="E22" i="4"/>
  <c r="F22" i="4" s="1"/>
  <c r="G22" i="4" s="1"/>
  <c r="D424" i="2"/>
  <c r="E285" i="2"/>
  <c r="E284" i="2"/>
  <c r="P393" i="2"/>
  <c r="S99" i="6"/>
  <c r="P392" i="2"/>
  <c r="Q392" i="2" s="1"/>
  <c r="Q391" i="2"/>
  <c r="P390" i="2"/>
  <c r="Q390" i="2" s="1"/>
  <c r="Q389" i="2"/>
  <c r="O395" i="2"/>
  <c r="O396" i="2" s="1"/>
  <c r="R100" i="6"/>
  <c r="O380" i="2"/>
  <c r="Q266" i="2"/>
  <c r="E41" i="6"/>
  <c r="F41" i="6" s="1"/>
  <c r="D285" i="2"/>
  <c r="O267" i="2"/>
  <c r="J267" i="2"/>
  <c r="G267" i="2"/>
  <c r="N267" i="2"/>
  <c r="M267" i="2"/>
  <c r="L267" i="2"/>
  <c r="F267" i="2"/>
  <c r="K267" i="2"/>
  <c r="E267" i="2"/>
  <c r="I267" i="2"/>
  <c r="P267" i="2"/>
  <c r="H267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B4" i="6"/>
  <c r="G41" i="6" l="1"/>
  <c r="E287" i="2" s="1"/>
  <c r="P199" i="2"/>
  <c r="Q199" i="2" s="1"/>
  <c r="P200" i="2"/>
  <c r="Q200" i="2" s="1"/>
  <c r="R97" i="3"/>
  <c r="G108" i="3"/>
  <c r="E222" i="2"/>
  <c r="N101" i="3"/>
  <c r="L208" i="2"/>
  <c r="L209" i="2" s="1"/>
  <c r="G217" i="2"/>
  <c r="Q98" i="3"/>
  <c r="O202" i="2"/>
  <c r="O203" i="2" s="1"/>
  <c r="I213" i="2"/>
  <c r="H107" i="3"/>
  <c r="F220" i="2"/>
  <c r="F221" i="2" s="1"/>
  <c r="O100" i="3"/>
  <c r="M206" i="2"/>
  <c r="M207" i="2" s="1"/>
  <c r="E221" i="2"/>
  <c r="K104" i="3"/>
  <c r="I214" i="2"/>
  <c r="I215" i="2" s="1"/>
  <c r="J105" i="3"/>
  <c r="H216" i="2"/>
  <c r="H217" i="2" s="1"/>
  <c r="L103" i="3"/>
  <c r="J212" i="2"/>
  <c r="J213" i="2" s="1"/>
  <c r="I106" i="3"/>
  <c r="G218" i="2"/>
  <c r="G219" i="2" s="1"/>
  <c r="M102" i="3"/>
  <c r="K210" i="2"/>
  <c r="K211" i="2" s="1"/>
  <c r="K209" i="2"/>
  <c r="P99" i="3"/>
  <c r="N204" i="2"/>
  <c r="N205" i="2" s="1"/>
  <c r="G14" i="3"/>
  <c r="E41" i="2"/>
  <c r="H13" i="3"/>
  <c r="F39" i="2"/>
  <c r="K10" i="3"/>
  <c r="I33" i="2"/>
  <c r="I12" i="3"/>
  <c r="G37" i="2"/>
  <c r="J11" i="3"/>
  <c r="H35" i="2"/>
  <c r="J62" i="3"/>
  <c r="D16" i="3"/>
  <c r="D45" i="2" s="1"/>
  <c r="E15" i="3"/>
  <c r="F15" i="3" s="1"/>
  <c r="D110" i="3"/>
  <c r="D226" i="2" s="1"/>
  <c r="E109" i="3"/>
  <c r="F109" i="3" s="1"/>
  <c r="L17" i="4"/>
  <c r="I416" i="2"/>
  <c r="I20" i="4"/>
  <c r="F422" i="2"/>
  <c r="F423" i="2" s="1"/>
  <c r="R10" i="4"/>
  <c r="P402" i="2" s="1"/>
  <c r="O402" i="2"/>
  <c r="O403" i="2" s="1"/>
  <c r="H21" i="4"/>
  <c r="E424" i="2"/>
  <c r="K18" i="4"/>
  <c r="H418" i="2"/>
  <c r="O14" i="4"/>
  <c r="L410" i="2"/>
  <c r="L411" i="2" s="1"/>
  <c r="E23" i="4"/>
  <c r="F23" i="4" s="1"/>
  <c r="G23" i="4" s="1"/>
  <c r="D426" i="2"/>
  <c r="J413" i="2"/>
  <c r="R11" i="4"/>
  <c r="P404" i="2" s="1"/>
  <c r="O404" i="2"/>
  <c r="O405" i="2" s="1"/>
  <c r="P13" i="4"/>
  <c r="M408" i="2"/>
  <c r="M409" i="2" s="1"/>
  <c r="J19" i="4"/>
  <c r="G420" i="2"/>
  <c r="N15" i="4"/>
  <c r="K412" i="2"/>
  <c r="K413" i="2" s="1"/>
  <c r="M16" i="4"/>
  <c r="J414" i="2"/>
  <c r="J415" i="2" s="1"/>
  <c r="E423" i="2"/>
  <c r="Q12" i="4"/>
  <c r="N406" i="2"/>
  <c r="N407" i="2" s="1"/>
  <c r="E286" i="2"/>
  <c r="P395" i="2"/>
  <c r="S100" i="6"/>
  <c r="P380" i="2"/>
  <c r="Q380" i="2" s="1"/>
  <c r="P394" i="2"/>
  <c r="Q394" i="2" s="1"/>
  <c r="Q393" i="2"/>
  <c r="E42" i="6"/>
  <c r="F42" i="6" s="1"/>
  <c r="G42" i="6" s="1"/>
  <c r="D287" i="2"/>
  <c r="Q267" i="2"/>
  <c r="H27" i="6"/>
  <c r="I27" i="6" s="1"/>
  <c r="J27" i="6" s="1"/>
  <c r="K27" i="6" s="1"/>
  <c r="L27" i="6" s="1"/>
  <c r="M27" i="6" s="1"/>
  <c r="N27" i="6" s="1"/>
  <c r="O27" i="6" s="1"/>
  <c r="P27" i="6" s="1"/>
  <c r="Q27" i="6" s="1"/>
  <c r="R27" i="6" s="1"/>
  <c r="H34" i="6"/>
  <c r="H35" i="6"/>
  <c r="H36" i="6"/>
  <c r="H37" i="6"/>
  <c r="H39" i="6"/>
  <c r="H40" i="6"/>
  <c r="H26" i="6"/>
  <c r="I26" i="6" s="1"/>
  <c r="J26" i="6" s="1"/>
  <c r="H14" i="6"/>
  <c r="H59" i="6"/>
  <c r="F321" i="2" s="1"/>
  <c r="P201" i="2" l="1"/>
  <c r="Q201" i="2" s="1"/>
  <c r="P202" i="2"/>
  <c r="P203" i="2" s="1"/>
  <c r="Q203" i="2" s="1"/>
  <c r="R98" i="3"/>
  <c r="G109" i="3"/>
  <c r="E224" i="2"/>
  <c r="N102" i="3"/>
  <c r="L210" i="2"/>
  <c r="P100" i="3"/>
  <c r="N206" i="2"/>
  <c r="N207" i="2" s="1"/>
  <c r="L104" i="3"/>
  <c r="J214" i="2"/>
  <c r="Q99" i="3"/>
  <c r="O204" i="2"/>
  <c r="O205" i="2" s="1"/>
  <c r="J106" i="3"/>
  <c r="H218" i="2"/>
  <c r="H219" i="2" s="1"/>
  <c r="I107" i="3"/>
  <c r="G220" i="2"/>
  <c r="G221" i="2" s="1"/>
  <c r="O101" i="3"/>
  <c r="M208" i="2"/>
  <c r="M209" i="2" s="1"/>
  <c r="M103" i="3"/>
  <c r="K212" i="2"/>
  <c r="K213" i="2" s="1"/>
  <c r="E223" i="2"/>
  <c r="H108" i="3"/>
  <c r="F222" i="2"/>
  <c r="F223" i="2" s="1"/>
  <c r="K105" i="3"/>
  <c r="I216" i="2"/>
  <c r="Q202" i="2"/>
  <c r="J12" i="3"/>
  <c r="H37" i="2"/>
  <c r="G15" i="3"/>
  <c r="E43" i="2"/>
  <c r="I13" i="3"/>
  <c r="G39" i="2"/>
  <c r="K11" i="3"/>
  <c r="I35" i="2"/>
  <c r="H14" i="3"/>
  <c r="F41" i="2"/>
  <c r="L10" i="3"/>
  <c r="J33" i="2"/>
  <c r="K62" i="3"/>
  <c r="J130" i="2" s="1"/>
  <c r="D111" i="3"/>
  <c r="D228" i="2" s="1"/>
  <c r="E110" i="3"/>
  <c r="F110" i="3" s="1"/>
  <c r="D17" i="3"/>
  <c r="D47" i="2" s="1"/>
  <c r="E16" i="3"/>
  <c r="F16" i="3" s="1"/>
  <c r="E24" i="4"/>
  <c r="F24" i="4" s="1"/>
  <c r="G24" i="4" s="1"/>
  <c r="D428" i="2"/>
  <c r="R12" i="4"/>
  <c r="P406" i="2" s="1"/>
  <c r="O406" i="2"/>
  <c r="O407" i="2" s="1"/>
  <c r="O15" i="4"/>
  <c r="L412" i="2"/>
  <c r="H419" i="2"/>
  <c r="G421" i="2"/>
  <c r="L18" i="4"/>
  <c r="I418" i="2"/>
  <c r="I419" i="2" s="1"/>
  <c r="I417" i="2"/>
  <c r="N16" i="4"/>
  <c r="K414" i="2"/>
  <c r="K415" i="2" s="1"/>
  <c r="K19" i="4"/>
  <c r="H420" i="2"/>
  <c r="H421" i="2" s="1"/>
  <c r="E425" i="2"/>
  <c r="M17" i="4"/>
  <c r="J416" i="2"/>
  <c r="J417" i="2" s="1"/>
  <c r="P405" i="2"/>
  <c r="Q405" i="2" s="1"/>
  <c r="Q404" i="2"/>
  <c r="P14" i="4"/>
  <c r="M410" i="2"/>
  <c r="M411" i="2" s="1"/>
  <c r="H22" i="4"/>
  <c r="E426" i="2"/>
  <c r="I21" i="4"/>
  <c r="F424" i="2"/>
  <c r="F425" i="2" s="1"/>
  <c r="P403" i="2"/>
  <c r="Q403" i="2" s="1"/>
  <c r="Q402" i="2"/>
  <c r="J20" i="4"/>
  <c r="G422" i="2"/>
  <c r="G423" i="2" s="1"/>
  <c r="Q13" i="4"/>
  <c r="N408" i="2"/>
  <c r="N409" i="2" s="1"/>
  <c r="I14" i="6"/>
  <c r="E288" i="2"/>
  <c r="P396" i="2"/>
  <c r="Q396" i="2" s="1"/>
  <c r="Q395" i="2"/>
  <c r="F322" i="2"/>
  <c r="F285" i="2"/>
  <c r="F286" i="2" s="1"/>
  <c r="F283" i="2"/>
  <c r="F284" i="2" s="1"/>
  <c r="F280" i="2"/>
  <c r="F281" i="2" s="1"/>
  <c r="F278" i="2"/>
  <c r="F279" i="2" s="1"/>
  <c r="F276" i="2"/>
  <c r="F277" i="2" s="1"/>
  <c r="I35" i="6"/>
  <c r="G276" i="2" s="1"/>
  <c r="G277" i="2" s="1"/>
  <c r="H32" i="6"/>
  <c r="I40" i="6"/>
  <c r="G285" i="2" s="1"/>
  <c r="G286" i="2" s="1"/>
  <c r="E43" i="6"/>
  <c r="F43" i="6" s="1"/>
  <c r="G43" i="6" s="1"/>
  <c r="D289" i="2"/>
  <c r="F272" i="2"/>
  <c r="F273" i="2" s="1"/>
  <c r="I34" i="6"/>
  <c r="F274" i="2"/>
  <c r="S27" i="6"/>
  <c r="K26" i="6"/>
  <c r="L26" i="6" s="1"/>
  <c r="M26" i="6" s="1"/>
  <c r="N26" i="6" s="1"/>
  <c r="O26" i="6" s="1"/>
  <c r="P26" i="6" s="1"/>
  <c r="Q26" i="6" s="1"/>
  <c r="R26" i="6" s="1"/>
  <c r="H15" i="6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I59" i="6"/>
  <c r="I39" i="6"/>
  <c r="B17" i="1"/>
  <c r="B18" i="1" s="1"/>
  <c r="B19" i="1" s="1"/>
  <c r="B20" i="1" s="1"/>
  <c r="B21" i="1" s="1"/>
  <c r="B22" i="1" s="1"/>
  <c r="B23" i="1" s="1"/>
  <c r="F38" i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E239" i="2"/>
  <c r="F237" i="2"/>
  <c r="E237" i="2"/>
  <c r="E235" i="2"/>
  <c r="D239" i="2"/>
  <c r="D237" i="2"/>
  <c r="D235" i="2"/>
  <c r="C239" i="2"/>
  <c r="C237" i="2"/>
  <c r="C235" i="2"/>
  <c r="C129" i="2"/>
  <c r="E138" i="2"/>
  <c r="E136" i="2"/>
  <c r="E134" i="2"/>
  <c r="D138" i="2"/>
  <c r="D136" i="2"/>
  <c r="D134" i="2"/>
  <c r="E132" i="2"/>
  <c r="D132" i="2"/>
  <c r="C138" i="2"/>
  <c r="C136" i="2"/>
  <c r="C134" i="2"/>
  <c r="C132" i="2"/>
  <c r="E130" i="2"/>
  <c r="D130" i="2"/>
  <c r="C130" i="2"/>
  <c r="B34" i="6"/>
  <c r="B35" i="6" s="1"/>
  <c r="B36" i="6" s="1"/>
  <c r="B37" i="6" s="1"/>
  <c r="G16" i="3" l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P204" i="2"/>
  <c r="R99" i="3"/>
  <c r="G110" i="3"/>
  <c r="E226" i="2"/>
  <c r="M104" i="3"/>
  <c r="K214" i="2"/>
  <c r="K215" i="2" s="1"/>
  <c r="J107" i="3"/>
  <c r="H220" i="2"/>
  <c r="H221" i="2" s="1"/>
  <c r="L211" i="2"/>
  <c r="I217" i="2"/>
  <c r="L105" i="3"/>
  <c r="J216" i="2"/>
  <c r="J217" i="2" s="1"/>
  <c r="K106" i="3"/>
  <c r="I218" i="2"/>
  <c r="O102" i="3"/>
  <c r="M210" i="2"/>
  <c r="M211" i="2" s="1"/>
  <c r="N103" i="3"/>
  <c r="L212" i="2"/>
  <c r="L213" i="2" s="1"/>
  <c r="Q100" i="3"/>
  <c r="O206" i="2"/>
  <c r="O207" i="2" s="1"/>
  <c r="I108" i="3"/>
  <c r="G222" i="2"/>
  <c r="E225" i="2"/>
  <c r="P101" i="3"/>
  <c r="N208" i="2"/>
  <c r="N209" i="2" s="1"/>
  <c r="P205" i="2"/>
  <c r="Q205" i="2" s="1"/>
  <c r="Q204" i="2"/>
  <c r="H109" i="3"/>
  <c r="F224" i="2"/>
  <c r="F225" i="2" s="1"/>
  <c r="J215" i="2"/>
  <c r="L11" i="3"/>
  <c r="J35" i="2"/>
  <c r="J13" i="3"/>
  <c r="H39" i="2"/>
  <c r="M10" i="3"/>
  <c r="K33" i="2"/>
  <c r="H15" i="3"/>
  <c r="F43" i="2"/>
  <c r="I14" i="3"/>
  <c r="G41" i="2"/>
  <c r="K12" i="3"/>
  <c r="I37" i="2"/>
  <c r="L62" i="3"/>
  <c r="D18" i="3"/>
  <c r="D49" i="2" s="1"/>
  <c r="E17" i="3"/>
  <c r="F17" i="3" s="1"/>
  <c r="E111" i="3"/>
  <c r="F111" i="3" s="1"/>
  <c r="M18" i="4"/>
  <c r="J418" i="2"/>
  <c r="J419" i="2" s="1"/>
  <c r="K20" i="4"/>
  <c r="H422" i="2"/>
  <c r="P407" i="2"/>
  <c r="Q407" i="2" s="1"/>
  <c r="Q406" i="2"/>
  <c r="P15" i="4"/>
  <c r="M412" i="2"/>
  <c r="M413" i="2" s="1"/>
  <c r="Q14" i="4"/>
  <c r="N410" i="2"/>
  <c r="N411" i="2" s="1"/>
  <c r="L19" i="4"/>
  <c r="I420" i="2"/>
  <c r="I421" i="2" s="1"/>
  <c r="O16" i="4"/>
  <c r="L414" i="2"/>
  <c r="L415" i="2" s="1"/>
  <c r="J21" i="4"/>
  <c r="G424" i="2"/>
  <c r="E25" i="4"/>
  <c r="F25" i="4" s="1"/>
  <c r="G25" i="4" s="1"/>
  <c r="D430" i="2"/>
  <c r="I22" i="4"/>
  <c r="F426" i="2"/>
  <c r="F427" i="2" s="1"/>
  <c r="H23" i="4"/>
  <c r="E428" i="2"/>
  <c r="R13" i="4"/>
  <c r="P408" i="2" s="1"/>
  <c r="O408" i="2"/>
  <c r="O409" i="2" s="1"/>
  <c r="E427" i="2"/>
  <c r="N17" i="4"/>
  <c r="K416" i="2"/>
  <c r="K417" i="2" s="1"/>
  <c r="L413" i="2"/>
  <c r="E289" i="2"/>
  <c r="E290" i="2" s="1"/>
  <c r="H42" i="6"/>
  <c r="J35" i="6"/>
  <c r="H276" i="2" s="1"/>
  <c r="F32" i="1"/>
  <c r="J14" i="6"/>
  <c r="G32" i="1"/>
  <c r="J59" i="6"/>
  <c r="G321" i="2"/>
  <c r="F271" i="2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J40" i="6"/>
  <c r="K40" i="6" s="1"/>
  <c r="E44" i="6"/>
  <c r="F44" i="6" s="1"/>
  <c r="G44" i="6" s="1"/>
  <c r="E291" i="2"/>
  <c r="D291" i="2"/>
  <c r="E242" i="2"/>
  <c r="S26" i="6"/>
  <c r="J39" i="6"/>
  <c r="G283" i="2"/>
  <c r="J34" i="6"/>
  <c r="G274" i="2"/>
  <c r="G275" i="2" s="1"/>
  <c r="K35" i="6"/>
  <c r="F275" i="2"/>
  <c r="S15" i="6"/>
  <c r="E149" i="2"/>
  <c r="Q38" i="1"/>
  <c r="E238" i="2"/>
  <c r="F238" i="2"/>
  <c r="E240" i="2"/>
  <c r="E244" i="2"/>
  <c r="E246" i="2"/>
  <c r="E151" i="2"/>
  <c r="E155" i="2"/>
  <c r="E153" i="2"/>
  <c r="E236" i="2"/>
  <c r="E147" i="2"/>
  <c r="R16" i="3" l="1"/>
  <c r="E265" i="2"/>
  <c r="P206" i="2"/>
  <c r="P207" i="2" s="1"/>
  <c r="Q207" i="2" s="1"/>
  <c r="R100" i="3"/>
  <c r="N104" i="3"/>
  <c r="L214" i="2"/>
  <c r="L215" i="2" s="1"/>
  <c r="J108" i="3"/>
  <c r="H222" i="2"/>
  <c r="H223" i="2" s="1"/>
  <c r="L106" i="3"/>
  <c r="J218" i="2"/>
  <c r="J219" i="2" s="1"/>
  <c r="K107" i="3"/>
  <c r="I220" i="2"/>
  <c r="I221" i="2" s="1"/>
  <c r="E228" i="2"/>
  <c r="F112" i="3"/>
  <c r="Q101" i="3"/>
  <c r="O208" i="2"/>
  <c r="O209" i="2" s="1"/>
  <c r="O103" i="3"/>
  <c r="M212" i="2"/>
  <c r="M213" i="2" s="1"/>
  <c r="E227" i="2"/>
  <c r="H110" i="3"/>
  <c r="F226" i="2"/>
  <c r="F227" i="2" s="1"/>
  <c r="M105" i="3"/>
  <c r="K216" i="2"/>
  <c r="K217" i="2" s="1"/>
  <c r="I109" i="3"/>
  <c r="G224" i="2"/>
  <c r="G225" i="2" s="1"/>
  <c r="P102" i="3"/>
  <c r="N210" i="2"/>
  <c r="N211" i="2" s="1"/>
  <c r="G223" i="2"/>
  <c r="I219" i="2"/>
  <c r="I15" i="3"/>
  <c r="G43" i="2"/>
  <c r="N10" i="3"/>
  <c r="L33" i="2"/>
  <c r="L12" i="3"/>
  <c r="J37" i="2"/>
  <c r="K13" i="3"/>
  <c r="I39" i="2"/>
  <c r="G17" i="3"/>
  <c r="E45" i="2"/>
  <c r="J14" i="3"/>
  <c r="H41" i="2"/>
  <c r="M11" i="3"/>
  <c r="K35" i="2"/>
  <c r="M62" i="3"/>
  <c r="G111" i="3"/>
  <c r="E157" i="2"/>
  <c r="D19" i="3"/>
  <c r="D51" i="2" s="1"/>
  <c r="E18" i="3"/>
  <c r="F18" i="3" s="1"/>
  <c r="E45" i="6"/>
  <c r="F45" i="6" s="1"/>
  <c r="G45" i="6" s="1"/>
  <c r="H24" i="4"/>
  <c r="E430" i="2"/>
  <c r="H423" i="2"/>
  <c r="L20" i="4"/>
  <c r="I422" i="2"/>
  <c r="I423" i="2" s="1"/>
  <c r="P16" i="4"/>
  <c r="M414" i="2"/>
  <c r="M415" i="2" s="1"/>
  <c r="Q15" i="4"/>
  <c r="N412" i="2"/>
  <c r="N413" i="2" s="1"/>
  <c r="N18" i="4"/>
  <c r="K418" i="2"/>
  <c r="R14" i="4"/>
  <c r="P410" i="2" s="1"/>
  <c r="O410" i="2"/>
  <c r="O411" i="2" s="1"/>
  <c r="P409" i="2"/>
  <c r="Q409" i="2" s="1"/>
  <c r="Q408" i="2"/>
  <c r="E26" i="4"/>
  <c r="F26" i="4" s="1"/>
  <c r="G26" i="4" s="1"/>
  <c r="D432" i="2"/>
  <c r="O17" i="4"/>
  <c r="L416" i="2"/>
  <c r="L417" i="2" s="1"/>
  <c r="E429" i="2"/>
  <c r="I23" i="4"/>
  <c r="F428" i="2"/>
  <c r="F429" i="2" s="1"/>
  <c r="G425" i="2"/>
  <c r="J22" i="4"/>
  <c r="G426" i="2"/>
  <c r="K21" i="4"/>
  <c r="H424" i="2"/>
  <c r="H425" i="2" s="1"/>
  <c r="M19" i="4"/>
  <c r="J420" i="2"/>
  <c r="J421" i="2" s="1"/>
  <c r="E292" i="2"/>
  <c r="K14" i="6"/>
  <c r="H32" i="1"/>
  <c r="F289" i="2"/>
  <c r="F290" i="2" s="1"/>
  <c r="I42" i="6"/>
  <c r="G322" i="2"/>
  <c r="K59" i="6"/>
  <c r="H321" i="2"/>
  <c r="H322" i="2" s="1"/>
  <c r="H285" i="2"/>
  <c r="H286" i="2" s="1"/>
  <c r="D293" i="2"/>
  <c r="H277" i="2"/>
  <c r="L35" i="6"/>
  <c r="I276" i="2"/>
  <c r="I277" i="2" s="1"/>
  <c r="G284" i="2"/>
  <c r="L40" i="6"/>
  <c r="I285" i="2"/>
  <c r="I286" i="2" s="1"/>
  <c r="K34" i="6"/>
  <c r="H274" i="2"/>
  <c r="K39" i="6"/>
  <c r="H283" i="2"/>
  <c r="H284" i="2" s="1"/>
  <c r="Q206" i="2" l="1"/>
  <c r="P208" i="2"/>
  <c r="P209" i="2" s="1"/>
  <c r="Q209" i="2" s="1"/>
  <c r="R101" i="3"/>
  <c r="N105" i="3"/>
  <c r="L216" i="2"/>
  <c r="L217" i="2" s="1"/>
  <c r="P103" i="3"/>
  <c r="N212" i="2"/>
  <c r="N213" i="2" s="1"/>
  <c r="L107" i="3"/>
  <c r="J220" i="2"/>
  <c r="J221" i="2" s="1"/>
  <c r="Q102" i="3"/>
  <c r="O210" i="2"/>
  <c r="O211" i="2" s="1"/>
  <c r="I110" i="3"/>
  <c r="G226" i="2"/>
  <c r="G227" i="2" s="1"/>
  <c r="K108" i="3"/>
  <c r="I222" i="2"/>
  <c r="I223" i="2" s="1"/>
  <c r="Q208" i="2"/>
  <c r="H111" i="3"/>
  <c r="F228" i="2"/>
  <c r="F229" i="2" s="1"/>
  <c r="F113" i="3"/>
  <c r="M106" i="3"/>
  <c r="K218" i="2"/>
  <c r="K219" i="2" s="1"/>
  <c r="J109" i="3"/>
  <c r="H224" i="2"/>
  <c r="E229" i="2"/>
  <c r="O104" i="3"/>
  <c r="M214" i="2"/>
  <c r="M215" i="2" s="1"/>
  <c r="L13" i="3"/>
  <c r="J39" i="2"/>
  <c r="G18" i="3"/>
  <c r="E47" i="2"/>
  <c r="N11" i="3"/>
  <c r="L35" i="2"/>
  <c r="M12" i="3"/>
  <c r="K37" i="2"/>
  <c r="K14" i="3"/>
  <c r="I41" i="2"/>
  <c r="O10" i="3"/>
  <c r="M33" i="2"/>
  <c r="H17" i="3"/>
  <c r="F45" i="2"/>
  <c r="J15" i="3"/>
  <c r="H43" i="2"/>
  <c r="N62" i="3"/>
  <c r="D20" i="3"/>
  <c r="D53" i="2" s="1"/>
  <c r="E19" i="3"/>
  <c r="F19" i="3" s="1"/>
  <c r="E112" i="3"/>
  <c r="E46" i="6"/>
  <c r="F46" i="6" s="1"/>
  <c r="N19" i="4"/>
  <c r="K420" i="2"/>
  <c r="K421" i="2" s="1"/>
  <c r="K419" i="2"/>
  <c r="L21" i="4"/>
  <c r="I424" i="2"/>
  <c r="J23" i="4"/>
  <c r="G428" i="2"/>
  <c r="G429" i="2" s="1"/>
  <c r="O18" i="4"/>
  <c r="L418" i="2"/>
  <c r="L419" i="2" s="1"/>
  <c r="H25" i="4"/>
  <c r="E432" i="2"/>
  <c r="G427" i="2"/>
  <c r="K22" i="4"/>
  <c r="H426" i="2"/>
  <c r="H427" i="2" s="1"/>
  <c r="R15" i="4"/>
  <c r="P412" i="2" s="1"/>
  <c r="O412" i="2"/>
  <c r="O413" i="2" s="1"/>
  <c r="I24" i="4"/>
  <c r="F430" i="2"/>
  <c r="F431" i="2" s="1"/>
  <c r="P411" i="2"/>
  <c r="Q411" i="2" s="1"/>
  <c r="Q410" i="2"/>
  <c r="M20" i="4"/>
  <c r="J422" i="2"/>
  <c r="J423" i="2" s="1"/>
  <c r="E27" i="4"/>
  <c r="F27" i="4" s="1"/>
  <c r="G27" i="4" s="1"/>
  <c r="D434" i="2"/>
  <c r="E431" i="2"/>
  <c r="P17" i="4"/>
  <c r="M416" i="2"/>
  <c r="M417" i="2" s="1"/>
  <c r="Q16" i="4"/>
  <c r="N414" i="2"/>
  <c r="N415" i="2" s="1"/>
  <c r="E295" i="2"/>
  <c r="G289" i="2"/>
  <c r="G290" i="2" s="1"/>
  <c r="J42" i="6"/>
  <c r="L14" i="6"/>
  <c r="I32" i="1"/>
  <c r="L59" i="6"/>
  <c r="I321" i="2"/>
  <c r="I322" i="2" s="1"/>
  <c r="E293" i="2"/>
  <c r="E294" i="2" s="1"/>
  <c r="H44" i="6"/>
  <c r="D295" i="2"/>
  <c r="M40" i="6"/>
  <c r="J285" i="2"/>
  <c r="J286" i="2" s="1"/>
  <c r="L34" i="6"/>
  <c r="I274" i="2"/>
  <c r="I275" i="2" s="1"/>
  <c r="M35" i="6"/>
  <c r="J276" i="2"/>
  <c r="L39" i="6"/>
  <c r="I283" i="2"/>
  <c r="H275" i="2"/>
  <c r="B40" i="6"/>
  <c r="B41" i="6" s="1"/>
  <c r="B42" i="6" s="1"/>
  <c r="B43" i="6" s="1"/>
  <c r="B44" i="6" s="1"/>
  <c r="B45" i="6" s="1"/>
  <c r="B46" i="6" s="1"/>
  <c r="B47" i="6" s="1"/>
  <c r="B48" i="6" s="1"/>
  <c r="B51" i="6" s="1"/>
  <c r="B52" i="6" s="1"/>
  <c r="B53" i="6" s="1"/>
  <c r="B54" i="6" s="1"/>
  <c r="B57" i="6" s="1"/>
  <c r="B58" i="6" s="1"/>
  <c r="B59" i="6" s="1"/>
  <c r="B62" i="6" s="1"/>
  <c r="B63" i="6" s="1"/>
  <c r="B64" i="6" s="1"/>
  <c r="B67" i="6" s="1"/>
  <c r="B68" i="6" s="1"/>
  <c r="B71" i="6" s="1"/>
  <c r="B72" i="6" s="1"/>
  <c r="B73" i="6" s="1"/>
  <c r="B76" i="6" s="1"/>
  <c r="B77" i="6" s="1"/>
  <c r="B78" i="6" s="1"/>
  <c r="B81" i="6" s="1"/>
  <c r="B82" i="6" s="1"/>
  <c r="B83" i="6" s="1"/>
  <c r="B86" i="6" s="1"/>
  <c r="B89" i="6" s="1"/>
  <c r="B90" i="6" s="1"/>
  <c r="B91" i="6" s="1"/>
  <c r="B94" i="6" s="1"/>
  <c r="B95" i="6" s="1"/>
  <c r="B96" i="6" s="1"/>
  <c r="B97" i="6" s="1"/>
  <c r="B98" i="6" s="1"/>
  <c r="B99" i="6" s="1"/>
  <c r="B100" i="6" s="1"/>
  <c r="G46" i="6" l="1"/>
  <c r="F38" i="6"/>
  <c r="P210" i="2"/>
  <c r="Q210" i="2" s="1"/>
  <c r="R102" i="3"/>
  <c r="N106" i="3"/>
  <c r="L218" i="2"/>
  <c r="L219" i="2" s="1"/>
  <c r="P104" i="3"/>
  <c r="N214" i="2"/>
  <c r="N215" i="2" s="1"/>
  <c r="M107" i="3"/>
  <c r="K220" i="2"/>
  <c r="K221" i="2" s="1"/>
  <c r="H225" i="2"/>
  <c r="K109" i="3"/>
  <c r="I224" i="2"/>
  <c r="I225" i="2" s="1"/>
  <c r="I111" i="3"/>
  <c r="G228" i="2"/>
  <c r="Q103" i="3"/>
  <c r="O212" i="2"/>
  <c r="O213" i="2" s="1"/>
  <c r="J110" i="3"/>
  <c r="H226" i="2"/>
  <c r="L108" i="3"/>
  <c r="J222" i="2"/>
  <c r="J223" i="2" s="1"/>
  <c r="O105" i="3"/>
  <c r="M216" i="2"/>
  <c r="M217" i="2" s="1"/>
  <c r="I17" i="3"/>
  <c r="G45" i="2"/>
  <c r="O11" i="3"/>
  <c r="M35" i="2"/>
  <c r="P10" i="3"/>
  <c r="N33" i="2"/>
  <c r="H18" i="3"/>
  <c r="F47" i="2"/>
  <c r="K15" i="3"/>
  <c r="I43" i="2"/>
  <c r="N12" i="3"/>
  <c r="L37" i="2"/>
  <c r="G19" i="3"/>
  <c r="E49" i="2"/>
  <c r="L14" i="3"/>
  <c r="J41" i="2"/>
  <c r="M13" i="3"/>
  <c r="K39" i="2"/>
  <c r="O62" i="3"/>
  <c r="E159" i="2"/>
  <c r="D21" i="3"/>
  <c r="D55" i="2" s="1"/>
  <c r="E20" i="3"/>
  <c r="F20" i="3" s="1"/>
  <c r="N20" i="4"/>
  <c r="K422" i="2"/>
  <c r="P413" i="2"/>
  <c r="Q413" i="2" s="1"/>
  <c r="Q412" i="2"/>
  <c r="M21" i="4"/>
  <c r="J424" i="2"/>
  <c r="J425" i="2" s="1"/>
  <c r="I25" i="4"/>
  <c r="F432" i="2"/>
  <c r="F433" i="2" s="1"/>
  <c r="R16" i="4"/>
  <c r="P414" i="2" s="1"/>
  <c r="O414" i="2"/>
  <c r="O415" i="2" s="1"/>
  <c r="P18" i="4"/>
  <c r="M418" i="2"/>
  <c r="M419" i="2" s="1"/>
  <c r="Q17" i="4"/>
  <c r="N416" i="2"/>
  <c r="N417" i="2" s="1"/>
  <c r="E28" i="4"/>
  <c r="F28" i="4" s="1"/>
  <c r="G28" i="4" s="1"/>
  <c r="D436" i="2"/>
  <c r="O19" i="4"/>
  <c r="L420" i="2"/>
  <c r="L421" i="2" s="1"/>
  <c r="I425" i="2"/>
  <c r="H26" i="4"/>
  <c r="E434" i="2"/>
  <c r="L22" i="4"/>
  <c r="I426" i="2"/>
  <c r="I427" i="2" s="1"/>
  <c r="J24" i="4"/>
  <c r="G430" i="2"/>
  <c r="E433" i="2"/>
  <c r="K23" i="4"/>
  <c r="H428" i="2"/>
  <c r="E297" i="2"/>
  <c r="M14" i="6"/>
  <c r="J32" i="1"/>
  <c r="E296" i="2"/>
  <c r="H289" i="2"/>
  <c r="H290" i="2" s="1"/>
  <c r="K42" i="6"/>
  <c r="M59" i="6"/>
  <c r="J321" i="2"/>
  <c r="F293" i="2"/>
  <c r="F294" i="2" s="1"/>
  <c r="I44" i="6"/>
  <c r="D297" i="2"/>
  <c r="I284" i="2"/>
  <c r="J277" i="2"/>
  <c r="M39" i="6"/>
  <c r="J283" i="2"/>
  <c r="J284" i="2" s="1"/>
  <c r="N35" i="6"/>
  <c r="K276" i="2"/>
  <c r="K277" i="2" s="1"/>
  <c r="M34" i="6"/>
  <c r="J274" i="2"/>
  <c r="J275" i="2" s="1"/>
  <c r="N40" i="6"/>
  <c r="K285" i="2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E16" i="2"/>
  <c r="E17" i="2"/>
  <c r="E51" i="2" l="1"/>
  <c r="P212" i="2"/>
  <c r="P213" i="2" s="1"/>
  <c r="Q213" i="2" s="1"/>
  <c r="R103" i="3"/>
  <c r="P211" i="2"/>
  <c r="Q211" i="2" s="1"/>
  <c r="M108" i="3"/>
  <c r="K222" i="2"/>
  <c r="K110" i="3"/>
  <c r="I226" i="2"/>
  <c r="I227" i="2" s="1"/>
  <c r="J111" i="3"/>
  <c r="H228" i="2"/>
  <c r="H229" i="2" s="1"/>
  <c r="Q104" i="3"/>
  <c r="O214" i="2"/>
  <c r="O215" i="2" s="1"/>
  <c r="N107" i="3"/>
  <c r="L220" i="2"/>
  <c r="L221" i="2" s="1"/>
  <c r="H227" i="2"/>
  <c r="L109" i="3"/>
  <c r="J224" i="2"/>
  <c r="J225" i="2" s="1"/>
  <c r="O106" i="3"/>
  <c r="M218" i="2"/>
  <c r="M219" i="2" s="1"/>
  <c r="G229" i="2"/>
  <c r="P105" i="3"/>
  <c r="N216" i="2"/>
  <c r="N217" i="2" s="1"/>
  <c r="H19" i="3"/>
  <c r="F49" i="2"/>
  <c r="Q10" i="3"/>
  <c r="O33" i="2"/>
  <c r="M14" i="3"/>
  <c r="K41" i="2"/>
  <c r="O12" i="3"/>
  <c r="M37" i="2"/>
  <c r="P11" i="3"/>
  <c r="N35" i="2"/>
  <c r="I18" i="3"/>
  <c r="G47" i="2"/>
  <c r="N13" i="3"/>
  <c r="L39" i="2"/>
  <c r="L15" i="3"/>
  <c r="J43" i="2"/>
  <c r="J17" i="3"/>
  <c r="H45" i="2"/>
  <c r="P62" i="3"/>
  <c r="G20" i="3"/>
  <c r="F132" i="3"/>
  <c r="D22" i="3"/>
  <c r="E21" i="3"/>
  <c r="F21" i="3" s="1"/>
  <c r="M22" i="4"/>
  <c r="J426" i="2"/>
  <c r="J427" i="2" s="1"/>
  <c r="H429" i="2"/>
  <c r="L23" i="4"/>
  <c r="I428" i="2"/>
  <c r="I429" i="2" s="1"/>
  <c r="I26" i="4"/>
  <c r="F434" i="2"/>
  <c r="F435" i="2" s="1"/>
  <c r="H27" i="4"/>
  <c r="E436" i="2"/>
  <c r="N21" i="4"/>
  <c r="K424" i="2"/>
  <c r="K425" i="2" s="1"/>
  <c r="J25" i="4"/>
  <c r="G432" i="2"/>
  <c r="E435" i="2"/>
  <c r="Q18" i="4"/>
  <c r="N418" i="2"/>
  <c r="N419" i="2" s="1"/>
  <c r="E29" i="4"/>
  <c r="F29" i="4" s="1"/>
  <c r="G29" i="4" s="1"/>
  <c r="D438" i="2"/>
  <c r="G431" i="2"/>
  <c r="K423" i="2"/>
  <c r="K24" i="4"/>
  <c r="H430" i="2"/>
  <c r="H431" i="2" s="1"/>
  <c r="P19" i="4"/>
  <c r="M420" i="2"/>
  <c r="M421" i="2" s="1"/>
  <c r="R17" i="4"/>
  <c r="P416" i="2" s="1"/>
  <c r="O416" i="2"/>
  <c r="O417" i="2" s="1"/>
  <c r="P415" i="2"/>
  <c r="Q415" i="2" s="1"/>
  <c r="Q414" i="2"/>
  <c r="O20" i="4"/>
  <c r="L422" i="2"/>
  <c r="L423" i="2" s="1"/>
  <c r="I289" i="2"/>
  <c r="I290" i="2" s="1"/>
  <c r="L42" i="6"/>
  <c r="E298" i="2"/>
  <c r="N14" i="6"/>
  <c r="K32" i="1"/>
  <c r="J322" i="2"/>
  <c r="N59" i="6"/>
  <c r="K321" i="2"/>
  <c r="K322" i="2" s="1"/>
  <c r="J44" i="6"/>
  <c r="G293" i="2"/>
  <c r="G294" i="2" s="1"/>
  <c r="D299" i="2"/>
  <c r="O40" i="6"/>
  <c r="L285" i="2"/>
  <c r="L286" i="2" s="1"/>
  <c r="N39" i="6"/>
  <c r="K283" i="2"/>
  <c r="K284" i="2" s="1"/>
  <c r="O35" i="6"/>
  <c r="L276" i="2"/>
  <c r="N34" i="6"/>
  <c r="K274" i="2"/>
  <c r="K275" i="2" s="1"/>
  <c r="K286" i="2"/>
  <c r="I36" i="6"/>
  <c r="E18" i="2"/>
  <c r="E19" i="2" s="1"/>
  <c r="P33" i="2" l="1"/>
  <c r="R10" i="3"/>
  <c r="Q212" i="2"/>
  <c r="P214" i="2"/>
  <c r="P215" i="2" s="1"/>
  <c r="Q215" i="2" s="1"/>
  <c r="R104" i="3"/>
  <c r="P106" i="3"/>
  <c r="N218" i="2"/>
  <c r="N219" i="2" s="1"/>
  <c r="Q214" i="2"/>
  <c r="Q105" i="3"/>
  <c r="O216" i="2"/>
  <c r="O217" i="2" s="1"/>
  <c r="L110" i="3"/>
  <c r="J226" i="2"/>
  <c r="M109" i="3"/>
  <c r="K224" i="2"/>
  <c r="K225" i="2" s="1"/>
  <c r="K223" i="2"/>
  <c r="K111" i="3"/>
  <c r="I228" i="2"/>
  <c r="I229" i="2" s="1"/>
  <c r="O107" i="3"/>
  <c r="M220" i="2"/>
  <c r="M221" i="2" s="1"/>
  <c r="N108" i="3"/>
  <c r="L222" i="2"/>
  <c r="L223" i="2" s="1"/>
  <c r="H20" i="3"/>
  <c r="F51" i="2"/>
  <c r="N14" i="3"/>
  <c r="L41" i="2"/>
  <c r="P12" i="3"/>
  <c r="N37" i="2"/>
  <c r="G21" i="3"/>
  <c r="E53" i="2"/>
  <c r="M15" i="3"/>
  <c r="K43" i="2"/>
  <c r="R33" i="2"/>
  <c r="Q33" i="2"/>
  <c r="O13" i="3"/>
  <c r="M39" i="2"/>
  <c r="J18" i="3"/>
  <c r="H47" i="2"/>
  <c r="K17" i="3"/>
  <c r="I45" i="2"/>
  <c r="Q11" i="3"/>
  <c r="O35" i="2"/>
  <c r="I19" i="3"/>
  <c r="G49" i="2"/>
  <c r="Q62" i="3"/>
  <c r="D23" i="3"/>
  <c r="D57" i="2" s="1"/>
  <c r="E22" i="3"/>
  <c r="F22" i="3" s="1"/>
  <c r="P417" i="2"/>
  <c r="Q417" i="2" s="1"/>
  <c r="Q416" i="2"/>
  <c r="M23" i="4"/>
  <c r="J428" i="2"/>
  <c r="J429" i="2" s="1"/>
  <c r="K25" i="4"/>
  <c r="H432" i="2"/>
  <c r="H433" i="2" s="1"/>
  <c r="Q19" i="4"/>
  <c r="N420" i="2"/>
  <c r="N421" i="2" s="1"/>
  <c r="R18" i="4"/>
  <c r="P418" i="2" s="1"/>
  <c r="O418" i="2"/>
  <c r="O419" i="2" s="1"/>
  <c r="O21" i="4"/>
  <c r="L424" i="2"/>
  <c r="G433" i="2"/>
  <c r="E437" i="2"/>
  <c r="P20" i="4"/>
  <c r="M422" i="2"/>
  <c r="M423" i="2" s="1"/>
  <c r="L24" i="4"/>
  <c r="I430" i="2"/>
  <c r="I431" i="2" s="1"/>
  <c r="I27" i="4"/>
  <c r="F436" i="2"/>
  <c r="F437" i="2" s="1"/>
  <c r="E30" i="4"/>
  <c r="F30" i="4" s="1"/>
  <c r="G30" i="4" s="1"/>
  <c r="D440" i="2"/>
  <c r="N22" i="4"/>
  <c r="K426" i="2"/>
  <c r="H28" i="4"/>
  <c r="E438" i="2"/>
  <c r="J26" i="4"/>
  <c r="G434" i="2"/>
  <c r="O14" i="6"/>
  <c r="L32" i="1"/>
  <c r="M42" i="6"/>
  <c r="J289" i="2"/>
  <c r="J290" i="2" s="1"/>
  <c r="O59" i="6"/>
  <c r="L321" i="2"/>
  <c r="L322" i="2" s="1"/>
  <c r="E299" i="2"/>
  <c r="E300" i="2" s="1"/>
  <c r="H293" i="2"/>
  <c r="H294" i="2" s="1"/>
  <c r="K44" i="6"/>
  <c r="D301" i="2"/>
  <c r="J36" i="6"/>
  <c r="G278" i="2"/>
  <c r="O34" i="6"/>
  <c r="L274" i="2"/>
  <c r="O39" i="6"/>
  <c r="L283" i="2"/>
  <c r="P35" i="6"/>
  <c r="M276" i="2"/>
  <c r="M277" i="2" s="1"/>
  <c r="L277" i="2"/>
  <c r="P40" i="6"/>
  <c r="M285" i="2"/>
  <c r="F239" i="2"/>
  <c r="G117" i="3"/>
  <c r="G132" i="3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P35" i="2" l="1"/>
  <c r="R11" i="3"/>
  <c r="P216" i="2"/>
  <c r="P217" i="2" s="1"/>
  <c r="Q217" i="2" s="1"/>
  <c r="R105" i="3"/>
  <c r="J227" i="2"/>
  <c r="O108" i="3"/>
  <c r="M222" i="2"/>
  <c r="M223" i="2" s="1"/>
  <c r="M110" i="3"/>
  <c r="K226" i="2"/>
  <c r="K227" i="2" s="1"/>
  <c r="N109" i="3"/>
  <c r="L224" i="2"/>
  <c r="L225" i="2" s="1"/>
  <c r="P107" i="3"/>
  <c r="N220" i="2"/>
  <c r="N221" i="2" s="1"/>
  <c r="L111" i="3"/>
  <c r="J228" i="2"/>
  <c r="Q106" i="3"/>
  <c r="O218" i="2"/>
  <c r="O219" i="2" s="1"/>
  <c r="J19" i="3"/>
  <c r="H49" i="2"/>
  <c r="P13" i="3"/>
  <c r="N39" i="2"/>
  <c r="Q12" i="3"/>
  <c r="O37" i="2"/>
  <c r="H21" i="3"/>
  <c r="F53" i="2"/>
  <c r="K18" i="3"/>
  <c r="I47" i="2"/>
  <c r="Q35" i="2"/>
  <c r="O14" i="3"/>
  <c r="M41" i="2"/>
  <c r="G22" i="3"/>
  <c r="E55" i="2"/>
  <c r="L17" i="3"/>
  <c r="J45" i="2"/>
  <c r="N15" i="3"/>
  <c r="L43" i="2"/>
  <c r="I20" i="3"/>
  <c r="G51" i="2"/>
  <c r="D24" i="3"/>
  <c r="D61" i="2" s="1"/>
  <c r="E23" i="3"/>
  <c r="F23" i="3" s="1"/>
  <c r="Q20" i="4"/>
  <c r="N422" i="2"/>
  <c r="N423" i="2" s="1"/>
  <c r="I28" i="4"/>
  <c r="F438" i="2"/>
  <c r="F439" i="2" s="1"/>
  <c r="E31" i="4"/>
  <c r="F31" i="4" s="1"/>
  <c r="G31" i="4" s="1"/>
  <c r="D442" i="2"/>
  <c r="L425" i="2"/>
  <c r="L25" i="4"/>
  <c r="I432" i="2"/>
  <c r="I433" i="2" s="1"/>
  <c r="P21" i="4"/>
  <c r="M424" i="2"/>
  <c r="M425" i="2" s="1"/>
  <c r="E439" i="2"/>
  <c r="R19" i="4"/>
  <c r="P420" i="2" s="1"/>
  <c r="O420" i="2"/>
  <c r="O421" i="2" s="1"/>
  <c r="G435" i="2"/>
  <c r="O22" i="4"/>
  <c r="L426" i="2"/>
  <c r="L427" i="2" s="1"/>
  <c r="P419" i="2"/>
  <c r="Q419" i="2" s="1"/>
  <c r="Q418" i="2"/>
  <c r="N23" i="4"/>
  <c r="K428" i="2"/>
  <c r="K427" i="2"/>
  <c r="J27" i="4"/>
  <c r="G436" i="2"/>
  <c r="K26" i="4"/>
  <c r="H434" i="2"/>
  <c r="H435" i="2" s="1"/>
  <c r="M24" i="4"/>
  <c r="J430" i="2"/>
  <c r="J431" i="2" s="1"/>
  <c r="H29" i="4"/>
  <c r="E440" i="2"/>
  <c r="N42" i="6"/>
  <c r="K289" i="2"/>
  <c r="K290" i="2" s="1"/>
  <c r="P14" i="6"/>
  <c r="M32" i="1"/>
  <c r="E17" i="1"/>
  <c r="P59" i="6"/>
  <c r="M321" i="2"/>
  <c r="M322" i="2" s="1"/>
  <c r="L44" i="6"/>
  <c r="I293" i="2"/>
  <c r="I294" i="2" s="1"/>
  <c r="D303" i="2"/>
  <c r="L284" i="2"/>
  <c r="G279" i="2"/>
  <c r="Q40" i="6"/>
  <c r="N285" i="2"/>
  <c r="N286" i="2" s="1"/>
  <c r="P39" i="6"/>
  <c r="M283" i="2"/>
  <c r="M284" i="2" s="1"/>
  <c r="K36" i="6"/>
  <c r="H278" i="2"/>
  <c r="H279" i="2" s="1"/>
  <c r="L275" i="2"/>
  <c r="M286" i="2"/>
  <c r="Q35" i="6"/>
  <c r="N276" i="2"/>
  <c r="P34" i="6"/>
  <c r="M274" i="2"/>
  <c r="M275" i="2" s="1"/>
  <c r="F240" i="2"/>
  <c r="G237" i="2"/>
  <c r="G244" i="2"/>
  <c r="F244" i="2"/>
  <c r="H117" i="3"/>
  <c r="H132" i="3" s="1"/>
  <c r="F235" i="2"/>
  <c r="Q216" i="2" l="1"/>
  <c r="P37" i="2"/>
  <c r="R12" i="3"/>
  <c r="P218" i="2"/>
  <c r="P219" i="2" s="1"/>
  <c r="Q219" i="2" s="1"/>
  <c r="R106" i="3"/>
  <c r="O109" i="3"/>
  <c r="M224" i="2"/>
  <c r="M225" i="2" s="1"/>
  <c r="J229" i="2"/>
  <c r="M111" i="3"/>
  <c r="K228" i="2"/>
  <c r="K229" i="2" s="1"/>
  <c r="P108" i="3"/>
  <c r="N222" i="2"/>
  <c r="N223" i="2" s="1"/>
  <c r="N110" i="3"/>
  <c r="L226" i="2"/>
  <c r="L227" i="2" s="1"/>
  <c r="Q107" i="3"/>
  <c r="O220" i="2"/>
  <c r="O221" i="2" s="1"/>
  <c r="I21" i="3"/>
  <c r="G53" i="2"/>
  <c r="M17" i="3"/>
  <c r="K45" i="2"/>
  <c r="J20" i="3"/>
  <c r="H51" i="2"/>
  <c r="P14" i="3"/>
  <c r="N41" i="2"/>
  <c r="H22" i="3"/>
  <c r="F55" i="2"/>
  <c r="Q13" i="3"/>
  <c r="O39" i="2"/>
  <c r="O15" i="3"/>
  <c r="M43" i="2"/>
  <c r="G23" i="3"/>
  <c r="E57" i="2"/>
  <c r="L18" i="3"/>
  <c r="J47" i="2"/>
  <c r="K19" i="3"/>
  <c r="I49" i="2"/>
  <c r="D25" i="3"/>
  <c r="E24" i="3"/>
  <c r="F24" i="3" s="1"/>
  <c r="P22" i="4"/>
  <c r="M426" i="2"/>
  <c r="M427" i="2" s="1"/>
  <c r="Q21" i="4"/>
  <c r="N424" i="2"/>
  <c r="N425" i="2" s="1"/>
  <c r="N24" i="4"/>
  <c r="K430" i="2"/>
  <c r="K431" i="2" s="1"/>
  <c r="K429" i="2"/>
  <c r="O23" i="4"/>
  <c r="L428" i="2"/>
  <c r="L429" i="2" s="1"/>
  <c r="M25" i="4"/>
  <c r="J432" i="2"/>
  <c r="J433" i="2" s="1"/>
  <c r="J28" i="4"/>
  <c r="G438" i="2"/>
  <c r="G439" i="2" s="1"/>
  <c r="E32" i="4"/>
  <c r="F32" i="4" s="1"/>
  <c r="G32" i="4" s="1"/>
  <c r="D444" i="2"/>
  <c r="L26" i="4"/>
  <c r="I434" i="2"/>
  <c r="I29" i="4"/>
  <c r="F440" i="2"/>
  <c r="F441" i="2" s="1"/>
  <c r="K27" i="4"/>
  <c r="H436" i="2"/>
  <c r="H437" i="2" s="1"/>
  <c r="E441" i="2"/>
  <c r="G437" i="2"/>
  <c r="P421" i="2"/>
  <c r="Q420" i="2"/>
  <c r="R20" i="4"/>
  <c r="P422" i="2" s="1"/>
  <c r="O422" i="2"/>
  <c r="O423" i="2" s="1"/>
  <c r="H30" i="4"/>
  <c r="E442" i="2"/>
  <c r="Q14" i="6"/>
  <c r="N32" i="1"/>
  <c r="E301" i="2"/>
  <c r="E302" i="2" s="1"/>
  <c r="H48" i="6"/>
  <c r="G38" i="6"/>
  <c r="O42" i="6"/>
  <c r="L289" i="2"/>
  <c r="L290" i="2" s="1"/>
  <c r="H244" i="2"/>
  <c r="Q59" i="6"/>
  <c r="N321" i="2"/>
  <c r="N322" i="2" s="1"/>
  <c r="M44" i="6"/>
  <c r="J293" i="2"/>
  <c r="J294" i="2" s="1"/>
  <c r="E51" i="6"/>
  <c r="F51" i="6" s="1"/>
  <c r="D304" i="2"/>
  <c r="N277" i="2"/>
  <c r="R40" i="6"/>
  <c r="O285" i="2"/>
  <c r="O286" i="2" s="1"/>
  <c r="R35" i="6"/>
  <c r="O276" i="2"/>
  <c r="O277" i="2" s="1"/>
  <c r="L36" i="6"/>
  <c r="I278" i="2"/>
  <c r="I279" i="2" s="1"/>
  <c r="Q34" i="6"/>
  <c r="N274" i="2"/>
  <c r="N275" i="2" s="1"/>
  <c r="Q39" i="6"/>
  <c r="N283" i="2"/>
  <c r="N284" i="2" s="1"/>
  <c r="F246" i="2"/>
  <c r="G246" i="2"/>
  <c r="G239" i="2"/>
  <c r="F242" i="2"/>
  <c r="G242" i="2"/>
  <c r="G238" i="2"/>
  <c r="H237" i="2"/>
  <c r="H238" i="2" s="1"/>
  <c r="F236" i="2"/>
  <c r="I117" i="3"/>
  <c r="I132" i="3" s="1"/>
  <c r="G235" i="2"/>
  <c r="G236" i="2" s="1"/>
  <c r="G51" i="6" l="1"/>
  <c r="D63" i="2"/>
  <c r="D59" i="2"/>
  <c r="P39" i="2"/>
  <c r="R13" i="3"/>
  <c r="Q218" i="2"/>
  <c r="F265" i="2"/>
  <c r="P220" i="2"/>
  <c r="Q220" i="2" s="1"/>
  <c r="R107" i="3"/>
  <c r="Q108" i="3"/>
  <c r="O222" i="2"/>
  <c r="O223" i="2" s="1"/>
  <c r="N111" i="3"/>
  <c r="L228" i="2"/>
  <c r="L229" i="2" s="1"/>
  <c r="O110" i="3"/>
  <c r="M226" i="2"/>
  <c r="M227" i="2" s="1"/>
  <c r="P109" i="3"/>
  <c r="N224" i="2"/>
  <c r="N225" i="2" s="1"/>
  <c r="G24" i="3"/>
  <c r="E61" i="2"/>
  <c r="P15" i="3"/>
  <c r="N43" i="2"/>
  <c r="K20" i="3"/>
  <c r="I51" i="2"/>
  <c r="H23" i="3"/>
  <c r="F57" i="2"/>
  <c r="Q14" i="3"/>
  <c r="O41" i="2"/>
  <c r="L19" i="3"/>
  <c r="J49" i="2"/>
  <c r="N17" i="3"/>
  <c r="L45" i="2"/>
  <c r="M18" i="3"/>
  <c r="K47" i="2"/>
  <c r="I22" i="3"/>
  <c r="G55" i="2"/>
  <c r="J21" i="3"/>
  <c r="H53" i="2"/>
  <c r="D26" i="3"/>
  <c r="D65" i="2" s="1"/>
  <c r="E25" i="3"/>
  <c r="F25" i="3" s="1"/>
  <c r="E18" i="1"/>
  <c r="Q22" i="4"/>
  <c r="N426" i="2"/>
  <c r="N427" i="2" s="1"/>
  <c r="K28" i="4"/>
  <c r="H438" i="2"/>
  <c r="I30" i="4"/>
  <c r="F442" i="2"/>
  <c r="F443" i="2" s="1"/>
  <c r="P423" i="2"/>
  <c r="Q423" i="2" s="1"/>
  <c r="Q422" i="2"/>
  <c r="I435" i="2"/>
  <c r="J29" i="4"/>
  <c r="G440" i="2"/>
  <c r="R21" i="4"/>
  <c r="P424" i="2" s="1"/>
  <c r="O424" i="2"/>
  <c r="O425" i="2" s="1"/>
  <c r="M26" i="4"/>
  <c r="J434" i="2"/>
  <c r="J435" i="2" s="1"/>
  <c r="N25" i="4"/>
  <c r="K432" i="2"/>
  <c r="P23" i="4"/>
  <c r="M428" i="2"/>
  <c r="M429" i="2" s="1"/>
  <c r="Q421" i="2"/>
  <c r="L27" i="4"/>
  <c r="I436" i="2"/>
  <c r="O24" i="4"/>
  <c r="L430" i="2"/>
  <c r="L431" i="2" s="1"/>
  <c r="E33" i="4"/>
  <c r="F33" i="4" s="1"/>
  <c r="G33" i="4" s="1"/>
  <c r="D446" i="2"/>
  <c r="E443" i="2"/>
  <c r="H31" i="4"/>
  <c r="E444" i="2"/>
  <c r="E282" i="2"/>
  <c r="I48" i="6"/>
  <c r="F301" i="2"/>
  <c r="F302" i="2" s="1"/>
  <c r="P42" i="6"/>
  <c r="M289" i="2"/>
  <c r="M290" i="2" s="1"/>
  <c r="E304" i="2"/>
  <c r="E305" i="2" s="1"/>
  <c r="E19" i="1"/>
  <c r="R14" i="6"/>
  <c r="O32" i="1"/>
  <c r="R59" i="6"/>
  <c r="S59" i="6" s="1"/>
  <c r="O321" i="2"/>
  <c r="O322" i="2" s="1"/>
  <c r="N44" i="6"/>
  <c r="K293" i="2"/>
  <c r="K294" i="2" s="1"/>
  <c r="P285" i="2"/>
  <c r="P286" i="2" s="1"/>
  <c r="Q286" i="2" s="1"/>
  <c r="S40" i="6"/>
  <c r="P276" i="2"/>
  <c r="P277" i="2" s="1"/>
  <c r="Q277" i="2" s="1"/>
  <c r="S35" i="6"/>
  <c r="E52" i="6"/>
  <c r="D306" i="2"/>
  <c r="M36" i="6"/>
  <c r="J278" i="2"/>
  <c r="R34" i="6"/>
  <c r="S34" i="6" s="1"/>
  <c r="O274" i="2"/>
  <c r="O275" i="2" s="1"/>
  <c r="R39" i="6"/>
  <c r="O283" i="2"/>
  <c r="O284" i="2" s="1"/>
  <c r="G240" i="2"/>
  <c r="H239" i="2"/>
  <c r="H240" i="2" s="1"/>
  <c r="I237" i="2"/>
  <c r="I238" i="2" s="1"/>
  <c r="J117" i="3"/>
  <c r="J132" i="3" s="1"/>
  <c r="H235" i="2"/>
  <c r="H236" i="2" s="1"/>
  <c r="E54" i="6" l="1"/>
  <c r="F54" i="6" s="1"/>
  <c r="G54" i="6" s="1"/>
  <c r="F52" i="6"/>
  <c r="E63" i="2"/>
  <c r="E64" i="2" s="1"/>
  <c r="E59" i="2"/>
  <c r="P41" i="2"/>
  <c r="R14" i="3"/>
  <c r="P221" i="2"/>
  <c r="Q221" i="2" s="1"/>
  <c r="G265" i="2"/>
  <c r="P222" i="2"/>
  <c r="Q222" i="2" s="1"/>
  <c r="R108" i="3"/>
  <c r="P110" i="3"/>
  <c r="N226" i="2"/>
  <c r="N227" i="2" s="1"/>
  <c r="O111" i="3"/>
  <c r="M228" i="2"/>
  <c r="M229" i="2" s="1"/>
  <c r="Q109" i="3"/>
  <c r="O224" i="2"/>
  <c r="O225" i="2" s="1"/>
  <c r="I23" i="3"/>
  <c r="G57" i="2"/>
  <c r="N18" i="3"/>
  <c r="L47" i="2"/>
  <c r="O17" i="3"/>
  <c r="M45" i="2"/>
  <c r="L20" i="3"/>
  <c r="J51" i="2"/>
  <c r="K21" i="3"/>
  <c r="I53" i="2"/>
  <c r="M19" i="3"/>
  <c r="K49" i="2"/>
  <c r="Q15" i="3"/>
  <c r="O43" i="2"/>
  <c r="E62" i="2"/>
  <c r="J22" i="3"/>
  <c r="H55" i="2"/>
  <c r="H24" i="3"/>
  <c r="F61" i="2"/>
  <c r="F62" i="2" s="1"/>
  <c r="G25" i="3"/>
  <c r="F59" i="2" s="1"/>
  <c r="F60" i="2" s="1"/>
  <c r="D27" i="3"/>
  <c r="D67" i="2" s="1"/>
  <c r="E26" i="3"/>
  <c r="F26" i="3" s="1"/>
  <c r="D312" i="2"/>
  <c r="M27" i="4"/>
  <c r="J436" i="2"/>
  <c r="J437" i="2" s="1"/>
  <c r="N26" i="4"/>
  <c r="K434" i="2"/>
  <c r="K435" i="2" s="1"/>
  <c r="R22" i="4"/>
  <c r="P426" i="2" s="1"/>
  <c r="O426" i="2"/>
  <c r="O427" i="2" s="1"/>
  <c r="I437" i="2"/>
  <c r="G441" i="2"/>
  <c r="H32" i="4"/>
  <c r="E446" i="2"/>
  <c r="P425" i="2"/>
  <c r="Q424" i="2"/>
  <c r="I244" i="2"/>
  <c r="E34" i="4"/>
  <c r="F34" i="4" s="1"/>
  <c r="G34" i="4" s="1"/>
  <c r="D448" i="2"/>
  <c r="Q23" i="4"/>
  <c r="N428" i="2"/>
  <c r="N429" i="2" s="1"/>
  <c r="K29" i="4"/>
  <c r="H440" i="2"/>
  <c r="H441" i="2" s="1"/>
  <c r="J30" i="4"/>
  <c r="G442" i="2"/>
  <c r="E445" i="2"/>
  <c r="K433" i="2"/>
  <c r="H439" i="2"/>
  <c r="I31" i="4"/>
  <c r="F444" i="2"/>
  <c r="F445" i="2" s="1"/>
  <c r="P24" i="4"/>
  <c r="M430" i="2"/>
  <c r="M431" i="2" s="1"/>
  <c r="O25" i="4"/>
  <c r="L432" i="2"/>
  <c r="L433" i="2" s="1"/>
  <c r="L28" i="4"/>
  <c r="I438" i="2"/>
  <c r="I439" i="2" s="1"/>
  <c r="Q42" i="6"/>
  <c r="N289" i="2"/>
  <c r="N290" i="2" s="1"/>
  <c r="G301" i="2"/>
  <c r="G302" i="2" s="1"/>
  <c r="J48" i="6"/>
  <c r="P32" i="1"/>
  <c r="Q32" i="1" s="1"/>
  <c r="S14" i="6"/>
  <c r="E306" i="2"/>
  <c r="E307" i="2" s="1"/>
  <c r="H51" i="6"/>
  <c r="P321" i="2"/>
  <c r="L293" i="2"/>
  <c r="L294" i="2" s="1"/>
  <c r="O44" i="6"/>
  <c r="Q285" i="2"/>
  <c r="S39" i="6"/>
  <c r="Q276" i="2"/>
  <c r="D308" i="2"/>
  <c r="P274" i="2"/>
  <c r="J279" i="2"/>
  <c r="P283" i="2"/>
  <c r="N36" i="6"/>
  <c r="K278" i="2"/>
  <c r="K279" i="2" s="1"/>
  <c r="I246" i="2"/>
  <c r="I239" i="2"/>
  <c r="I240" i="2" s="1"/>
  <c r="H242" i="2"/>
  <c r="I242" i="2"/>
  <c r="H246" i="2"/>
  <c r="J237" i="2"/>
  <c r="K117" i="3"/>
  <c r="K132" i="3" s="1"/>
  <c r="I235" i="2"/>
  <c r="G52" i="6" l="1"/>
  <c r="F49" i="6"/>
  <c r="F101" i="6" s="1"/>
  <c r="E60" i="2"/>
  <c r="P43" i="2"/>
  <c r="R15" i="3"/>
  <c r="H265" i="2"/>
  <c r="P223" i="2"/>
  <c r="Q223" i="2" s="1"/>
  <c r="P224" i="2"/>
  <c r="P225" i="2" s="1"/>
  <c r="Q225" i="2" s="1"/>
  <c r="R109" i="3"/>
  <c r="P111" i="3"/>
  <c r="N228" i="2"/>
  <c r="N229" i="2" s="1"/>
  <c r="Q110" i="3"/>
  <c r="O226" i="2"/>
  <c r="O227" i="2" s="1"/>
  <c r="H25" i="3"/>
  <c r="G59" i="2" s="1"/>
  <c r="G60" i="2" s="1"/>
  <c r="F63" i="2"/>
  <c r="P17" i="3"/>
  <c r="N45" i="2"/>
  <c r="G26" i="3"/>
  <c r="E65" i="2"/>
  <c r="E66" i="2" s="1"/>
  <c r="I24" i="3"/>
  <c r="G61" i="2"/>
  <c r="N19" i="3"/>
  <c r="L49" i="2"/>
  <c r="O18" i="3"/>
  <c r="M47" i="2"/>
  <c r="M20" i="3"/>
  <c r="K51" i="2"/>
  <c r="K22" i="3"/>
  <c r="I55" i="2"/>
  <c r="L21" i="3"/>
  <c r="J53" i="2"/>
  <c r="J23" i="3"/>
  <c r="H57" i="2"/>
  <c r="D28" i="3"/>
  <c r="D69" i="2" s="1"/>
  <c r="E27" i="3"/>
  <c r="H54" i="6"/>
  <c r="E312" i="2"/>
  <c r="K30" i="4"/>
  <c r="H442" i="2"/>
  <c r="H443" i="2" s="1"/>
  <c r="E35" i="4"/>
  <c r="F35" i="4" s="1"/>
  <c r="D450" i="2"/>
  <c r="O26" i="4"/>
  <c r="L434" i="2"/>
  <c r="L435" i="2" s="1"/>
  <c r="Q24" i="4"/>
  <c r="N430" i="2"/>
  <c r="N431" i="2" s="1"/>
  <c r="G443" i="2"/>
  <c r="L29" i="4"/>
  <c r="I440" i="2"/>
  <c r="I441" i="2" s="1"/>
  <c r="N27" i="4"/>
  <c r="K436" i="2"/>
  <c r="J31" i="4"/>
  <c r="G444" i="2"/>
  <c r="G445" i="2" s="1"/>
  <c r="P427" i="2"/>
  <c r="Q427" i="2" s="1"/>
  <c r="Q426" i="2"/>
  <c r="R23" i="4"/>
  <c r="P428" i="2" s="1"/>
  <c r="O428" i="2"/>
  <c r="O429" i="2" s="1"/>
  <c r="E447" i="2"/>
  <c r="Q425" i="2"/>
  <c r="P25" i="4"/>
  <c r="M432" i="2"/>
  <c r="M433" i="2" s="1"/>
  <c r="M28" i="4"/>
  <c r="J438" i="2"/>
  <c r="J439" i="2" s="1"/>
  <c r="I32" i="4"/>
  <c r="F446" i="2"/>
  <c r="F447" i="2" s="1"/>
  <c r="H33" i="4"/>
  <c r="E448" i="2"/>
  <c r="K48" i="6"/>
  <c r="H301" i="2"/>
  <c r="H302" i="2" s="1"/>
  <c r="O289" i="2"/>
  <c r="R42" i="6"/>
  <c r="F306" i="2"/>
  <c r="F307" i="2" s="1"/>
  <c r="I51" i="6"/>
  <c r="P322" i="2"/>
  <c r="Q322" i="2" s="1"/>
  <c r="Q321" i="2"/>
  <c r="P44" i="6"/>
  <c r="M293" i="2"/>
  <c r="M294" i="2" s="1"/>
  <c r="P284" i="2"/>
  <c r="Q284" i="2" s="1"/>
  <c r="Q283" i="2"/>
  <c r="O36" i="6"/>
  <c r="L278" i="2"/>
  <c r="L279" i="2" s="1"/>
  <c r="P275" i="2"/>
  <c r="Q275" i="2" s="1"/>
  <c r="Q274" i="2"/>
  <c r="J239" i="2"/>
  <c r="J238" i="2"/>
  <c r="K237" i="2"/>
  <c r="K238" i="2" s="1"/>
  <c r="J244" i="2"/>
  <c r="K244" i="2"/>
  <c r="I236" i="2"/>
  <c r="L117" i="3"/>
  <c r="L132" i="3" s="1"/>
  <c r="J235" i="2"/>
  <c r="J236" i="2" s="1"/>
  <c r="G35" i="4" l="1"/>
  <c r="F37" i="4"/>
  <c r="I265" i="2"/>
  <c r="Q224" i="2"/>
  <c r="P226" i="2"/>
  <c r="P227" i="2" s="1"/>
  <c r="Q227" i="2" s="1"/>
  <c r="R110" i="3"/>
  <c r="Q111" i="3"/>
  <c r="O228" i="2"/>
  <c r="O229" i="2" s="1"/>
  <c r="J24" i="3"/>
  <c r="H61" i="2"/>
  <c r="H62" i="2" s="1"/>
  <c r="G62" i="2"/>
  <c r="N20" i="3"/>
  <c r="L51" i="2"/>
  <c r="H26" i="3"/>
  <c r="F65" i="2"/>
  <c r="L22" i="3"/>
  <c r="J55" i="2"/>
  <c r="K23" i="3"/>
  <c r="I57" i="2"/>
  <c r="P18" i="3"/>
  <c r="N47" i="2"/>
  <c r="Q17" i="3"/>
  <c r="O45" i="2"/>
  <c r="M21" i="3"/>
  <c r="K53" i="2"/>
  <c r="O19" i="3"/>
  <c r="M49" i="2"/>
  <c r="I25" i="3"/>
  <c r="H59" i="2" s="1"/>
  <c r="H60" i="2" s="1"/>
  <c r="G63" i="2"/>
  <c r="F27" i="3"/>
  <c r="D29" i="3"/>
  <c r="D71" i="2" s="1"/>
  <c r="E28" i="3"/>
  <c r="F28" i="3" s="1"/>
  <c r="E313" i="2"/>
  <c r="I54" i="6"/>
  <c r="F312" i="2"/>
  <c r="F313" i="2" s="1"/>
  <c r="R24" i="4"/>
  <c r="P430" i="2" s="1"/>
  <c r="O430" i="2"/>
  <c r="O431" i="2" s="1"/>
  <c r="Q25" i="4"/>
  <c r="N432" i="2"/>
  <c r="N433" i="2" s="1"/>
  <c r="O27" i="4"/>
  <c r="L436" i="2"/>
  <c r="L437" i="2" s="1"/>
  <c r="M29" i="4"/>
  <c r="J440" i="2"/>
  <c r="P26" i="4"/>
  <c r="M434" i="2"/>
  <c r="M435" i="2" s="1"/>
  <c r="E449" i="2"/>
  <c r="J32" i="4"/>
  <c r="G446" i="2"/>
  <c r="G447" i="2" s="1"/>
  <c r="N28" i="4"/>
  <c r="K438" i="2"/>
  <c r="I33" i="4"/>
  <c r="F448" i="2"/>
  <c r="F449" i="2" s="1"/>
  <c r="H34" i="4"/>
  <c r="E450" i="2"/>
  <c r="L30" i="4"/>
  <c r="I442" i="2"/>
  <c r="I443" i="2" s="1"/>
  <c r="K437" i="2"/>
  <c r="P429" i="2"/>
  <c r="Q429" i="2" s="1"/>
  <c r="Q428" i="2"/>
  <c r="K31" i="4"/>
  <c r="H444" i="2"/>
  <c r="D452" i="2"/>
  <c r="O290" i="2"/>
  <c r="E308" i="2"/>
  <c r="E309" i="2" s="1"/>
  <c r="E397" i="2" s="1"/>
  <c r="G49" i="6"/>
  <c r="S42" i="6"/>
  <c r="P289" i="2"/>
  <c r="P290" i="2" s="1"/>
  <c r="L48" i="6"/>
  <c r="I301" i="2"/>
  <c r="J51" i="6"/>
  <c r="G306" i="2"/>
  <c r="Q44" i="6"/>
  <c r="N293" i="2"/>
  <c r="P36" i="6"/>
  <c r="M278" i="2"/>
  <c r="M279" i="2" s="1"/>
  <c r="J240" i="2"/>
  <c r="K242" i="2"/>
  <c r="K239" i="2"/>
  <c r="K240" i="2" s="1"/>
  <c r="J246" i="2"/>
  <c r="K246" i="2"/>
  <c r="J242" i="2"/>
  <c r="L237" i="2"/>
  <c r="L238" i="2" s="1"/>
  <c r="L244" i="2"/>
  <c r="M117" i="3"/>
  <c r="M132" i="3" s="1"/>
  <c r="K235" i="2"/>
  <c r="K236" i="2" s="1"/>
  <c r="E67" i="2" l="1"/>
  <c r="E68" i="2" s="1"/>
  <c r="P45" i="2"/>
  <c r="R17" i="3"/>
  <c r="J265" i="2"/>
  <c r="K265" i="2"/>
  <c r="P228" i="2"/>
  <c r="P229" i="2" s="1"/>
  <c r="Q229" i="2" s="1"/>
  <c r="R111" i="3"/>
  <c r="Q226" i="2"/>
  <c r="J25" i="3"/>
  <c r="I59" i="2" s="1"/>
  <c r="I60" i="2" s="1"/>
  <c r="H63" i="2"/>
  <c r="Q18" i="3"/>
  <c r="O47" i="2"/>
  <c r="O20" i="3"/>
  <c r="M51" i="2"/>
  <c r="I26" i="3"/>
  <c r="G65" i="2"/>
  <c r="L23" i="3"/>
  <c r="J57" i="2"/>
  <c r="P19" i="3"/>
  <c r="N49" i="2"/>
  <c r="G28" i="3"/>
  <c r="E69" i="2"/>
  <c r="E70" i="2" s="1"/>
  <c r="N21" i="3"/>
  <c r="L53" i="2"/>
  <c r="M22" i="3"/>
  <c r="K55" i="2"/>
  <c r="K24" i="3"/>
  <c r="I61" i="2"/>
  <c r="D30" i="3"/>
  <c r="D73" i="2" s="1"/>
  <c r="E29" i="3"/>
  <c r="F29" i="3" s="1"/>
  <c r="G27" i="3"/>
  <c r="G312" i="2"/>
  <c r="G313" i="2" s="1"/>
  <c r="J54" i="6"/>
  <c r="G101" i="6"/>
  <c r="E25" i="1" s="1"/>
  <c r="Q290" i="2"/>
  <c r="H445" i="2"/>
  <c r="M30" i="4"/>
  <c r="J442" i="2"/>
  <c r="J443" i="2" s="1"/>
  <c r="O28" i="4"/>
  <c r="L438" i="2"/>
  <c r="L439" i="2" s="1"/>
  <c r="Q26" i="4"/>
  <c r="N434" i="2"/>
  <c r="N435" i="2" s="1"/>
  <c r="L31" i="4"/>
  <c r="I444" i="2"/>
  <c r="I445" i="2" s="1"/>
  <c r="E451" i="2"/>
  <c r="J441" i="2"/>
  <c r="P431" i="2"/>
  <c r="Q430" i="2"/>
  <c r="K439" i="2"/>
  <c r="R25" i="4"/>
  <c r="P432" i="2" s="1"/>
  <c r="O432" i="2"/>
  <c r="O433" i="2" s="1"/>
  <c r="I34" i="4"/>
  <c r="F450" i="2"/>
  <c r="F451" i="2" s="1"/>
  <c r="N29" i="4"/>
  <c r="K440" i="2"/>
  <c r="K441" i="2" s="1"/>
  <c r="K32" i="4"/>
  <c r="H446" i="2"/>
  <c r="P27" i="4"/>
  <c r="M436" i="2"/>
  <c r="M437" i="2" s="1"/>
  <c r="H35" i="4"/>
  <c r="E452" i="2"/>
  <c r="J33" i="4"/>
  <c r="G448" i="2"/>
  <c r="G449" i="2" s="1"/>
  <c r="E303" i="2"/>
  <c r="I302" i="2"/>
  <c r="Q289" i="2"/>
  <c r="M48" i="6"/>
  <c r="J301" i="2"/>
  <c r="J302" i="2" s="1"/>
  <c r="G307" i="2"/>
  <c r="K51" i="6"/>
  <c r="H306" i="2"/>
  <c r="H307" i="2" s="1"/>
  <c r="N294" i="2"/>
  <c r="O293" i="2"/>
  <c r="O294" i="2" s="1"/>
  <c r="R44" i="6"/>
  <c r="Q36" i="6"/>
  <c r="N278" i="2"/>
  <c r="N279" i="2" s="1"/>
  <c r="L239" i="2"/>
  <c r="L240" i="2" s="1"/>
  <c r="L246" i="2"/>
  <c r="M237" i="2"/>
  <c r="N117" i="3"/>
  <c r="N132" i="3" s="1"/>
  <c r="L235" i="2"/>
  <c r="L236" i="2" s="1"/>
  <c r="P47" i="2" l="1"/>
  <c r="R18" i="3"/>
  <c r="Q228" i="2"/>
  <c r="H27" i="3"/>
  <c r="F67" i="2"/>
  <c r="J26" i="3"/>
  <c r="H65" i="2"/>
  <c r="G29" i="3"/>
  <c r="E71" i="2"/>
  <c r="O21" i="3"/>
  <c r="M53" i="2"/>
  <c r="H28" i="3"/>
  <c r="F69" i="2"/>
  <c r="P20" i="3"/>
  <c r="N51" i="2"/>
  <c r="I62" i="2"/>
  <c r="L24" i="3"/>
  <c r="J61" i="2"/>
  <c r="J62" i="2" s="1"/>
  <c r="Q19" i="3"/>
  <c r="O49" i="2"/>
  <c r="N22" i="3"/>
  <c r="L55" i="2"/>
  <c r="M23" i="3"/>
  <c r="K57" i="2"/>
  <c r="K25" i="3"/>
  <c r="J59" i="2" s="1"/>
  <c r="J60" i="2" s="1"/>
  <c r="I63" i="2"/>
  <c r="D31" i="3"/>
  <c r="D75" i="2" s="1"/>
  <c r="E30" i="3"/>
  <c r="F30" i="3" s="1"/>
  <c r="K54" i="6"/>
  <c r="H312" i="2"/>
  <c r="H447" i="2"/>
  <c r="P28" i="4"/>
  <c r="M438" i="2"/>
  <c r="M439" i="2" s="1"/>
  <c r="P433" i="2"/>
  <c r="Q433" i="2" s="1"/>
  <c r="Q432" i="2"/>
  <c r="M31" i="4"/>
  <c r="J444" i="2"/>
  <c r="J445" i="2" s="1"/>
  <c r="J34" i="4"/>
  <c r="G450" i="2"/>
  <c r="K33" i="4"/>
  <c r="H448" i="2"/>
  <c r="H449" i="2" s="1"/>
  <c r="I35" i="4"/>
  <c r="F452" i="2"/>
  <c r="F453" i="2" s="1"/>
  <c r="F456" i="2" s="1"/>
  <c r="N30" i="4"/>
  <c r="K442" i="2"/>
  <c r="K443" i="2" s="1"/>
  <c r="Q27" i="4"/>
  <c r="N436" i="2"/>
  <c r="N437" i="2" s="1"/>
  <c r="O29" i="4"/>
  <c r="L440" i="2"/>
  <c r="L441" i="2" s="1"/>
  <c r="Q431" i="2"/>
  <c r="E453" i="2"/>
  <c r="L32" i="4"/>
  <c r="I446" i="2"/>
  <c r="I447" i="2" s="1"/>
  <c r="R26" i="4"/>
  <c r="P434" i="2" s="1"/>
  <c r="O434" i="2"/>
  <c r="O435" i="2" s="1"/>
  <c r="N48" i="6"/>
  <c r="K301" i="2"/>
  <c r="K302" i="2" s="1"/>
  <c r="I306" i="2"/>
  <c r="I307" i="2" s="1"/>
  <c r="L51" i="6"/>
  <c r="S44" i="6"/>
  <c r="P293" i="2"/>
  <c r="P294" i="2" s="1"/>
  <c r="Q294" i="2" s="1"/>
  <c r="R36" i="6"/>
  <c r="S36" i="6" s="1"/>
  <c r="O278" i="2"/>
  <c r="O279" i="2" s="1"/>
  <c r="L242" i="2"/>
  <c r="M242" i="2"/>
  <c r="M239" i="2"/>
  <c r="M240" i="2" s="1"/>
  <c r="M238" i="2"/>
  <c r="N237" i="2"/>
  <c r="N238" i="2" s="1"/>
  <c r="N244" i="2"/>
  <c r="M244" i="2"/>
  <c r="O117" i="3"/>
  <c r="O132" i="3" s="1"/>
  <c r="M235" i="2"/>
  <c r="M236" i="2" s="1"/>
  <c r="E73" i="2" l="1"/>
  <c r="P49" i="2"/>
  <c r="R19" i="3"/>
  <c r="L265" i="2"/>
  <c r="M24" i="3"/>
  <c r="K61" i="2"/>
  <c r="K62" i="2" s="1"/>
  <c r="H29" i="3"/>
  <c r="F71" i="2"/>
  <c r="F72" i="2" s="1"/>
  <c r="E72" i="2"/>
  <c r="O22" i="3"/>
  <c r="M55" i="2"/>
  <c r="Q20" i="3"/>
  <c r="O51" i="2"/>
  <c r="K26" i="3"/>
  <c r="I65" i="2"/>
  <c r="E74" i="2"/>
  <c r="L25" i="3"/>
  <c r="K59" i="2" s="1"/>
  <c r="K60" i="2" s="1"/>
  <c r="J63" i="2"/>
  <c r="P21" i="3"/>
  <c r="N53" i="2"/>
  <c r="N23" i="3"/>
  <c r="L57" i="2"/>
  <c r="I28" i="3"/>
  <c r="G69" i="2"/>
  <c r="I27" i="3"/>
  <c r="G67" i="2"/>
  <c r="G30" i="3"/>
  <c r="D32" i="3"/>
  <c r="D77" i="2" s="1"/>
  <c r="E31" i="3"/>
  <c r="F31" i="3" s="1"/>
  <c r="H313" i="2"/>
  <c r="L54" i="6"/>
  <c r="I312" i="2"/>
  <c r="I313" i="2" s="1"/>
  <c r="O30" i="4"/>
  <c r="L442" i="2"/>
  <c r="L443" i="2" s="1"/>
  <c r="Q28" i="4"/>
  <c r="N438" i="2"/>
  <c r="N439" i="2" s="1"/>
  <c r="P435" i="2"/>
  <c r="Q434" i="2"/>
  <c r="J35" i="4"/>
  <c r="G452" i="2"/>
  <c r="N31" i="4"/>
  <c r="K444" i="2"/>
  <c r="P29" i="4"/>
  <c r="M440" i="2"/>
  <c r="M441" i="2" s="1"/>
  <c r="E456" i="2"/>
  <c r="R27" i="4"/>
  <c r="P436" i="2" s="1"/>
  <c r="O436" i="2"/>
  <c r="O437" i="2" s="1"/>
  <c r="L33" i="4"/>
  <c r="I448" i="2"/>
  <c r="I449" i="2" s="1"/>
  <c r="K34" i="4"/>
  <c r="H450" i="2"/>
  <c r="H451" i="2" s="1"/>
  <c r="M32" i="4"/>
  <c r="J446" i="2"/>
  <c r="G451" i="2"/>
  <c r="O48" i="6"/>
  <c r="L301" i="2"/>
  <c r="L302" i="2" s="1"/>
  <c r="M51" i="6"/>
  <c r="J306" i="2"/>
  <c r="Q293" i="2"/>
  <c r="P278" i="2"/>
  <c r="N239" i="2"/>
  <c r="N240" i="2" s="1"/>
  <c r="M246" i="2"/>
  <c r="N246" i="2"/>
  <c r="N242" i="2"/>
  <c r="P237" i="2"/>
  <c r="O237" i="2"/>
  <c r="O238" i="2" s="1"/>
  <c r="P244" i="2"/>
  <c r="P117" i="3"/>
  <c r="P132" i="3" s="1"/>
  <c r="N235" i="2"/>
  <c r="N236" i="2" s="1"/>
  <c r="P51" i="2" l="1"/>
  <c r="R20" i="3"/>
  <c r="N265" i="2"/>
  <c r="M265" i="2"/>
  <c r="M25" i="3"/>
  <c r="L59" i="2" s="1"/>
  <c r="L60" i="2" s="1"/>
  <c r="K63" i="2"/>
  <c r="J27" i="3"/>
  <c r="H67" i="2"/>
  <c r="P22" i="3"/>
  <c r="N55" i="2"/>
  <c r="G31" i="3"/>
  <c r="E75" i="2"/>
  <c r="O23" i="3"/>
  <c r="M57" i="2"/>
  <c r="L26" i="3"/>
  <c r="J65" i="2"/>
  <c r="I29" i="3"/>
  <c r="G71" i="2"/>
  <c r="J28" i="3"/>
  <c r="H69" i="2"/>
  <c r="H30" i="3"/>
  <c r="F73" i="2"/>
  <c r="Q21" i="3"/>
  <c r="O53" i="2"/>
  <c r="N24" i="3"/>
  <c r="L61" i="2"/>
  <c r="D33" i="3"/>
  <c r="D79" i="2" s="1"/>
  <c r="E32" i="3"/>
  <c r="F32" i="3" s="1"/>
  <c r="M54" i="6"/>
  <c r="J312" i="2"/>
  <c r="P437" i="2"/>
  <c r="Q437" i="2" s="1"/>
  <c r="Q436" i="2"/>
  <c r="P30" i="4"/>
  <c r="M442" i="2"/>
  <c r="M443" i="2" s="1"/>
  <c r="J447" i="2"/>
  <c r="K35" i="4"/>
  <c r="H452" i="2"/>
  <c r="H453" i="2" s="1"/>
  <c r="H456" i="2" s="1"/>
  <c r="G453" i="2"/>
  <c r="G456" i="2" s="1"/>
  <c r="N32" i="4"/>
  <c r="K446" i="2"/>
  <c r="K447" i="2" s="1"/>
  <c r="O31" i="4"/>
  <c r="L444" i="2"/>
  <c r="L445" i="2" s="1"/>
  <c r="Q435" i="2"/>
  <c r="L34" i="4"/>
  <c r="I450" i="2"/>
  <c r="Q29" i="4"/>
  <c r="N440" i="2"/>
  <c r="N441" i="2" s="1"/>
  <c r="R28" i="4"/>
  <c r="P438" i="2" s="1"/>
  <c r="O438" i="2"/>
  <c r="O439" i="2" s="1"/>
  <c r="M33" i="4"/>
  <c r="J448" i="2"/>
  <c r="K445" i="2"/>
  <c r="P48" i="6"/>
  <c r="M301" i="2"/>
  <c r="J307" i="2"/>
  <c r="N51" i="6"/>
  <c r="K306" i="2"/>
  <c r="K307" i="2" s="1"/>
  <c r="P279" i="2"/>
  <c r="Q279" i="2" s="1"/>
  <c r="Q278" i="2"/>
  <c r="O242" i="2"/>
  <c r="O246" i="2"/>
  <c r="Q142" i="2"/>
  <c r="O239" i="2"/>
  <c r="O240" i="2" s="1"/>
  <c r="R118" i="3"/>
  <c r="P238" i="2"/>
  <c r="Q238" i="2" s="1"/>
  <c r="Q237" i="2"/>
  <c r="O244" i="2"/>
  <c r="Q244" i="2" s="1"/>
  <c r="Q243" i="2"/>
  <c r="Q117" i="3"/>
  <c r="Q132" i="3" s="1"/>
  <c r="O235" i="2"/>
  <c r="O236" i="2" s="1"/>
  <c r="E77" i="2" l="1"/>
  <c r="P53" i="2"/>
  <c r="R21" i="3"/>
  <c r="O265" i="2"/>
  <c r="E78" i="2"/>
  <c r="E76" i="2"/>
  <c r="L62" i="2"/>
  <c r="O24" i="3"/>
  <c r="M61" i="2"/>
  <c r="M62" i="2" s="1"/>
  <c r="J29" i="3"/>
  <c r="H71" i="2"/>
  <c r="H72" i="2" s="1"/>
  <c r="Q22" i="3"/>
  <c r="O55" i="2"/>
  <c r="K28" i="3"/>
  <c r="I69" i="2"/>
  <c r="G72" i="2"/>
  <c r="M26" i="3"/>
  <c r="K65" i="2"/>
  <c r="K27" i="3"/>
  <c r="I67" i="2"/>
  <c r="F74" i="2"/>
  <c r="H31" i="3"/>
  <c r="F75" i="2"/>
  <c r="F76" i="2" s="1"/>
  <c r="I30" i="3"/>
  <c r="G73" i="2"/>
  <c r="G74" i="2" s="1"/>
  <c r="P23" i="3"/>
  <c r="N57" i="2"/>
  <c r="N25" i="3"/>
  <c r="M59" i="2" s="1"/>
  <c r="M60" i="2" s="1"/>
  <c r="L63" i="2"/>
  <c r="G32" i="3"/>
  <c r="D34" i="3"/>
  <c r="D81" i="2" s="1"/>
  <c r="E33" i="3"/>
  <c r="F33" i="3" s="1"/>
  <c r="J313" i="2"/>
  <c r="N54" i="6"/>
  <c r="K312" i="2"/>
  <c r="K313" i="2" s="1"/>
  <c r="I451" i="2"/>
  <c r="M34" i="4"/>
  <c r="J450" i="2"/>
  <c r="J451" i="2" s="1"/>
  <c r="O32" i="4"/>
  <c r="L446" i="2"/>
  <c r="L447" i="2" s="1"/>
  <c r="Q30" i="4"/>
  <c r="N442" i="2"/>
  <c r="N443" i="2" s="1"/>
  <c r="P439" i="2"/>
  <c r="Q438" i="2"/>
  <c r="N33" i="4"/>
  <c r="K448" i="2"/>
  <c r="K449" i="2" s="1"/>
  <c r="P31" i="4"/>
  <c r="M444" i="2"/>
  <c r="M445" i="2" s="1"/>
  <c r="R29" i="4"/>
  <c r="P440" i="2" s="1"/>
  <c r="O440" i="2"/>
  <c r="O441" i="2" s="1"/>
  <c r="L35" i="4"/>
  <c r="I452" i="2"/>
  <c r="J449" i="2"/>
  <c r="M302" i="2"/>
  <c r="Q48" i="6"/>
  <c r="N301" i="2"/>
  <c r="N302" i="2" s="1"/>
  <c r="L306" i="2"/>
  <c r="L307" i="2" s="1"/>
  <c r="O51" i="6"/>
  <c r="P239" i="2"/>
  <c r="R119" i="3"/>
  <c r="P246" i="2"/>
  <c r="Q246" i="2" s="1"/>
  <c r="Q245" i="2"/>
  <c r="R132" i="3"/>
  <c r="P235" i="2"/>
  <c r="R117" i="3"/>
  <c r="P55" i="2" l="1"/>
  <c r="R22" i="3"/>
  <c r="I31" i="3"/>
  <c r="G75" i="2"/>
  <c r="G76" i="2" s="1"/>
  <c r="P24" i="3"/>
  <c r="N61" i="2"/>
  <c r="N62" i="2" s="1"/>
  <c r="O25" i="3"/>
  <c r="N59" i="2" s="1"/>
  <c r="N60" i="2" s="1"/>
  <c r="M63" i="2"/>
  <c r="L28" i="3"/>
  <c r="J69" i="2"/>
  <c r="Q23" i="3"/>
  <c r="O57" i="2"/>
  <c r="L27" i="3"/>
  <c r="J67" i="2"/>
  <c r="H32" i="3"/>
  <c r="F77" i="2"/>
  <c r="G33" i="3"/>
  <c r="E79" i="2"/>
  <c r="J30" i="3"/>
  <c r="H73" i="2"/>
  <c r="N26" i="3"/>
  <c r="L65" i="2"/>
  <c r="K29" i="3"/>
  <c r="I71" i="2"/>
  <c r="D35" i="3"/>
  <c r="D83" i="2" s="1"/>
  <c r="E34" i="3"/>
  <c r="F34" i="3" s="1"/>
  <c r="O54" i="6"/>
  <c r="L312" i="2"/>
  <c r="L313" i="2" s="1"/>
  <c r="N34" i="4"/>
  <c r="K450" i="2"/>
  <c r="P441" i="2"/>
  <c r="Q441" i="2" s="1"/>
  <c r="Q440" i="2"/>
  <c r="Q31" i="4"/>
  <c r="N444" i="2"/>
  <c r="N445" i="2" s="1"/>
  <c r="R30" i="4"/>
  <c r="P442" i="2" s="1"/>
  <c r="O442" i="2"/>
  <c r="O443" i="2" s="1"/>
  <c r="I453" i="2"/>
  <c r="O33" i="4"/>
  <c r="L448" i="2"/>
  <c r="L449" i="2" s="1"/>
  <c r="Q439" i="2"/>
  <c r="M35" i="4"/>
  <c r="J452" i="2"/>
  <c r="J453" i="2" s="1"/>
  <c r="J456" i="2" s="1"/>
  <c r="P32" i="4"/>
  <c r="M446" i="2"/>
  <c r="M447" i="2" s="1"/>
  <c r="R48" i="6"/>
  <c r="O301" i="2"/>
  <c r="O302" i="2" s="1"/>
  <c r="P51" i="6"/>
  <c r="M306" i="2"/>
  <c r="P242" i="2"/>
  <c r="Q242" i="2" s="1"/>
  <c r="Q241" i="2"/>
  <c r="P240" i="2"/>
  <c r="Q240" i="2" s="1"/>
  <c r="Q239" i="2"/>
  <c r="P236" i="2"/>
  <c r="Q235" i="2"/>
  <c r="P57" i="2" l="1"/>
  <c r="R23" i="3"/>
  <c r="P265" i="2"/>
  <c r="Q265" i="2" s="1"/>
  <c r="M28" i="3"/>
  <c r="K69" i="2"/>
  <c r="F78" i="2"/>
  <c r="P25" i="3"/>
  <c r="O59" i="2" s="1"/>
  <c r="O60" i="2" s="1"/>
  <c r="N63" i="2"/>
  <c r="I72" i="2"/>
  <c r="O26" i="3"/>
  <c r="M65" i="2"/>
  <c r="M27" i="3"/>
  <c r="K67" i="2"/>
  <c r="H33" i="3"/>
  <c r="F79" i="2"/>
  <c r="F80" i="2" s="1"/>
  <c r="I32" i="3"/>
  <c r="G77" i="2"/>
  <c r="G78" i="2" s="1"/>
  <c r="H74" i="2"/>
  <c r="Q24" i="3"/>
  <c r="O61" i="2"/>
  <c r="O62" i="2" s="1"/>
  <c r="G34" i="3"/>
  <c r="E81" i="2"/>
  <c r="K30" i="3"/>
  <c r="I73" i="2"/>
  <c r="I74" i="2" s="1"/>
  <c r="L29" i="3"/>
  <c r="J71" i="2"/>
  <c r="J72" i="2" s="1"/>
  <c r="E80" i="2"/>
  <c r="J31" i="3"/>
  <c r="H75" i="2"/>
  <c r="H76" i="2" s="1"/>
  <c r="D36" i="3"/>
  <c r="D85" i="2" s="1"/>
  <c r="E35" i="3"/>
  <c r="F35" i="3" s="1"/>
  <c r="P54" i="6"/>
  <c r="M312" i="2"/>
  <c r="M313" i="2" s="1"/>
  <c r="I456" i="2"/>
  <c r="K451" i="2"/>
  <c r="Q32" i="4"/>
  <c r="N446" i="2"/>
  <c r="N447" i="2" s="1"/>
  <c r="N35" i="4"/>
  <c r="K452" i="2"/>
  <c r="P443" i="2"/>
  <c r="Q442" i="2"/>
  <c r="O34" i="4"/>
  <c r="L450" i="2"/>
  <c r="L451" i="2" s="1"/>
  <c r="R31" i="4"/>
  <c r="P444" i="2" s="1"/>
  <c r="O444" i="2"/>
  <c r="O445" i="2" s="1"/>
  <c r="P33" i="4"/>
  <c r="M448" i="2"/>
  <c r="M449" i="2" s="1"/>
  <c r="S48" i="6"/>
  <c r="P301" i="2"/>
  <c r="M307" i="2"/>
  <c r="Q51" i="6"/>
  <c r="N306" i="2"/>
  <c r="N307" i="2" s="1"/>
  <c r="Q236" i="2"/>
  <c r="H24" i="6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H19" i="6"/>
  <c r="H12" i="6"/>
  <c r="H11" i="6" s="1"/>
  <c r="E7" i="2"/>
  <c r="E9" i="2" s="1"/>
  <c r="H10" i="6"/>
  <c r="I10" i="6" s="1"/>
  <c r="P61" i="2" l="1"/>
  <c r="P62" i="2" s="1"/>
  <c r="Q62" i="2" s="1"/>
  <c r="R24" i="3"/>
  <c r="J32" i="3"/>
  <c r="H77" i="2"/>
  <c r="H78" i="2" s="1"/>
  <c r="E82" i="2"/>
  <c r="K31" i="3"/>
  <c r="I75" i="2"/>
  <c r="I76" i="2" s="1"/>
  <c r="H34" i="3"/>
  <c r="F81" i="2"/>
  <c r="F82" i="2" s="1"/>
  <c r="I33" i="3"/>
  <c r="G79" i="2"/>
  <c r="Q25" i="3"/>
  <c r="O63" i="2"/>
  <c r="L30" i="3"/>
  <c r="J73" i="2"/>
  <c r="J74" i="2" s="1"/>
  <c r="N27" i="3"/>
  <c r="L67" i="2"/>
  <c r="Q61" i="2"/>
  <c r="G35" i="3"/>
  <c r="E83" i="2"/>
  <c r="M29" i="3"/>
  <c r="K71" i="2"/>
  <c r="P26" i="3"/>
  <c r="N65" i="2"/>
  <c r="N28" i="3"/>
  <c r="L69" i="2"/>
  <c r="D37" i="3"/>
  <c r="D87" i="2" s="1"/>
  <c r="E36" i="3"/>
  <c r="F36" i="3" s="1"/>
  <c r="Q54" i="6"/>
  <c r="N312" i="2"/>
  <c r="N313" i="2" s="1"/>
  <c r="I19" i="6"/>
  <c r="P34" i="4"/>
  <c r="M450" i="2"/>
  <c r="M451" i="2" s="1"/>
  <c r="P445" i="2"/>
  <c r="Q445" i="2" s="1"/>
  <c r="Q444" i="2"/>
  <c r="R32" i="4"/>
  <c r="P446" i="2" s="1"/>
  <c r="O446" i="2"/>
  <c r="O447" i="2" s="1"/>
  <c r="K453" i="2"/>
  <c r="K456" i="2" s="1"/>
  <c r="Q443" i="2"/>
  <c r="Q33" i="4"/>
  <c r="N448" i="2"/>
  <c r="N449" i="2" s="1"/>
  <c r="O35" i="4"/>
  <c r="L452" i="2"/>
  <c r="L453" i="2" s="1"/>
  <c r="L456" i="2" s="1"/>
  <c r="P302" i="2"/>
  <c r="Q302" i="2" s="1"/>
  <c r="Q301" i="2"/>
  <c r="R51" i="6"/>
  <c r="O306" i="2"/>
  <c r="O307" i="2" s="1"/>
  <c r="I12" i="6"/>
  <c r="I11" i="6" s="1"/>
  <c r="J10" i="6"/>
  <c r="G7" i="2"/>
  <c r="G9" i="2" s="1"/>
  <c r="F7" i="2"/>
  <c r="F9" i="2" s="1"/>
  <c r="B18" i="6"/>
  <c r="B21" i="6" s="1"/>
  <c r="H21" i="6"/>
  <c r="F17" i="2" s="1"/>
  <c r="H20" i="6"/>
  <c r="H58" i="6"/>
  <c r="F319" i="2" s="1"/>
  <c r="H57" i="6"/>
  <c r="F317" i="2" s="1"/>
  <c r="H56" i="6"/>
  <c r="F315" i="2" s="1"/>
  <c r="H52" i="6"/>
  <c r="H50" i="6"/>
  <c r="H46" i="6"/>
  <c r="H45" i="6"/>
  <c r="H43" i="6"/>
  <c r="H41" i="6"/>
  <c r="I37" i="6"/>
  <c r="H18" i="6"/>
  <c r="I18" i="6" s="1"/>
  <c r="J18" i="6" s="1"/>
  <c r="H17" i="6"/>
  <c r="H9" i="6"/>
  <c r="H8" i="6"/>
  <c r="G9" i="3"/>
  <c r="G8" i="3"/>
  <c r="G66" i="3"/>
  <c r="G65" i="3"/>
  <c r="G64" i="3"/>
  <c r="G63" i="3"/>
  <c r="F130" i="2"/>
  <c r="F31" i="2" l="1"/>
  <c r="P63" i="2"/>
  <c r="P59" i="2"/>
  <c r="R25" i="3"/>
  <c r="H8" i="3"/>
  <c r="G112" i="3"/>
  <c r="H35" i="3"/>
  <c r="F83" i="2"/>
  <c r="F84" i="2" s="1"/>
  <c r="I34" i="3"/>
  <c r="G81" i="2"/>
  <c r="L31" i="3"/>
  <c r="J75" i="2"/>
  <c r="M30" i="3"/>
  <c r="K73" i="2"/>
  <c r="K74" i="2" s="1"/>
  <c r="Q26" i="3"/>
  <c r="O65" i="2"/>
  <c r="K72" i="2"/>
  <c r="O27" i="3"/>
  <c r="M67" i="2"/>
  <c r="G80" i="2"/>
  <c r="N29" i="3"/>
  <c r="L71" i="2"/>
  <c r="L72" i="2" s="1"/>
  <c r="J33" i="3"/>
  <c r="H79" i="2"/>
  <c r="H80" i="2" s="1"/>
  <c r="O28" i="3"/>
  <c r="M69" i="2"/>
  <c r="G36" i="3"/>
  <c r="E85" i="2"/>
  <c r="E84" i="2"/>
  <c r="K32" i="3"/>
  <c r="I77" i="2"/>
  <c r="F132" i="2"/>
  <c r="F66" i="2"/>
  <c r="F70" i="2"/>
  <c r="F136" i="2"/>
  <c r="D38" i="3"/>
  <c r="D89" i="2" s="1"/>
  <c r="E37" i="3"/>
  <c r="F37" i="3" s="1"/>
  <c r="R54" i="6"/>
  <c r="O312" i="2"/>
  <c r="O313" i="2" s="1"/>
  <c r="J19" i="6"/>
  <c r="Q34" i="4"/>
  <c r="N450" i="2"/>
  <c r="N451" i="2" s="1"/>
  <c r="P35" i="4"/>
  <c r="M452" i="2"/>
  <c r="P447" i="2"/>
  <c r="Q446" i="2"/>
  <c r="R33" i="4"/>
  <c r="P448" i="2" s="1"/>
  <c r="O448" i="2"/>
  <c r="O449" i="2" s="1"/>
  <c r="F316" i="2"/>
  <c r="F318" i="2"/>
  <c r="F19" i="1"/>
  <c r="F304" i="2"/>
  <c r="F320" i="2"/>
  <c r="P306" i="2"/>
  <c r="S51" i="6"/>
  <c r="J12" i="6"/>
  <c r="J11" i="6" s="1"/>
  <c r="I56" i="6"/>
  <c r="G315" i="2" s="1"/>
  <c r="G316" i="2" s="1"/>
  <c r="H55" i="6"/>
  <c r="F314" i="2" s="1"/>
  <c r="H38" i="6"/>
  <c r="I57" i="6"/>
  <c r="I50" i="6"/>
  <c r="H49" i="6"/>
  <c r="I45" i="6"/>
  <c r="F295" i="2"/>
  <c r="F296" i="2" s="1"/>
  <c r="I46" i="6"/>
  <c r="F297" i="2"/>
  <c r="I52" i="6"/>
  <c r="F308" i="2"/>
  <c r="J37" i="6"/>
  <c r="G280" i="2"/>
  <c r="I41" i="6"/>
  <c r="F287" i="2"/>
  <c r="F299" i="2"/>
  <c r="I43" i="6"/>
  <c r="F291" i="2"/>
  <c r="F292" i="2" s="1"/>
  <c r="F149" i="2"/>
  <c r="H64" i="3"/>
  <c r="G66" i="2" s="1"/>
  <c r="F134" i="2"/>
  <c r="G151" i="2"/>
  <c r="F151" i="2"/>
  <c r="F153" i="2"/>
  <c r="H66" i="3"/>
  <c r="F138" i="2"/>
  <c r="F157" i="2"/>
  <c r="G159" i="2"/>
  <c r="H23" i="6"/>
  <c r="F155" i="2"/>
  <c r="E16" i="1"/>
  <c r="G147" i="2"/>
  <c r="I20" i="6"/>
  <c r="F16" i="2"/>
  <c r="F18" i="2" s="1"/>
  <c r="F19" i="2" s="1"/>
  <c r="I21" i="6"/>
  <c r="G17" i="2" s="1"/>
  <c r="H65" i="3"/>
  <c r="G68" i="2" s="1"/>
  <c r="K10" i="6"/>
  <c r="H7" i="2"/>
  <c r="H9" i="2" s="1"/>
  <c r="I9" i="6"/>
  <c r="I33" i="6"/>
  <c r="I17" i="6"/>
  <c r="I58" i="6"/>
  <c r="K18" i="6"/>
  <c r="L18" i="6" s="1"/>
  <c r="M18" i="6" s="1"/>
  <c r="N18" i="6" s="1"/>
  <c r="O18" i="6" s="1"/>
  <c r="P18" i="6" s="1"/>
  <c r="Q18" i="6" s="1"/>
  <c r="R18" i="6" s="1"/>
  <c r="I8" i="6"/>
  <c r="J8" i="6" s="1"/>
  <c r="H9" i="3"/>
  <c r="I8" i="3"/>
  <c r="J8" i="3" s="1"/>
  <c r="K8" i="3" s="1"/>
  <c r="L8" i="3" s="1"/>
  <c r="M8" i="3" s="1"/>
  <c r="N8" i="3" s="1"/>
  <c r="O8" i="3" s="1"/>
  <c r="P8" i="3" s="1"/>
  <c r="Q8" i="3" s="1"/>
  <c r="H63" i="3"/>
  <c r="P65" i="2" l="1"/>
  <c r="R26" i="3"/>
  <c r="P60" i="2"/>
  <c r="Q60" i="2" s="1"/>
  <c r="Q59" i="2"/>
  <c r="R8" i="3"/>
  <c r="G64" i="2"/>
  <c r="H112" i="3"/>
  <c r="N30" i="3"/>
  <c r="L73" i="2"/>
  <c r="L74" i="2" s="1"/>
  <c r="I78" i="2"/>
  <c r="P27" i="3"/>
  <c r="N67" i="2"/>
  <c r="M31" i="3"/>
  <c r="K75" i="2"/>
  <c r="K76" i="2" s="1"/>
  <c r="L32" i="3"/>
  <c r="J77" i="2"/>
  <c r="J78" i="2" s="1"/>
  <c r="K33" i="3"/>
  <c r="I79" i="2"/>
  <c r="I80" i="2" s="1"/>
  <c r="P28" i="3"/>
  <c r="N69" i="2"/>
  <c r="G37" i="3"/>
  <c r="E87" i="2"/>
  <c r="G82" i="2"/>
  <c r="I9" i="3"/>
  <c r="G31" i="2"/>
  <c r="O29" i="3"/>
  <c r="M71" i="2"/>
  <c r="J34" i="3"/>
  <c r="H81" i="2"/>
  <c r="H82" i="2" s="1"/>
  <c r="E86" i="2"/>
  <c r="J76" i="2"/>
  <c r="H36" i="3"/>
  <c r="F85" i="2"/>
  <c r="F86" i="2" s="1"/>
  <c r="I35" i="3"/>
  <c r="G83" i="2"/>
  <c r="F68" i="2"/>
  <c r="G138" i="2"/>
  <c r="F64" i="2"/>
  <c r="D39" i="3"/>
  <c r="D91" i="2" s="1"/>
  <c r="E38" i="3"/>
  <c r="F38" i="3" s="1"/>
  <c r="P312" i="2"/>
  <c r="S54" i="6"/>
  <c r="F18" i="1"/>
  <c r="H101" i="6"/>
  <c r="K19" i="6"/>
  <c r="M453" i="2"/>
  <c r="M456" i="2" s="1"/>
  <c r="Q35" i="4"/>
  <c r="N452" i="2"/>
  <c r="N453" i="2" s="1"/>
  <c r="N456" i="2" s="1"/>
  <c r="R34" i="4"/>
  <c r="P450" i="2" s="1"/>
  <c r="O450" i="2"/>
  <c r="O451" i="2" s="1"/>
  <c r="H151" i="2"/>
  <c r="P449" i="2"/>
  <c r="Q449" i="2" s="1"/>
  <c r="Q448" i="2"/>
  <c r="Q447" i="2"/>
  <c r="F31" i="1"/>
  <c r="F303" i="2"/>
  <c r="F305" i="2"/>
  <c r="J58" i="6"/>
  <c r="G319" i="2"/>
  <c r="G19" i="1"/>
  <c r="G304" i="2"/>
  <c r="G305" i="2" s="1"/>
  <c r="J57" i="6"/>
  <c r="G317" i="2"/>
  <c r="I66" i="3"/>
  <c r="H138" i="2" s="1"/>
  <c r="P307" i="2"/>
  <c r="Q307" i="2" s="1"/>
  <c r="Q306" i="2"/>
  <c r="F282" i="2"/>
  <c r="K12" i="6"/>
  <c r="K11" i="6" s="1"/>
  <c r="J50" i="6"/>
  <c r="H304" i="2" s="1"/>
  <c r="H305" i="2" s="1"/>
  <c r="I49" i="6"/>
  <c r="J56" i="6"/>
  <c r="H315" i="2" s="1"/>
  <c r="H316" i="2" s="1"/>
  <c r="I55" i="6"/>
  <c r="G314" i="2" s="1"/>
  <c r="I38" i="6"/>
  <c r="I32" i="6"/>
  <c r="J43" i="6"/>
  <c r="G291" i="2"/>
  <c r="G292" i="2" s="1"/>
  <c r="J41" i="6"/>
  <c r="G287" i="2"/>
  <c r="G288" i="2" s="1"/>
  <c r="J52" i="6"/>
  <c r="G308" i="2"/>
  <c r="G309" i="2" s="1"/>
  <c r="F288" i="2"/>
  <c r="F300" i="2"/>
  <c r="G281" i="2"/>
  <c r="F298" i="2"/>
  <c r="F309" i="2"/>
  <c r="G299" i="2"/>
  <c r="G300" i="2" s="1"/>
  <c r="K37" i="6"/>
  <c r="H280" i="2"/>
  <c r="H281" i="2" s="1"/>
  <c r="J46" i="6"/>
  <c r="G297" i="2"/>
  <c r="G298" i="2" s="1"/>
  <c r="J45" i="6"/>
  <c r="G295" i="2"/>
  <c r="G296" i="2" s="1"/>
  <c r="J33" i="6"/>
  <c r="J32" i="6" s="1"/>
  <c r="G272" i="2"/>
  <c r="K8" i="6"/>
  <c r="L8" i="6" s="1"/>
  <c r="F159" i="2"/>
  <c r="I64" i="3"/>
  <c r="H66" i="2" s="1"/>
  <c r="G134" i="2"/>
  <c r="G130" i="2"/>
  <c r="I63" i="3"/>
  <c r="G132" i="2"/>
  <c r="I65" i="3"/>
  <c r="H68" i="2" s="1"/>
  <c r="G136" i="2"/>
  <c r="I23" i="6"/>
  <c r="J9" i="6"/>
  <c r="K9" i="6" s="1"/>
  <c r="L9" i="6" s="1"/>
  <c r="M9" i="6" s="1"/>
  <c r="N9" i="6" s="1"/>
  <c r="O9" i="6" s="1"/>
  <c r="P9" i="6" s="1"/>
  <c r="Q9" i="6" s="1"/>
  <c r="R9" i="6" s="1"/>
  <c r="F17" i="1"/>
  <c r="F16" i="1"/>
  <c r="F147" i="2"/>
  <c r="J20" i="6"/>
  <c r="G16" i="2"/>
  <c r="J21" i="6"/>
  <c r="H17" i="2" s="1"/>
  <c r="L10" i="6"/>
  <c r="I7" i="2"/>
  <c r="I9" i="2" s="1"/>
  <c r="J17" i="6"/>
  <c r="S18" i="6"/>
  <c r="H64" i="2" l="1"/>
  <c r="I112" i="3"/>
  <c r="N31" i="3"/>
  <c r="L75" i="2"/>
  <c r="L76" i="2" s="1"/>
  <c r="I36" i="3"/>
  <c r="G85" i="2"/>
  <c r="G86" i="2" s="1"/>
  <c r="P29" i="3"/>
  <c r="N71" i="2"/>
  <c r="N72" i="2" s="1"/>
  <c r="Q28" i="3"/>
  <c r="O69" i="2"/>
  <c r="Q27" i="3"/>
  <c r="O67" i="2"/>
  <c r="G38" i="3"/>
  <c r="E89" i="2"/>
  <c r="J9" i="3"/>
  <c r="H31" i="2"/>
  <c r="L33" i="3"/>
  <c r="J79" i="2"/>
  <c r="J80" i="2" s="1"/>
  <c r="M72" i="2"/>
  <c r="G84" i="2"/>
  <c r="J35" i="3"/>
  <c r="H83" i="2"/>
  <c r="H84" i="2" s="1"/>
  <c r="M32" i="3"/>
  <c r="K77" i="2"/>
  <c r="O30" i="3"/>
  <c r="M73" i="2"/>
  <c r="M74" i="2" s="1"/>
  <c r="H37" i="3"/>
  <c r="F87" i="2"/>
  <c r="F88" i="2" s="1"/>
  <c r="K34" i="3"/>
  <c r="I81" i="2"/>
  <c r="E88" i="2"/>
  <c r="J66" i="3"/>
  <c r="I70" i="2" s="1"/>
  <c r="H70" i="2"/>
  <c r="G70" i="2"/>
  <c r="D40" i="3"/>
  <c r="D93" i="2" s="1"/>
  <c r="E39" i="3"/>
  <c r="F39" i="3" s="1"/>
  <c r="I151" i="2"/>
  <c r="P313" i="2"/>
  <c r="Q313" i="2" s="1"/>
  <c r="Q312" i="2"/>
  <c r="G18" i="1"/>
  <c r="I101" i="6"/>
  <c r="L19" i="6"/>
  <c r="P451" i="2"/>
  <c r="Q450" i="2"/>
  <c r="R35" i="4"/>
  <c r="P452" i="2" s="1"/>
  <c r="O452" i="2"/>
  <c r="O453" i="2" s="1"/>
  <c r="O456" i="2" s="1"/>
  <c r="H159" i="2"/>
  <c r="F397" i="2"/>
  <c r="G303" i="2"/>
  <c r="G31" i="1"/>
  <c r="F25" i="1"/>
  <c r="G320" i="2"/>
  <c r="K58" i="6"/>
  <c r="H319" i="2"/>
  <c r="H320" i="2" s="1"/>
  <c r="G318" i="2"/>
  <c r="K57" i="6"/>
  <c r="H317" i="2"/>
  <c r="H318" i="2" s="1"/>
  <c r="G271" i="2"/>
  <c r="H271" i="2"/>
  <c r="H19" i="1"/>
  <c r="G282" i="2"/>
  <c r="L12" i="6"/>
  <c r="L11" i="6" s="1"/>
  <c r="J38" i="6"/>
  <c r="K56" i="6"/>
  <c r="I315" i="2" s="1"/>
  <c r="I316" i="2" s="1"/>
  <c r="J55" i="6"/>
  <c r="H314" i="2" s="1"/>
  <c r="K50" i="6"/>
  <c r="I304" i="2" s="1"/>
  <c r="I305" i="2" s="1"/>
  <c r="J49" i="6"/>
  <c r="K45" i="6"/>
  <c r="H295" i="2"/>
  <c r="H296" i="2" s="1"/>
  <c r="K41" i="6"/>
  <c r="H287" i="2"/>
  <c r="L37" i="6"/>
  <c r="I280" i="2"/>
  <c r="I281" i="2" s="1"/>
  <c r="H297" i="2"/>
  <c r="K46" i="6"/>
  <c r="H299" i="2"/>
  <c r="H308" i="2"/>
  <c r="K52" i="6"/>
  <c r="H291" i="2"/>
  <c r="H292" i="2" s="1"/>
  <c r="K43" i="6"/>
  <c r="G273" i="2"/>
  <c r="K33" i="6"/>
  <c r="K32" i="6" s="1"/>
  <c r="H272" i="2"/>
  <c r="H273" i="2" s="1"/>
  <c r="M8" i="6"/>
  <c r="N8" i="6" s="1"/>
  <c r="O8" i="6" s="1"/>
  <c r="P8" i="6" s="1"/>
  <c r="Q8" i="6" s="1"/>
  <c r="R8" i="6" s="1"/>
  <c r="G157" i="2"/>
  <c r="G149" i="2"/>
  <c r="H147" i="2"/>
  <c r="H157" i="2"/>
  <c r="H149" i="2"/>
  <c r="J64" i="3"/>
  <c r="I66" i="2" s="1"/>
  <c r="H134" i="2"/>
  <c r="J63" i="3"/>
  <c r="H132" i="2"/>
  <c r="G153" i="2"/>
  <c r="H153" i="2"/>
  <c r="H130" i="2"/>
  <c r="J65" i="3"/>
  <c r="I68" i="2" s="1"/>
  <c r="H136" i="2"/>
  <c r="J23" i="6"/>
  <c r="H31" i="1" s="1"/>
  <c r="G155" i="2"/>
  <c r="H155" i="2"/>
  <c r="S9" i="6"/>
  <c r="H17" i="1"/>
  <c r="G17" i="1"/>
  <c r="G16" i="1"/>
  <c r="G18" i="2"/>
  <c r="G19" i="2" s="1"/>
  <c r="K20" i="6"/>
  <c r="H16" i="2"/>
  <c r="H18" i="2" s="1"/>
  <c r="H19" i="2" s="1"/>
  <c r="K21" i="6"/>
  <c r="I17" i="2" s="1"/>
  <c r="J151" i="2"/>
  <c r="K17" i="6"/>
  <c r="M10" i="6"/>
  <c r="J7" i="2"/>
  <c r="J9" i="2" s="1"/>
  <c r="E91" i="2" l="1"/>
  <c r="P69" i="2"/>
  <c r="R28" i="3"/>
  <c r="P67" i="2"/>
  <c r="R27" i="3"/>
  <c r="H16" i="1"/>
  <c r="I64" i="2"/>
  <c r="J112" i="3"/>
  <c r="K9" i="3"/>
  <c r="I31" i="2"/>
  <c r="I37" i="3"/>
  <c r="G87" i="2"/>
  <c r="P30" i="3"/>
  <c r="N73" i="2"/>
  <c r="N74" i="2" s="1"/>
  <c r="Q29" i="3"/>
  <c r="O71" i="2"/>
  <c r="O72" i="2" s="1"/>
  <c r="K78" i="2"/>
  <c r="E90" i="2"/>
  <c r="E92" i="2"/>
  <c r="I82" i="2"/>
  <c r="N32" i="3"/>
  <c r="L77" i="2"/>
  <c r="L78" i="2" s="1"/>
  <c r="H38" i="3"/>
  <c r="F89" i="2"/>
  <c r="F90" i="2" s="1"/>
  <c r="J36" i="3"/>
  <c r="H85" i="2"/>
  <c r="L34" i="3"/>
  <c r="J81" i="2"/>
  <c r="J82" i="2" s="1"/>
  <c r="I138" i="2"/>
  <c r="O31" i="3"/>
  <c r="M75" i="2"/>
  <c r="M76" i="2" s="1"/>
  <c r="K66" i="3"/>
  <c r="J70" i="2" s="1"/>
  <c r="K35" i="3"/>
  <c r="I83" i="2"/>
  <c r="M33" i="3"/>
  <c r="K79" i="2"/>
  <c r="G39" i="3"/>
  <c r="F91" i="2" s="1"/>
  <c r="F92" i="2" s="1"/>
  <c r="D41" i="3"/>
  <c r="E40" i="3"/>
  <c r="F40" i="3" s="1"/>
  <c r="H18" i="1"/>
  <c r="J101" i="6"/>
  <c r="M19" i="6"/>
  <c r="G397" i="2"/>
  <c r="P453" i="2"/>
  <c r="Q453" i="2" s="1"/>
  <c r="Q452" i="2"/>
  <c r="Q451" i="2"/>
  <c r="H303" i="2"/>
  <c r="G25" i="1"/>
  <c r="L58" i="6"/>
  <c r="I319" i="2"/>
  <c r="I320" i="2" s="1"/>
  <c r="L57" i="6"/>
  <c r="I317" i="2"/>
  <c r="I318" i="2" s="1"/>
  <c r="I271" i="2"/>
  <c r="I19" i="1"/>
  <c r="H282" i="2"/>
  <c r="M12" i="6"/>
  <c r="M11" i="6" s="1"/>
  <c r="L56" i="6"/>
  <c r="J315" i="2" s="1"/>
  <c r="K55" i="6"/>
  <c r="I314" i="2" s="1"/>
  <c r="L50" i="6"/>
  <c r="K49" i="6"/>
  <c r="K38" i="6"/>
  <c r="S8" i="6"/>
  <c r="H309" i="2"/>
  <c r="L46" i="6"/>
  <c r="I297" i="2"/>
  <c r="I298" i="2" s="1"/>
  <c r="M37" i="6"/>
  <c r="J280" i="2"/>
  <c r="J281" i="2" s="1"/>
  <c r="L43" i="6"/>
  <c r="I291" i="2"/>
  <c r="H298" i="2"/>
  <c r="H288" i="2"/>
  <c r="L45" i="6"/>
  <c r="I295" i="2"/>
  <c r="H300" i="2"/>
  <c r="L41" i="6"/>
  <c r="I287" i="2"/>
  <c r="I288" i="2" s="1"/>
  <c r="L52" i="6"/>
  <c r="I308" i="2"/>
  <c r="I309" i="2" s="1"/>
  <c r="I299" i="2"/>
  <c r="I300" i="2" s="1"/>
  <c r="I272" i="2"/>
  <c r="I273" i="2" s="1"/>
  <c r="L33" i="6"/>
  <c r="L32" i="6" s="1"/>
  <c r="I130" i="2"/>
  <c r="K64" i="3"/>
  <c r="J66" i="2" s="1"/>
  <c r="I134" i="2"/>
  <c r="I159" i="2"/>
  <c r="J159" i="2"/>
  <c r="K63" i="3"/>
  <c r="I132" i="2"/>
  <c r="K65" i="3"/>
  <c r="J68" i="2" s="1"/>
  <c r="I136" i="2"/>
  <c r="K23" i="6"/>
  <c r="I31" i="1" s="1"/>
  <c r="I17" i="1"/>
  <c r="I155" i="2"/>
  <c r="I147" i="2"/>
  <c r="J147" i="2"/>
  <c r="L20" i="6"/>
  <c r="I16" i="2"/>
  <c r="I18" i="2" s="1"/>
  <c r="I19" i="2" s="1"/>
  <c r="L21" i="6"/>
  <c r="J17" i="2" s="1"/>
  <c r="L17" i="6"/>
  <c r="K151" i="2"/>
  <c r="N10" i="6"/>
  <c r="K7" i="2"/>
  <c r="K9" i="2" s="1"/>
  <c r="E93" i="2" l="1"/>
  <c r="P71" i="2"/>
  <c r="R29" i="3"/>
  <c r="I16" i="1"/>
  <c r="J64" i="2"/>
  <c r="K112" i="3"/>
  <c r="Q30" i="3"/>
  <c r="O73" i="2"/>
  <c r="O74" i="2" s="1"/>
  <c r="L35" i="3"/>
  <c r="J83" i="2"/>
  <c r="J84" i="2" s="1"/>
  <c r="K36" i="3"/>
  <c r="I85" i="2"/>
  <c r="I86" i="2" s="1"/>
  <c r="I38" i="3"/>
  <c r="G89" i="2"/>
  <c r="G90" i="2" s="1"/>
  <c r="E94" i="2"/>
  <c r="E41" i="3"/>
  <c r="F41" i="3" s="1"/>
  <c r="D95" i="2"/>
  <c r="P31" i="3"/>
  <c r="N75" i="2"/>
  <c r="N76" i="2" s="1"/>
  <c r="G88" i="2"/>
  <c r="J138" i="2"/>
  <c r="O32" i="3"/>
  <c r="M77" i="2"/>
  <c r="M78" i="2" s="1"/>
  <c r="J37" i="3"/>
  <c r="H87" i="2"/>
  <c r="H88" i="2" s="1"/>
  <c r="L66" i="3"/>
  <c r="M66" i="3" s="1"/>
  <c r="L70" i="2" s="1"/>
  <c r="K80" i="2"/>
  <c r="N33" i="3"/>
  <c r="L79" i="2"/>
  <c r="L80" i="2" s="1"/>
  <c r="M34" i="3"/>
  <c r="K81" i="2"/>
  <c r="K82" i="2" s="1"/>
  <c r="P72" i="2"/>
  <c r="Q72" i="2" s="1"/>
  <c r="Q71" i="2"/>
  <c r="I84" i="2"/>
  <c r="H86" i="2"/>
  <c r="L9" i="3"/>
  <c r="J31" i="2"/>
  <c r="K70" i="2"/>
  <c r="P456" i="2"/>
  <c r="Q456" i="2" s="1"/>
  <c r="H39" i="3"/>
  <c r="G91" i="2" s="1"/>
  <c r="F36" i="2"/>
  <c r="E36" i="2"/>
  <c r="G40" i="3"/>
  <c r="F93" i="2" s="1"/>
  <c r="F94" i="2" s="1"/>
  <c r="D42" i="3"/>
  <c r="I18" i="1"/>
  <c r="K101" i="6"/>
  <c r="N19" i="6"/>
  <c r="H397" i="2"/>
  <c r="I303" i="2"/>
  <c r="H25" i="1"/>
  <c r="J19" i="1"/>
  <c r="J304" i="2"/>
  <c r="J316" i="2"/>
  <c r="M58" i="6"/>
  <c r="J319" i="2"/>
  <c r="M57" i="6"/>
  <c r="J317" i="2"/>
  <c r="J271" i="2"/>
  <c r="I282" i="2"/>
  <c r="N12" i="6"/>
  <c r="N11" i="6" s="1"/>
  <c r="L38" i="6"/>
  <c r="M50" i="6"/>
  <c r="L49" i="6"/>
  <c r="M56" i="6"/>
  <c r="K315" i="2" s="1"/>
  <c r="K316" i="2" s="1"/>
  <c r="L55" i="6"/>
  <c r="J314" i="2" s="1"/>
  <c r="M33" i="6"/>
  <c r="M32" i="6" s="1"/>
  <c r="L23" i="6"/>
  <c r="J31" i="1" s="1"/>
  <c r="M45" i="6"/>
  <c r="J295" i="2"/>
  <c r="J296" i="2" s="1"/>
  <c r="I292" i="2"/>
  <c r="I296" i="2"/>
  <c r="N37" i="6"/>
  <c r="K280" i="2"/>
  <c r="M52" i="6"/>
  <c r="J308" i="2"/>
  <c r="J309" i="2" s="1"/>
  <c r="M41" i="6"/>
  <c r="J287" i="2"/>
  <c r="M43" i="6"/>
  <c r="J291" i="2"/>
  <c r="J292" i="2" s="1"/>
  <c r="J299" i="2"/>
  <c r="J300" i="2" s="1"/>
  <c r="M46" i="6"/>
  <c r="J297" i="2"/>
  <c r="J298" i="2" s="1"/>
  <c r="J272" i="2"/>
  <c r="J273" i="2" s="1"/>
  <c r="J157" i="2"/>
  <c r="J153" i="2"/>
  <c r="K130" i="2"/>
  <c r="L65" i="3"/>
  <c r="K68" i="2" s="1"/>
  <c r="J136" i="2"/>
  <c r="K159" i="2"/>
  <c r="L64" i="3"/>
  <c r="K66" i="2" s="1"/>
  <c r="J134" i="2"/>
  <c r="I149" i="2"/>
  <c r="J149" i="2"/>
  <c r="I157" i="2"/>
  <c r="L63" i="3"/>
  <c r="J132" i="2"/>
  <c r="I153" i="2"/>
  <c r="J155" i="2"/>
  <c r="J17" i="1"/>
  <c r="K147" i="2"/>
  <c r="M17" i="6"/>
  <c r="M20" i="6"/>
  <c r="J16" i="2"/>
  <c r="J18" i="2" s="1"/>
  <c r="J19" i="2" s="1"/>
  <c r="M21" i="6"/>
  <c r="K17" i="2" s="1"/>
  <c r="L151" i="2"/>
  <c r="O10" i="6"/>
  <c r="L7" i="2"/>
  <c r="L9" i="2" s="1"/>
  <c r="E95" i="2" l="1"/>
  <c r="P73" i="2"/>
  <c r="R30" i="3"/>
  <c r="J16" i="1"/>
  <c r="K138" i="2"/>
  <c r="K64" i="2"/>
  <c r="L112" i="3"/>
  <c r="G92" i="2"/>
  <c r="O33" i="3"/>
  <c r="M79" i="2"/>
  <c r="M80" i="2" s="1"/>
  <c r="L36" i="3"/>
  <c r="J85" i="2"/>
  <c r="P32" i="3"/>
  <c r="N77" i="2"/>
  <c r="N78" i="2" s="1"/>
  <c r="Q31" i="3"/>
  <c r="O75" i="2"/>
  <c r="O76" i="2" s="1"/>
  <c r="M35" i="3"/>
  <c r="K83" i="2"/>
  <c r="N34" i="3"/>
  <c r="L81" i="2"/>
  <c r="L82" i="2" s="1"/>
  <c r="J38" i="3"/>
  <c r="H89" i="2"/>
  <c r="K37" i="3"/>
  <c r="I87" i="2"/>
  <c r="I88" i="2" s="1"/>
  <c r="E42" i="3"/>
  <c r="F42" i="3" s="1"/>
  <c r="D97" i="2"/>
  <c r="M9" i="3"/>
  <c r="K31" i="2"/>
  <c r="P74" i="2"/>
  <c r="Q74" i="2" s="1"/>
  <c r="Q73" i="2"/>
  <c r="E96" i="2"/>
  <c r="I39" i="3"/>
  <c r="H91" i="2" s="1"/>
  <c r="H92" i="2" s="1"/>
  <c r="G36" i="2"/>
  <c r="D43" i="3"/>
  <c r="G41" i="3"/>
  <c r="F95" i="2" s="1"/>
  <c r="F96" i="2" s="1"/>
  <c r="E38" i="2"/>
  <c r="H40" i="3"/>
  <c r="G93" i="2" s="1"/>
  <c r="G94" i="2" s="1"/>
  <c r="F38" i="2"/>
  <c r="J18" i="1"/>
  <c r="L101" i="6"/>
  <c r="O19" i="6"/>
  <c r="I397" i="2"/>
  <c r="J303" i="2"/>
  <c r="I25" i="1"/>
  <c r="J320" i="2"/>
  <c r="N58" i="6"/>
  <c r="K319" i="2"/>
  <c r="K320" i="2" s="1"/>
  <c r="K19" i="1"/>
  <c r="K304" i="2"/>
  <c r="K305" i="2" s="1"/>
  <c r="J305" i="2"/>
  <c r="J318" i="2"/>
  <c r="N57" i="6"/>
  <c r="K317" i="2"/>
  <c r="K318" i="2" s="1"/>
  <c r="K271" i="2"/>
  <c r="J282" i="2"/>
  <c r="O12" i="6"/>
  <c r="O11" i="6" s="1"/>
  <c r="N56" i="6"/>
  <c r="L315" i="2" s="1"/>
  <c r="L316" i="2" s="1"/>
  <c r="M55" i="6"/>
  <c r="K314" i="2" s="1"/>
  <c r="M38" i="6"/>
  <c r="N50" i="6"/>
  <c r="L304" i="2" s="1"/>
  <c r="L305" i="2" s="1"/>
  <c r="M49" i="6"/>
  <c r="K299" i="2"/>
  <c r="K300" i="2" s="1"/>
  <c r="J288" i="2"/>
  <c r="K281" i="2"/>
  <c r="N46" i="6"/>
  <c r="K297" i="2"/>
  <c r="K298" i="2" s="1"/>
  <c r="N52" i="6"/>
  <c r="K308" i="2"/>
  <c r="N43" i="6"/>
  <c r="K291" i="2"/>
  <c r="K292" i="2" s="1"/>
  <c r="N41" i="6"/>
  <c r="K287" i="2"/>
  <c r="K288" i="2" s="1"/>
  <c r="O37" i="6"/>
  <c r="L280" i="2"/>
  <c r="L281" i="2" s="1"/>
  <c r="N45" i="6"/>
  <c r="K295" i="2"/>
  <c r="K272" i="2"/>
  <c r="K273" i="2" s="1"/>
  <c r="N33" i="6"/>
  <c r="N32" i="6" s="1"/>
  <c r="K149" i="2"/>
  <c r="L159" i="2"/>
  <c r="L130" i="2"/>
  <c r="M64" i="3"/>
  <c r="L66" i="2" s="1"/>
  <c r="K134" i="2"/>
  <c r="M65" i="3"/>
  <c r="L68" i="2" s="1"/>
  <c r="K136" i="2"/>
  <c r="N66" i="3"/>
  <c r="M70" i="2" s="1"/>
  <c r="L138" i="2"/>
  <c r="M63" i="3"/>
  <c r="K132" i="2"/>
  <c r="N17" i="6"/>
  <c r="O17" i="6" s="1"/>
  <c r="M23" i="6"/>
  <c r="K31" i="1" s="1"/>
  <c r="K155" i="2"/>
  <c r="K17" i="1"/>
  <c r="L147" i="2"/>
  <c r="N20" i="6"/>
  <c r="K16" i="2"/>
  <c r="K18" i="2" s="1"/>
  <c r="K19" i="2" s="1"/>
  <c r="N21" i="6"/>
  <c r="L17" i="2" s="1"/>
  <c r="M151" i="2"/>
  <c r="P10" i="6"/>
  <c r="M7" i="2"/>
  <c r="M9" i="2" s="1"/>
  <c r="E97" i="2" l="1"/>
  <c r="P75" i="2"/>
  <c r="R31" i="3"/>
  <c r="K16" i="1"/>
  <c r="L64" i="2"/>
  <c r="M112" i="3"/>
  <c r="E43" i="3"/>
  <c r="F43" i="3" s="1"/>
  <c r="D99" i="2"/>
  <c r="H90" i="2"/>
  <c r="P76" i="2"/>
  <c r="Q76" i="2" s="1"/>
  <c r="Q75" i="2"/>
  <c r="M36" i="3"/>
  <c r="K85" i="2"/>
  <c r="K86" i="2" s="1"/>
  <c r="E98" i="2"/>
  <c r="K38" i="3"/>
  <c r="I89" i="2"/>
  <c r="I90" i="2" s="1"/>
  <c r="N9" i="3"/>
  <c r="L31" i="2"/>
  <c r="P33" i="3"/>
  <c r="N79" i="2"/>
  <c r="N80" i="2" s="1"/>
  <c r="O34" i="3"/>
  <c r="M81" i="2"/>
  <c r="M82" i="2" s="1"/>
  <c r="Q32" i="3"/>
  <c r="O77" i="2"/>
  <c r="O78" i="2" s="1"/>
  <c r="J86" i="2"/>
  <c r="K84" i="2"/>
  <c r="L37" i="3"/>
  <c r="J87" i="2"/>
  <c r="N35" i="3"/>
  <c r="L83" i="2"/>
  <c r="L84" i="2" s="1"/>
  <c r="E40" i="2"/>
  <c r="J39" i="3"/>
  <c r="I91" i="2" s="1"/>
  <c r="I92" i="2" s="1"/>
  <c r="H41" i="3"/>
  <c r="G95" i="2" s="1"/>
  <c r="G96" i="2" s="1"/>
  <c r="F40" i="2"/>
  <c r="G42" i="3"/>
  <c r="F97" i="2" s="1"/>
  <c r="F98" i="2" s="1"/>
  <c r="I40" i="3"/>
  <c r="H93" i="2" s="1"/>
  <c r="H94" i="2" s="1"/>
  <c r="G38" i="2"/>
  <c r="D44" i="3"/>
  <c r="K18" i="1"/>
  <c r="M101" i="6"/>
  <c r="P19" i="6"/>
  <c r="J397" i="2"/>
  <c r="K303" i="2"/>
  <c r="J25" i="1"/>
  <c r="O57" i="6"/>
  <c r="L317" i="2"/>
  <c r="L318" i="2" s="1"/>
  <c r="O58" i="6"/>
  <c r="L319" i="2"/>
  <c r="L320" i="2" s="1"/>
  <c r="L271" i="2"/>
  <c r="L19" i="1"/>
  <c r="K282" i="2"/>
  <c r="P12" i="6"/>
  <c r="P11" i="6" s="1"/>
  <c r="O50" i="6"/>
  <c r="N49" i="6"/>
  <c r="N38" i="6"/>
  <c r="O56" i="6"/>
  <c r="M315" i="2" s="1"/>
  <c r="M316" i="2" s="1"/>
  <c r="N55" i="6"/>
  <c r="L314" i="2" s="1"/>
  <c r="O45" i="6"/>
  <c r="L295" i="2"/>
  <c r="L296" i="2" s="1"/>
  <c r="P37" i="6"/>
  <c r="M280" i="2"/>
  <c r="M281" i="2" s="1"/>
  <c r="O43" i="6"/>
  <c r="L291" i="2"/>
  <c r="L292" i="2" s="1"/>
  <c r="O41" i="6"/>
  <c r="L287" i="2"/>
  <c r="L288" i="2" s="1"/>
  <c r="L299" i="2"/>
  <c r="K296" i="2"/>
  <c r="K309" i="2"/>
  <c r="O46" i="6"/>
  <c r="L297" i="2"/>
  <c r="O52" i="6"/>
  <c r="L308" i="2"/>
  <c r="L309" i="2" s="1"/>
  <c r="L272" i="2"/>
  <c r="L273" i="2" s="1"/>
  <c r="O33" i="6"/>
  <c r="O32" i="6" s="1"/>
  <c r="M159" i="2"/>
  <c r="O66" i="3"/>
  <c r="N70" i="2" s="1"/>
  <c r="M138" i="2"/>
  <c r="K153" i="2"/>
  <c r="N64" i="3"/>
  <c r="M66" i="2" s="1"/>
  <c r="L134" i="2"/>
  <c r="N63" i="3"/>
  <c r="L132" i="2"/>
  <c r="L153" i="2"/>
  <c r="M130" i="2"/>
  <c r="L157" i="2"/>
  <c r="K157" i="2"/>
  <c r="N65" i="3"/>
  <c r="M68" i="2" s="1"/>
  <c r="L136" i="2"/>
  <c r="N23" i="6"/>
  <c r="L31" i="1" s="1"/>
  <c r="L155" i="2"/>
  <c r="L17" i="1"/>
  <c r="M147" i="2"/>
  <c r="O20" i="6"/>
  <c r="L16" i="2"/>
  <c r="L18" i="2" s="1"/>
  <c r="L19" i="2" s="1"/>
  <c r="O21" i="6"/>
  <c r="M17" i="2" s="1"/>
  <c r="N151" i="2"/>
  <c r="Q10" i="6"/>
  <c r="N7" i="2"/>
  <c r="N9" i="2" s="1"/>
  <c r="P17" i="6"/>
  <c r="E99" i="2" l="1"/>
  <c r="P77" i="2"/>
  <c r="R32" i="3"/>
  <c r="L16" i="1"/>
  <c r="M64" i="2"/>
  <c r="N112" i="3"/>
  <c r="E100" i="2"/>
  <c r="N36" i="3"/>
  <c r="L85" i="2"/>
  <c r="O35" i="3"/>
  <c r="M83" i="2"/>
  <c r="M84" i="2" s="1"/>
  <c r="O9" i="3"/>
  <c r="M31" i="2"/>
  <c r="D45" i="3"/>
  <c r="E44" i="3"/>
  <c r="F44" i="3" s="1"/>
  <c r="D101" i="2"/>
  <c r="M37" i="3"/>
  <c r="K87" i="2"/>
  <c r="K88" i="2" s="1"/>
  <c r="P78" i="2"/>
  <c r="Q78" i="2" s="1"/>
  <c r="Q77" i="2"/>
  <c r="L38" i="3"/>
  <c r="J89" i="2"/>
  <c r="J90" i="2" s="1"/>
  <c r="P34" i="3"/>
  <c r="N81" i="2"/>
  <c r="N82" i="2" s="1"/>
  <c r="Q33" i="3"/>
  <c r="O79" i="2"/>
  <c r="O80" i="2" s="1"/>
  <c r="J88" i="2"/>
  <c r="K39" i="3"/>
  <c r="J91" i="2" s="1"/>
  <c r="I36" i="2"/>
  <c r="H42" i="3"/>
  <c r="G97" i="2" s="1"/>
  <c r="G98" i="2" s="1"/>
  <c r="F42" i="2"/>
  <c r="G43" i="3"/>
  <c r="F99" i="2" s="1"/>
  <c r="F100" i="2" s="1"/>
  <c r="I41" i="3"/>
  <c r="H95" i="2" s="1"/>
  <c r="H96" i="2" s="1"/>
  <c r="G40" i="2"/>
  <c r="H36" i="2"/>
  <c r="J40" i="3"/>
  <c r="I93" i="2" s="1"/>
  <c r="I94" i="2" s="1"/>
  <c r="E42" i="2"/>
  <c r="L18" i="1"/>
  <c r="N101" i="6"/>
  <c r="Q19" i="6"/>
  <c r="K397" i="2"/>
  <c r="L303" i="2"/>
  <c r="K25" i="1"/>
  <c r="M19" i="1"/>
  <c r="M304" i="2"/>
  <c r="M305" i="2" s="1"/>
  <c r="P58" i="6"/>
  <c r="M319" i="2"/>
  <c r="M320" i="2" s="1"/>
  <c r="P57" i="6"/>
  <c r="M317" i="2"/>
  <c r="M318" i="2" s="1"/>
  <c r="M271" i="2"/>
  <c r="L282" i="2"/>
  <c r="Q12" i="6"/>
  <c r="Q11" i="6" s="1"/>
  <c r="O38" i="6"/>
  <c r="P56" i="6"/>
  <c r="N315" i="2" s="1"/>
  <c r="N316" i="2" s="1"/>
  <c r="O55" i="6"/>
  <c r="M314" i="2" s="1"/>
  <c r="P50" i="6"/>
  <c r="N304" i="2" s="1"/>
  <c r="N305" i="2" s="1"/>
  <c r="O49" i="6"/>
  <c r="O23" i="6"/>
  <c r="M31" i="1" s="1"/>
  <c r="P52" i="6"/>
  <c r="M308" i="2"/>
  <c r="L300" i="2"/>
  <c r="P41" i="6"/>
  <c r="M287" i="2"/>
  <c r="M299" i="2"/>
  <c r="M300" i="2" s="1"/>
  <c r="L298" i="2"/>
  <c r="P45" i="6"/>
  <c r="M295" i="2"/>
  <c r="P46" i="6"/>
  <c r="M297" i="2"/>
  <c r="M298" i="2" s="1"/>
  <c r="P43" i="6"/>
  <c r="M291" i="2"/>
  <c r="M292" i="2" s="1"/>
  <c r="Q37" i="6"/>
  <c r="N280" i="2"/>
  <c r="N281" i="2" s="1"/>
  <c r="M272" i="2"/>
  <c r="M273" i="2" s="1"/>
  <c r="P33" i="6"/>
  <c r="P32" i="6" s="1"/>
  <c r="O65" i="3"/>
  <c r="N68" i="2" s="1"/>
  <c r="M136" i="2"/>
  <c r="O63" i="3"/>
  <c r="M132" i="2"/>
  <c r="O64" i="3"/>
  <c r="N66" i="2" s="1"/>
  <c r="M134" i="2"/>
  <c r="M157" i="2"/>
  <c r="N130" i="2"/>
  <c r="N138" i="2"/>
  <c r="P66" i="3"/>
  <c r="N159" i="2"/>
  <c r="L149" i="2"/>
  <c r="M149" i="2"/>
  <c r="M155" i="2"/>
  <c r="M17" i="1"/>
  <c r="N147" i="2"/>
  <c r="P20" i="6"/>
  <c r="M16" i="2"/>
  <c r="M18" i="2" s="1"/>
  <c r="M19" i="2" s="1"/>
  <c r="P21" i="6"/>
  <c r="N17" i="2" s="1"/>
  <c r="O151" i="2"/>
  <c r="R10" i="6"/>
  <c r="P7" i="2" s="1"/>
  <c r="P9" i="2" s="1"/>
  <c r="O7" i="2"/>
  <c r="O9" i="2" s="1"/>
  <c r="Q17" i="6"/>
  <c r="E101" i="2" l="1"/>
  <c r="P79" i="2"/>
  <c r="R33" i="3"/>
  <c r="M16" i="1"/>
  <c r="N64" i="2"/>
  <c r="O112" i="3"/>
  <c r="P9" i="3"/>
  <c r="N31" i="2"/>
  <c r="N37" i="3"/>
  <c r="L87" i="2"/>
  <c r="P35" i="3"/>
  <c r="N83" i="2"/>
  <c r="N84" i="2" s="1"/>
  <c r="P80" i="2"/>
  <c r="Q80" i="2" s="1"/>
  <c r="Q79" i="2"/>
  <c r="L86" i="2"/>
  <c r="M38" i="3"/>
  <c r="K89" i="2"/>
  <c r="K90" i="2" s="1"/>
  <c r="D46" i="3"/>
  <c r="D103" i="2"/>
  <c r="E45" i="3"/>
  <c r="F45" i="3" s="1"/>
  <c r="O36" i="3"/>
  <c r="M85" i="2"/>
  <c r="M86" i="2" s="1"/>
  <c r="J92" i="2"/>
  <c r="E102" i="2"/>
  <c r="Q34" i="3"/>
  <c r="O81" i="2"/>
  <c r="O82" i="2" s="1"/>
  <c r="Q66" i="3"/>
  <c r="O70" i="2"/>
  <c r="J41" i="3"/>
  <c r="I95" i="2" s="1"/>
  <c r="I96" i="2" s="1"/>
  <c r="E44" i="2"/>
  <c r="H43" i="3"/>
  <c r="G99" i="2" s="1"/>
  <c r="G100" i="2" s="1"/>
  <c r="F44" i="2"/>
  <c r="G44" i="3"/>
  <c r="F101" i="2" s="1"/>
  <c r="F102" i="2" s="1"/>
  <c r="I42" i="3"/>
  <c r="H97" i="2" s="1"/>
  <c r="H98" i="2" s="1"/>
  <c r="H38" i="2"/>
  <c r="K40" i="3"/>
  <c r="I38" i="2"/>
  <c r="L39" i="3"/>
  <c r="K91" i="2" s="1"/>
  <c r="K92" i="2" s="1"/>
  <c r="M18" i="1"/>
  <c r="O101" i="6"/>
  <c r="R19" i="6"/>
  <c r="L397" i="2"/>
  <c r="M303" i="2"/>
  <c r="L25" i="1"/>
  <c r="Q57" i="6"/>
  <c r="N317" i="2"/>
  <c r="N318" i="2" s="1"/>
  <c r="Q58" i="6"/>
  <c r="N319" i="2"/>
  <c r="N320" i="2" s="1"/>
  <c r="N271" i="2"/>
  <c r="N19" i="1"/>
  <c r="M282" i="2"/>
  <c r="R12" i="6"/>
  <c r="R11" i="6" s="1"/>
  <c r="Q50" i="6"/>
  <c r="P49" i="6"/>
  <c r="Q56" i="6"/>
  <c r="O315" i="2" s="1"/>
  <c r="O316" i="2" s="1"/>
  <c r="P55" i="6"/>
  <c r="N314" i="2" s="1"/>
  <c r="P38" i="6"/>
  <c r="R37" i="6"/>
  <c r="O280" i="2"/>
  <c r="O281" i="2" s="1"/>
  <c r="Q43" i="6"/>
  <c r="N291" i="2"/>
  <c r="Q45" i="6"/>
  <c r="N295" i="2"/>
  <c r="N296" i="2" s="1"/>
  <c r="M288" i="2"/>
  <c r="M309" i="2"/>
  <c r="Q46" i="6"/>
  <c r="N297" i="2"/>
  <c r="N298" i="2" s="1"/>
  <c r="N299" i="2"/>
  <c r="N300" i="2" s="1"/>
  <c r="Q41" i="6"/>
  <c r="N287" i="2"/>
  <c r="N288" i="2" s="1"/>
  <c r="Q52" i="6"/>
  <c r="N308" i="2"/>
  <c r="N309" i="2" s="1"/>
  <c r="M296" i="2"/>
  <c r="N272" i="2"/>
  <c r="N273" i="2" s="1"/>
  <c r="Q33" i="6"/>
  <c r="Q32" i="6" s="1"/>
  <c r="P23" i="6"/>
  <c r="N31" i="1" s="1"/>
  <c r="N149" i="2"/>
  <c r="M153" i="2"/>
  <c r="O130" i="2"/>
  <c r="P130" i="2"/>
  <c r="N157" i="2"/>
  <c r="P63" i="3"/>
  <c r="N132" i="2"/>
  <c r="N153" i="2"/>
  <c r="O138" i="2"/>
  <c r="P64" i="3"/>
  <c r="N134" i="2"/>
  <c r="O159" i="2"/>
  <c r="P65" i="3"/>
  <c r="N136" i="2"/>
  <c r="N155" i="2"/>
  <c r="N17" i="1"/>
  <c r="O147" i="2"/>
  <c r="Q7" i="2"/>
  <c r="Q20" i="6"/>
  <c r="N16" i="2"/>
  <c r="N18" i="2" s="1"/>
  <c r="N19" i="2" s="1"/>
  <c r="Q21" i="6"/>
  <c r="O17" i="2" s="1"/>
  <c r="R17" i="6"/>
  <c r="J93" i="2" l="1"/>
  <c r="P81" i="2"/>
  <c r="P82" i="2" s="1"/>
  <c r="Q82" i="2" s="1"/>
  <c r="R34" i="3"/>
  <c r="N16" i="1"/>
  <c r="P112" i="3"/>
  <c r="Q35" i="3"/>
  <c r="O83" i="2"/>
  <c r="O84" i="2" s="1"/>
  <c r="L88" i="2"/>
  <c r="O37" i="3"/>
  <c r="M87" i="2"/>
  <c r="M88" i="2" s="1"/>
  <c r="P36" i="3"/>
  <c r="N85" i="2"/>
  <c r="N86" i="2" s="1"/>
  <c r="N38" i="3"/>
  <c r="L89" i="2"/>
  <c r="L90" i="2" s="1"/>
  <c r="G45" i="3"/>
  <c r="E103" i="2"/>
  <c r="Q9" i="3"/>
  <c r="R9" i="3" s="1"/>
  <c r="O31" i="2"/>
  <c r="J94" i="2"/>
  <c r="D47" i="3"/>
  <c r="D105" i="2"/>
  <c r="E46" i="3"/>
  <c r="F46" i="3" s="1"/>
  <c r="Q63" i="3"/>
  <c r="O64" i="2"/>
  <c r="Q65" i="3"/>
  <c r="P136" i="2" s="1"/>
  <c r="O68" i="2"/>
  <c r="Q64" i="3"/>
  <c r="O66" i="2"/>
  <c r="P70" i="2"/>
  <c r="Q70" i="2" s="1"/>
  <c r="Q69" i="2"/>
  <c r="E46" i="2"/>
  <c r="H44" i="3"/>
  <c r="G101" i="2" s="1"/>
  <c r="G102" i="2" s="1"/>
  <c r="F46" i="2"/>
  <c r="J36" i="2"/>
  <c r="M39" i="3"/>
  <c r="L91" i="2" s="1"/>
  <c r="K36" i="2"/>
  <c r="J42" i="3"/>
  <c r="I97" i="2" s="1"/>
  <c r="I98" i="2" s="1"/>
  <c r="H42" i="2"/>
  <c r="I43" i="3"/>
  <c r="H99" i="2" s="1"/>
  <c r="H100" i="2" s="1"/>
  <c r="G44" i="2"/>
  <c r="G42" i="2"/>
  <c r="L40" i="3"/>
  <c r="K93" i="2" s="1"/>
  <c r="K94" i="2" s="1"/>
  <c r="J38" i="2"/>
  <c r="H40" i="2"/>
  <c r="K41" i="3"/>
  <c r="J95" i="2" s="1"/>
  <c r="J96" i="2" s="1"/>
  <c r="I40" i="2"/>
  <c r="N18" i="1"/>
  <c r="P101" i="6"/>
  <c r="Q158" i="2"/>
  <c r="M397" i="2"/>
  <c r="N303" i="2"/>
  <c r="M25" i="1"/>
  <c r="O19" i="1"/>
  <c r="O304" i="2"/>
  <c r="O305" i="2" s="1"/>
  <c r="R58" i="6"/>
  <c r="P319" i="2" s="1"/>
  <c r="O319" i="2"/>
  <c r="O320" i="2" s="1"/>
  <c r="R57" i="6"/>
  <c r="P317" i="2" s="1"/>
  <c r="O317" i="2"/>
  <c r="O318" i="2" s="1"/>
  <c r="O271" i="2"/>
  <c r="Q38" i="6"/>
  <c r="N282" i="2"/>
  <c r="R56" i="6"/>
  <c r="Q55" i="6"/>
  <c r="O314" i="2" s="1"/>
  <c r="R50" i="6"/>
  <c r="Q49" i="6"/>
  <c r="P280" i="2"/>
  <c r="P281" i="2" s="1"/>
  <c r="Q281" i="2" s="1"/>
  <c r="S37" i="6"/>
  <c r="Q130" i="2"/>
  <c r="R46" i="6"/>
  <c r="S46" i="6" s="1"/>
  <c r="O297" i="2"/>
  <c r="O298" i="2" s="1"/>
  <c r="R41" i="6"/>
  <c r="O287" i="2"/>
  <c r="O288" i="2" s="1"/>
  <c r="R43" i="6"/>
  <c r="O291" i="2"/>
  <c r="O292" i="2" s="1"/>
  <c r="R52" i="6"/>
  <c r="S52" i="6" s="1"/>
  <c r="O308" i="2"/>
  <c r="O309" i="2" s="1"/>
  <c r="O299" i="2"/>
  <c r="O300" i="2" s="1"/>
  <c r="R45" i="6"/>
  <c r="S45" i="6" s="1"/>
  <c r="O295" i="2"/>
  <c r="O296" i="2" s="1"/>
  <c r="N292" i="2"/>
  <c r="N397" i="2" s="1"/>
  <c r="O272" i="2"/>
  <c r="O273" i="2" s="1"/>
  <c r="R33" i="6"/>
  <c r="Q23" i="6"/>
  <c r="O31" i="1" s="1"/>
  <c r="O132" i="2"/>
  <c r="Q144" i="2"/>
  <c r="Q140" i="2"/>
  <c r="O136" i="2"/>
  <c r="O153" i="2"/>
  <c r="O157" i="2"/>
  <c r="R62" i="3"/>
  <c r="O149" i="2"/>
  <c r="O134" i="2"/>
  <c r="P138" i="2"/>
  <c r="Q138" i="2" s="1"/>
  <c r="R66" i="3"/>
  <c r="O155" i="2"/>
  <c r="O17" i="1"/>
  <c r="R20" i="6"/>
  <c r="O16" i="2"/>
  <c r="O18" i="2" s="1"/>
  <c r="O19" i="2" s="1"/>
  <c r="R21" i="6"/>
  <c r="P17" i="2" s="1"/>
  <c r="Q17" i="2" s="1"/>
  <c r="S17" i="6"/>
  <c r="Q81" i="2" l="1"/>
  <c r="P83" i="2"/>
  <c r="R35" i="3"/>
  <c r="O16" i="1"/>
  <c r="Q112" i="3"/>
  <c r="P132" i="2"/>
  <c r="Q132" i="2" s="1"/>
  <c r="O38" i="3"/>
  <c r="M89" i="2"/>
  <c r="M90" i="2" s="1"/>
  <c r="G46" i="3"/>
  <c r="E105" i="2"/>
  <c r="P31" i="2"/>
  <c r="Q36" i="3"/>
  <c r="O85" i="2"/>
  <c r="O86" i="2" s="1"/>
  <c r="E104" i="2"/>
  <c r="P37" i="3"/>
  <c r="N87" i="2"/>
  <c r="N88" i="2" s="1"/>
  <c r="D48" i="3"/>
  <c r="D107" i="2"/>
  <c r="E47" i="3"/>
  <c r="F47" i="3" s="1"/>
  <c r="H45" i="3"/>
  <c r="F103" i="2"/>
  <c r="F104" i="2" s="1"/>
  <c r="P84" i="2"/>
  <c r="Q84" i="2" s="1"/>
  <c r="Q83" i="2"/>
  <c r="L92" i="2"/>
  <c r="P66" i="2"/>
  <c r="Q66" i="2" s="1"/>
  <c r="Q65" i="2"/>
  <c r="P68" i="2"/>
  <c r="Q68" i="2" s="1"/>
  <c r="Q67" i="2"/>
  <c r="P64" i="2"/>
  <c r="Q64" i="2" s="1"/>
  <c r="Q63" i="2"/>
  <c r="N39" i="3"/>
  <c r="M91" i="2" s="1"/>
  <c r="M92" i="2" s="1"/>
  <c r="L36" i="2"/>
  <c r="L41" i="3"/>
  <c r="K95" i="2" s="1"/>
  <c r="K96" i="2" s="1"/>
  <c r="E48" i="2"/>
  <c r="F48" i="2"/>
  <c r="J43" i="3"/>
  <c r="I99" i="2" s="1"/>
  <c r="I100" i="2" s="1"/>
  <c r="I44" i="3"/>
  <c r="H101" i="2" s="1"/>
  <c r="H102" i="2" s="1"/>
  <c r="G46" i="2"/>
  <c r="M40" i="3"/>
  <c r="L93" i="2" s="1"/>
  <c r="L94" i="2" s="1"/>
  <c r="K42" i="3"/>
  <c r="J97" i="2" s="1"/>
  <c r="J98" i="2" s="1"/>
  <c r="I42" i="2"/>
  <c r="O18" i="1"/>
  <c r="Q101" i="6"/>
  <c r="P159" i="2"/>
  <c r="Q159" i="2" s="1"/>
  <c r="R65" i="3"/>
  <c r="R63" i="3"/>
  <c r="O303" i="2"/>
  <c r="O397" i="2"/>
  <c r="N25" i="1"/>
  <c r="O282" i="2"/>
  <c r="S58" i="6"/>
  <c r="S57" i="6"/>
  <c r="P304" i="2"/>
  <c r="R49" i="6"/>
  <c r="P318" i="2"/>
  <c r="Q318" i="2" s="1"/>
  <c r="Q317" i="2"/>
  <c r="P315" i="2"/>
  <c r="R55" i="6"/>
  <c r="P314" i="2" s="1"/>
  <c r="Q314" i="2" s="1"/>
  <c r="P320" i="2"/>
  <c r="Q320" i="2" s="1"/>
  <c r="Q319" i="2"/>
  <c r="P19" i="1"/>
  <c r="Q19" i="1" s="1"/>
  <c r="Q22" i="1"/>
  <c r="Q280" i="2"/>
  <c r="S50" i="6"/>
  <c r="S49" i="6" s="1"/>
  <c r="R38" i="6"/>
  <c r="S41" i="6"/>
  <c r="S56" i="6"/>
  <c r="P291" i="2"/>
  <c r="P292" i="2" s="1"/>
  <c r="Q292" i="2" s="1"/>
  <c r="S43" i="6"/>
  <c r="R32" i="6"/>
  <c r="S33" i="6"/>
  <c r="S32" i="6" s="1"/>
  <c r="Q136" i="2"/>
  <c r="P295" i="2"/>
  <c r="P296" i="2" s="1"/>
  <c r="Q296" i="2" s="1"/>
  <c r="P287" i="2"/>
  <c r="P299" i="2"/>
  <c r="P308" i="2"/>
  <c r="P297" i="2"/>
  <c r="R23" i="6"/>
  <c r="P31" i="1" s="1"/>
  <c r="P272" i="2"/>
  <c r="P134" i="2"/>
  <c r="Q134" i="2" s="1"/>
  <c r="R64" i="3"/>
  <c r="P151" i="2"/>
  <c r="Q151" i="2" s="1"/>
  <c r="Q150" i="2"/>
  <c r="P155" i="2"/>
  <c r="Q155" i="2" s="1"/>
  <c r="Q154" i="2"/>
  <c r="S11" i="6"/>
  <c r="P17" i="1"/>
  <c r="Q17" i="1" s="1"/>
  <c r="S21" i="6"/>
  <c r="P147" i="2"/>
  <c r="Q147" i="2" s="1"/>
  <c r="Q146" i="2"/>
  <c r="P16" i="2"/>
  <c r="Q16" i="2" s="1"/>
  <c r="S20" i="6"/>
  <c r="R37" i="4"/>
  <c r="P21" i="1" s="1"/>
  <c r="Q37" i="4"/>
  <c r="O21" i="1" s="1"/>
  <c r="P37" i="4"/>
  <c r="N21" i="1" s="1"/>
  <c r="O37" i="4"/>
  <c r="M21" i="1" s="1"/>
  <c r="N37" i="4"/>
  <c r="L21" i="1" s="1"/>
  <c r="M37" i="4"/>
  <c r="K21" i="1" s="1"/>
  <c r="L37" i="4"/>
  <c r="J21" i="1" s="1"/>
  <c r="K37" i="4"/>
  <c r="I21" i="1" s="1"/>
  <c r="J37" i="4"/>
  <c r="H21" i="1" s="1"/>
  <c r="I37" i="4"/>
  <c r="G21" i="1" s="1"/>
  <c r="H37" i="4"/>
  <c r="F21" i="1" s="1"/>
  <c r="G37" i="4"/>
  <c r="E21" i="1" s="1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S9" i="4"/>
  <c r="S8" i="4"/>
  <c r="G41" i="4"/>
  <c r="G8" i="4" s="1"/>
  <c r="C3" i="4"/>
  <c r="O2" i="4"/>
  <c r="C2" i="4"/>
  <c r="F29" i="2"/>
  <c r="F6" i="3"/>
  <c r="F61" i="3" s="1"/>
  <c r="F116" i="3" s="1"/>
  <c r="E234" i="2" s="1"/>
  <c r="E31" i="2"/>
  <c r="D31" i="2"/>
  <c r="C31" i="2"/>
  <c r="E29" i="2"/>
  <c r="D29" i="2"/>
  <c r="C29" i="2"/>
  <c r="E27" i="2"/>
  <c r="D27" i="2"/>
  <c r="C27" i="2"/>
  <c r="F13" i="2"/>
  <c r="E13" i="2"/>
  <c r="F12" i="2"/>
  <c r="E12" i="2"/>
  <c r="E4" i="2"/>
  <c r="G3" i="2"/>
  <c r="F3" i="2"/>
  <c r="E3" i="2"/>
  <c r="C51" i="1"/>
  <c r="F34" i="1"/>
  <c r="F33" i="1"/>
  <c r="F41" i="1"/>
  <c r="F39" i="1"/>
  <c r="F37" i="1"/>
  <c r="F27" i="1"/>
  <c r="F26" i="1"/>
  <c r="Q14" i="1"/>
  <c r="Q129" i="2" s="1"/>
  <c r="E14" i="1"/>
  <c r="E129" i="2" s="1"/>
  <c r="Q11" i="1"/>
  <c r="Q36" i="1"/>
  <c r="Q9" i="1"/>
  <c r="H41" i="4"/>
  <c r="H8" i="4" s="1"/>
  <c r="P85" i="2" l="1"/>
  <c r="Q85" i="2" s="1"/>
  <c r="R36" i="3"/>
  <c r="Q27" i="2"/>
  <c r="D49" i="3"/>
  <c r="E48" i="3"/>
  <c r="F48" i="3" s="1"/>
  <c r="D109" i="2"/>
  <c r="E106" i="2"/>
  <c r="Q37" i="3"/>
  <c r="O87" i="2"/>
  <c r="O88" i="2" s="1"/>
  <c r="H46" i="3"/>
  <c r="F105" i="2"/>
  <c r="F106" i="2" s="1"/>
  <c r="I45" i="3"/>
  <c r="G103" i="2"/>
  <c r="G104" i="2" s="1"/>
  <c r="P38" i="3"/>
  <c r="N89" i="2"/>
  <c r="N90" i="2" s="1"/>
  <c r="G47" i="3"/>
  <c r="E107" i="2"/>
  <c r="P86" i="2"/>
  <c r="Q86" i="2" s="1"/>
  <c r="N40" i="3"/>
  <c r="M93" i="2" s="1"/>
  <c r="M94" i="2" s="1"/>
  <c r="L38" i="2"/>
  <c r="J44" i="3"/>
  <c r="I101" i="2" s="1"/>
  <c r="I102" i="2" s="1"/>
  <c r="L42" i="3"/>
  <c r="K97" i="2" s="1"/>
  <c r="K98" i="2" s="1"/>
  <c r="E50" i="2"/>
  <c r="E52" i="2"/>
  <c r="H44" i="2"/>
  <c r="J40" i="2"/>
  <c r="K43" i="3"/>
  <c r="J99" i="2" s="1"/>
  <c r="I44" i="2"/>
  <c r="M41" i="3"/>
  <c r="L95" i="2" s="1"/>
  <c r="L96" i="2" s="1"/>
  <c r="K40" i="2"/>
  <c r="G48" i="2"/>
  <c r="O39" i="3"/>
  <c r="N91" i="2" s="1"/>
  <c r="N92" i="2" s="1"/>
  <c r="M36" i="2"/>
  <c r="K38" i="2"/>
  <c r="F50" i="2"/>
  <c r="P18" i="1"/>
  <c r="Q18" i="1" s="1"/>
  <c r="R101" i="6"/>
  <c r="P303" i="2"/>
  <c r="Q303" i="2" s="1"/>
  <c r="S55" i="6"/>
  <c r="O25" i="1"/>
  <c r="Q21" i="1"/>
  <c r="P316" i="2"/>
  <c r="Q316" i="2" s="1"/>
  <c r="Q315" i="2"/>
  <c r="P305" i="2"/>
  <c r="Q305" i="2" s="1"/>
  <c r="Q304" i="2"/>
  <c r="P16" i="1"/>
  <c r="R112" i="3"/>
  <c r="E457" i="2"/>
  <c r="E270" i="2"/>
  <c r="S38" i="6"/>
  <c r="P271" i="2"/>
  <c r="Q271" i="2" s="1"/>
  <c r="Q291" i="2"/>
  <c r="P282" i="2"/>
  <c r="Q295" i="2"/>
  <c r="P298" i="2"/>
  <c r="Q298" i="2" s="1"/>
  <c r="Q297" i="2"/>
  <c r="P300" i="2"/>
  <c r="Q300" i="2" s="1"/>
  <c r="Q299" i="2"/>
  <c r="P309" i="2"/>
  <c r="Q309" i="2" s="1"/>
  <c r="Q308" i="2"/>
  <c r="P288" i="2"/>
  <c r="Q288" i="2" s="1"/>
  <c r="Q287" i="2"/>
  <c r="P273" i="2"/>
  <c r="Q272" i="2"/>
  <c r="P149" i="2"/>
  <c r="Q149" i="2" s="1"/>
  <c r="Q148" i="2"/>
  <c r="P157" i="2"/>
  <c r="Q157" i="2" s="1"/>
  <c r="Q156" i="2"/>
  <c r="P153" i="2"/>
  <c r="Q153" i="2" s="1"/>
  <c r="Q152" i="2"/>
  <c r="S37" i="4"/>
  <c r="G39" i="1"/>
  <c r="H39" i="1" s="1"/>
  <c r="I39" i="1" s="1"/>
  <c r="J39" i="1" s="1"/>
  <c r="K39" i="1" s="1"/>
  <c r="L39" i="1" s="1"/>
  <c r="M39" i="1" s="1"/>
  <c r="N39" i="1" s="1"/>
  <c r="O39" i="1" s="1"/>
  <c r="P39" i="1" s="1"/>
  <c r="G33" i="1"/>
  <c r="H33" i="1" s="1"/>
  <c r="I33" i="1" s="1"/>
  <c r="J33" i="1" s="1"/>
  <c r="K33" i="1" s="1"/>
  <c r="L33" i="1" s="1"/>
  <c r="M33" i="1" s="1"/>
  <c r="N33" i="1" s="1"/>
  <c r="O33" i="1" s="1"/>
  <c r="P33" i="1" s="1"/>
  <c r="F135" i="2"/>
  <c r="F137" i="2"/>
  <c r="G27" i="1"/>
  <c r="H27" i="1" s="1"/>
  <c r="I27" i="1" s="1"/>
  <c r="J27" i="1" s="1"/>
  <c r="K27" i="1" s="1"/>
  <c r="L27" i="1" s="1"/>
  <c r="M27" i="1" s="1"/>
  <c r="N27" i="1" s="1"/>
  <c r="O27" i="1" s="1"/>
  <c r="P27" i="1" s="1"/>
  <c r="G37" i="1"/>
  <c r="H37" i="1" s="1"/>
  <c r="I37" i="1" s="1"/>
  <c r="J37" i="1" s="1"/>
  <c r="K37" i="1" s="1"/>
  <c r="L37" i="1" s="1"/>
  <c r="M37" i="1" s="1"/>
  <c r="N37" i="1" s="1"/>
  <c r="O37" i="1" s="1"/>
  <c r="P37" i="1" s="1"/>
  <c r="F131" i="2"/>
  <c r="E145" i="2"/>
  <c r="P18" i="2"/>
  <c r="P19" i="2" s="1"/>
  <c r="S23" i="6"/>
  <c r="E137" i="2"/>
  <c r="Q234" i="2"/>
  <c r="F133" i="2"/>
  <c r="F141" i="2"/>
  <c r="E2" i="2"/>
  <c r="E11" i="2" s="1"/>
  <c r="G6" i="6"/>
  <c r="G31" i="6" s="1"/>
  <c r="G32" i="2"/>
  <c r="E30" i="2"/>
  <c r="F14" i="2"/>
  <c r="F27" i="2"/>
  <c r="F28" i="2" s="1"/>
  <c r="E34" i="2"/>
  <c r="E28" i="2"/>
  <c r="F30" i="2"/>
  <c r="E5" i="2"/>
  <c r="H32" i="2"/>
  <c r="G139" i="2"/>
  <c r="O139" i="2"/>
  <c r="E135" i="2"/>
  <c r="H139" i="2"/>
  <c r="P139" i="2"/>
  <c r="E133" i="2"/>
  <c r="G137" i="2"/>
  <c r="I139" i="2"/>
  <c r="J139" i="2"/>
  <c r="K139" i="2"/>
  <c r="L139" i="2"/>
  <c r="M139" i="2"/>
  <c r="O143" i="2"/>
  <c r="F139" i="2"/>
  <c r="N139" i="2"/>
  <c r="G133" i="2"/>
  <c r="E131" i="2"/>
  <c r="E141" i="2"/>
  <c r="Q26" i="2"/>
  <c r="Q2" i="2"/>
  <c r="Q11" i="2" s="1"/>
  <c r="F32" i="2"/>
  <c r="E26" i="2"/>
  <c r="G6" i="3"/>
  <c r="G26" i="1"/>
  <c r="H26" i="1" s="1"/>
  <c r="I26" i="1" s="1"/>
  <c r="J26" i="1" s="1"/>
  <c r="K26" i="1" s="1"/>
  <c r="L26" i="1" s="1"/>
  <c r="M26" i="1" s="1"/>
  <c r="N26" i="1" s="1"/>
  <c r="O26" i="1" s="1"/>
  <c r="P26" i="1" s="1"/>
  <c r="G41" i="1"/>
  <c r="H41" i="1" s="1"/>
  <c r="I41" i="1" s="1"/>
  <c r="J41" i="1" s="1"/>
  <c r="K41" i="1" s="1"/>
  <c r="L41" i="1" s="1"/>
  <c r="M41" i="1" s="1"/>
  <c r="N41" i="1" s="1"/>
  <c r="O41" i="1" s="1"/>
  <c r="P41" i="1" s="1"/>
  <c r="G34" i="1"/>
  <c r="H34" i="1" s="1"/>
  <c r="I34" i="1" s="1"/>
  <c r="J34" i="1" s="1"/>
  <c r="K34" i="1" s="1"/>
  <c r="L34" i="1" s="1"/>
  <c r="M34" i="1" s="1"/>
  <c r="N34" i="1" s="1"/>
  <c r="O34" i="1" s="1"/>
  <c r="P34" i="1" s="1"/>
  <c r="E32" i="2"/>
  <c r="F4" i="2"/>
  <c r="F5" i="2" s="1"/>
  <c r="E14" i="2"/>
  <c r="F14" i="1"/>
  <c r="F129" i="2" s="1"/>
  <c r="E139" i="2"/>
  <c r="J143" i="2"/>
  <c r="I143" i="2"/>
  <c r="N143" i="2"/>
  <c r="G143" i="2"/>
  <c r="F143" i="2"/>
  <c r="L143" i="2"/>
  <c r="E143" i="2"/>
  <c r="M143" i="2"/>
  <c r="I32" i="2"/>
  <c r="H143" i="2"/>
  <c r="P143" i="2"/>
  <c r="F145" i="2"/>
  <c r="K143" i="2"/>
  <c r="P87" i="2" l="1"/>
  <c r="P88" i="2" s="1"/>
  <c r="Q88" i="2" s="1"/>
  <c r="R37" i="3"/>
  <c r="S101" i="6"/>
  <c r="F230" i="2"/>
  <c r="E230" i="2"/>
  <c r="Q87" i="2"/>
  <c r="J100" i="2"/>
  <c r="Q38" i="3"/>
  <c r="R38" i="3" s="1"/>
  <c r="O89" i="2"/>
  <c r="O90" i="2" s="1"/>
  <c r="J45" i="3"/>
  <c r="H103" i="2"/>
  <c r="H104" i="2" s="1"/>
  <c r="E108" i="2"/>
  <c r="H47" i="3"/>
  <c r="F107" i="2"/>
  <c r="F108" i="2" s="1"/>
  <c r="G48" i="3"/>
  <c r="E109" i="2"/>
  <c r="I46" i="3"/>
  <c r="G105" i="2"/>
  <c r="G106" i="2" s="1"/>
  <c r="D50" i="3"/>
  <c r="E49" i="3"/>
  <c r="F49" i="3" s="1"/>
  <c r="D111" i="2"/>
  <c r="N41" i="3"/>
  <c r="M95" i="2" s="1"/>
  <c r="M96" i="2" s="1"/>
  <c r="J42" i="2"/>
  <c r="M42" i="3"/>
  <c r="L97" i="2" s="1"/>
  <c r="L98" i="2" s="1"/>
  <c r="K42" i="2"/>
  <c r="L43" i="3"/>
  <c r="K99" i="2" s="1"/>
  <c r="K100" i="2" s="1"/>
  <c r="J44" i="2"/>
  <c r="H46" i="2"/>
  <c r="P39" i="3"/>
  <c r="O91" i="2" s="1"/>
  <c r="O92" i="2" s="1"/>
  <c r="N36" i="2"/>
  <c r="K44" i="3"/>
  <c r="J101" i="2" s="1"/>
  <c r="I46" i="2"/>
  <c r="F52" i="2"/>
  <c r="H48" i="2"/>
  <c r="O40" i="3"/>
  <c r="N93" i="2" s="1"/>
  <c r="N94" i="2" s="1"/>
  <c r="M38" i="2"/>
  <c r="E20" i="2"/>
  <c r="E15" i="2"/>
  <c r="F20" i="2"/>
  <c r="F15" i="2"/>
  <c r="Q27" i="1"/>
  <c r="Q34" i="1"/>
  <c r="Q33" i="1"/>
  <c r="Q26" i="1"/>
  <c r="P397" i="2"/>
  <c r="Q397" i="2" s="1"/>
  <c r="P25" i="1"/>
  <c r="Q282" i="2"/>
  <c r="Q273" i="2"/>
  <c r="Q143" i="2"/>
  <c r="Q139" i="2"/>
  <c r="Q37" i="1"/>
  <c r="Q39" i="1"/>
  <c r="Q41" i="1"/>
  <c r="Q19" i="2"/>
  <c r="Q18" i="2"/>
  <c r="H6" i="6"/>
  <c r="G61" i="3"/>
  <c r="G116" i="3" s="1"/>
  <c r="F234" i="2" s="1"/>
  <c r="E6" i="2"/>
  <c r="E8" i="2" s="1"/>
  <c r="F6" i="2"/>
  <c r="F8" i="2" s="1"/>
  <c r="H137" i="2"/>
  <c r="G27" i="2"/>
  <c r="G28" i="2" s="1"/>
  <c r="G12" i="2"/>
  <c r="H3" i="2"/>
  <c r="G135" i="2"/>
  <c r="G13" i="2"/>
  <c r="I41" i="4"/>
  <c r="I8" i="4" s="1"/>
  <c r="H6" i="3"/>
  <c r="G14" i="1"/>
  <c r="G129" i="2" s="1"/>
  <c r="F26" i="2"/>
  <c r="F2" i="2"/>
  <c r="F11" i="2" s="1"/>
  <c r="G145" i="2"/>
  <c r="G4" i="2"/>
  <c r="G5" i="2" s="1"/>
  <c r="G131" i="2"/>
  <c r="F34" i="2"/>
  <c r="G141" i="2"/>
  <c r="G29" i="2"/>
  <c r="G34" i="2"/>
  <c r="G230" i="2" l="1"/>
  <c r="G49" i="3"/>
  <c r="E111" i="2"/>
  <c r="P89" i="2"/>
  <c r="D51" i="3"/>
  <c r="E50" i="3"/>
  <c r="F50" i="3" s="1"/>
  <c r="D113" i="2"/>
  <c r="I47" i="3"/>
  <c r="G107" i="2"/>
  <c r="J46" i="3"/>
  <c r="H105" i="2"/>
  <c r="H106" i="2" s="1"/>
  <c r="E110" i="2"/>
  <c r="J102" i="2"/>
  <c r="H48" i="3"/>
  <c r="F109" i="2"/>
  <c r="F110" i="2" s="1"/>
  <c r="K45" i="3"/>
  <c r="I103" i="2"/>
  <c r="E54" i="2"/>
  <c r="F54" i="2"/>
  <c r="M43" i="3"/>
  <c r="L99" i="2" s="1"/>
  <c r="L100" i="2" s="1"/>
  <c r="K44" i="2"/>
  <c r="L40" i="2"/>
  <c r="O41" i="3"/>
  <c r="N95" i="2" s="1"/>
  <c r="N96" i="2" s="1"/>
  <c r="M40" i="2"/>
  <c r="P40" i="3"/>
  <c r="O93" i="2" s="1"/>
  <c r="O94" i="2" s="1"/>
  <c r="N38" i="2"/>
  <c r="L44" i="3"/>
  <c r="K101" i="2" s="1"/>
  <c r="K102" i="2" s="1"/>
  <c r="G50" i="2"/>
  <c r="Q39" i="3"/>
  <c r="O36" i="2"/>
  <c r="N42" i="3"/>
  <c r="M97" i="2" s="1"/>
  <c r="M98" i="2" s="1"/>
  <c r="H50" i="2"/>
  <c r="Q25" i="1"/>
  <c r="E21" i="2"/>
  <c r="G30" i="1"/>
  <c r="F21" i="2"/>
  <c r="F457" i="2"/>
  <c r="F270" i="2"/>
  <c r="H27" i="2"/>
  <c r="H28" i="2" s="1"/>
  <c r="F30" i="1"/>
  <c r="H31" i="6"/>
  <c r="H133" i="2"/>
  <c r="I6" i="6"/>
  <c r="I31" i="6" s="1"/>
  <c r="H61" i="3"/>
  <c r="H116" i="3" s="1"/>
  <c r="G234" i="2" s="1"/>
  <c r="G6" i="2"/>
  <c r="G8" i="2" s="1"/>
  <c r="H4" i="2"/>
  <c r="H5" i="2" s="1"/>
  <c r="G14" i="2"/>
  <c r="G30" i="2"/>
  <c r="H135" i="2"/>
  <c r="J41" i="4"/>
  <c r="J8" i="4" s="1"/>
  <c r="I6" i="3"/>
  <c r="H14" i="1"/>
  <c r="H129" i="2" s="1"/>
  <c r="H13" i="2"/>
  <c r="H12" i="2"/>
  <c r="I3" i="2"/>
  <c r="I133" i="2"/>
  <c r="K32" i="2"/>
  <c r="H29" i="2"/>
  <c r="H30" i="2" s="1"/>
  <c r="H131" i="2"/>
  <c r="H145" i="2"/>
  <c r="G26" i="2"/>
  <c r="G2" i="2"/>
  <c r="G11" i="2" s="1"/>
  <c r="H141" i="2"/>
  <c r="I137" i="2"/>
  <c r="H34" i="2"/>
  <c r="J32" i="2"/>
  <c r="P91" i="2" l="1"/>
  <c r="R39" i="3"/>
  <c r="H230" i="2"/>
  <c r="G50" i="3"/>
  <c r="E113" i="2"/>
  <c r="L45" i="3"/>
  <c r="J103" i="2"/>
  <c r="J104" i="2" s="1"/>
  <c r="D52" i="3"/>
  <c r="E51" i="3"/>
  <c r="F51" i="3" s="1"/>
  <c r="D115" i="2"/>
  <c r="I48" i="3"/>
  <c r="G109" i="2"/>
  <c r="G110" i="2" s="1"/>
  <c r="P90" i="2"/>
  <c r="Q90" i="2" s="1"/>
  <c r="Q89" i="2"/>
  <c r="K46" i="3"/>
  <c r="I105" i="2"/>
  <c r="E112" i="2"/>
  <c r="I104" i="2"/>
  <c r="G108" i="2"/>
  <c r="H49" i="3"/>
  <c r="F111" i="2"/>
  <c r="F112" i="2" s="1"/>
  <c r="J47" i="3"/>
  <c r="H107" i="2"/>
  <c r="H108" i="2" s="1"/>
  <c r="P92" i="2"/>
  <c r="Q92" i="2" s="1"/>
  <c r="Q91" i="2"/>
  <c r="Q40" i="3"/>
  <c r="O38" i="2"/>
  <c r="L42" i="2"/>
  <c r="G52" i="2"/>
  <c r="P41" i="3"/>
  <c r="O95" i="2" s="1"/>
  <c r="O96" i="2" s="1"/>
  <c r="N40" i="2"/>
  <c r="J48" i="2"/>
  <c r="O42" i="3"/>
  <c r="N97" i="2" s="1"/>
  <c r="N98" i="2" s="1"/>
  <c r="M42" i="2"/>
  <c r="H52" i="2"/>
  <c r="N43" i="3"/>
  <c r="M99" i="2" s="1"/>
  <c r="M100" i="2" s="1"/>
  <c r="L44" i="2"/>
  <c r="M44" i="3"/>
  <c r="L101" i="2" s="1"/>
  <c r="L102" i="2" s="1"/>
  <c r="K46" i="2"/>
  <c r="E56" i="2"/>
  <c r="J46" i="2"/>
  <c r="I48" i="2"/>
  <c r="G54" i="2"/>
  <c r="F56" i="2"/>
  <c r="G20" i="2"/>
  <c r="G15" i="2"/>
  <c r="G457" i="2"/>
  <c r="G270" i="2"/>
  <c r="E29" i="1"/>
  <c r="E42" i="1" s="1"/>
  <c r="J6" i="6"/>
  <c r="J31" i="6" s="1"/>
  <c r="I61" i="3"/>
  <c r="I116" i="3" s="1"/>
  <c r="H234" i="2" s="1"/>
  <c r="I27" i="2"/>
  <c r="I28" i="2" s="1"/>
  <c r="H6" i="2"/>
  <c r="H8" i="2" s="1"/>
  <c r="I135" i="2"/>
  <c r="J137" i="2"/>
  <c r="J3" i="2"/>
  <c r="I12" i="2"/>
  <c r="I4" i="2"/>
  <c r="I141" i="2"/>
  <c r="I131" i="2"/>
  <c r="H14" i="2"/>
  <c r="I29" i="2"/>
  <c r="I30" i="2" s="1"/>
  <c r="K41" i="4"/>
  <c r="K8" i="4" s="1"/>
  <c r="J6" i="3"/>
  <c r="I14" i="1"/>
  <c r="I129" i="2" s="1"/>
  <c r="F29" i="1"/>
  <c r="F42" i="1" s="1"/>
  <c r="I34" i="2"/>
  <c r="I145" i="2"/>
  <c r="I13" i="2"/>
  <c r="J133" i="2"/>
  <c r="H2" i="2"/>
  <c r="H11" i="2" s="1"/>
  <c r="H26" i="2"/>
  <c r="P93" i="2" l="1"/>
  <c r="R40" i="3"/>
  <c r="I230" i="2"/>
  <c r="G51" i="3"/>
  <c r="E115" i="2"/>
  <c r="P94" i="2"/>
  <c r="Q94" i="2" s="1"/>
  <c r="Q93" i="2"/>
  <c r="I49" i="3"/>
  <c r="G111" i="2"/>
  <c r="I106" i="2"/>
  <c r="D53" i="3"/>
  <c r="E52" i="3"/>
  <c r="F52" i="3" s="1"/>
  <c r="D117" i="2"/>
  <c r="L46" i="3"/>
  <c r="J105" i="2"/>
  <c r="J106" i="2" s="1"/>
  <c r="M45" i="3"/>
  <c r="K103" i="2"/>
  <c r="K104" i="2" s="1"/>
  <c r="E114" i="2"/>
  <c r="H50" i="3"/>
  <c r="F113" i="2"/>
  <c r="F114" i="2" s="1"/>
  <c r="K47" i="3"/>
  <c r="I107" i="2"/>
  <c r="J48" i="3"/>
  <c r="H109" i="2"/>
  <c r="P36" i="2"/>
  <c r="Q36" i="2" s="1"/>
  <c r="O43" i="3"/>
  <c r="N99" i="2" s="1"/>
  <c r="N100" i="2" s="1"/>
  <c r="M44" i="2"/>
  <c r="I50" i="2"/>
  <c r="H54" i="2"/>
  <c r="I52" i="2"/>
  <c r="J50" i="2"/>
  <c r="Q41" i="3"/>
  <c r="O40" i="2"/>
  <c r="P42" i="3"/>
  <c r="O97" i="2" s="1"/>
  <c r="O98" i="2" s="1"/>
  <c r="N42" i="2"/>
  <c r="N44" i="3"/>
  <c r="M101" i="2" s="1"/>
  <c r="M102" i="2" s="1"/>
  <c r="G56" i="2"/>
  <c r="H20" i="2"/>
  <c r="H15" i="2"/>
  <c r="H457" i="2"/>
  <c r="H270" i="2"/>
  <c r="J27" i="2"/>
  <c r="J28" i="2" s="1"/>
  <c r="I5" i="2"/>
  <c r="G21" i="2"/>
  <c r="K6" i="6"/>
  <c r="K31" i="6" s="1"/>
  <c r="J61" i="3"/>
  <c r="J116" i="3" s="1"/>
  <c r="I234" i="2" s="1"/>
  <c r="K133" i="2"/>
  <c r="J13" i="2"/>
  <c r="J34" i="2"/>
  <c r="J131" i="2"/>
  <c r="L41" i="4"/>
  <c r="L8" i="4" s="1"/>
  <c r="K6" i="3"/>
  <c r="J14" i="1"/>
  <c r="J129" i="2" s="1"/>
  <c r="K3" i="2"/>
  <c r="K137" i="2"/>
  <c r="I2" i="2"/>
  <c r="I11" i="2" s="1"/>
  <c r="I26" i="2"/>
  <c r="L32" i="2"/>
  <c r="I14" i="2"/>
  <c r="J141" i="2"/>
  <c r="J4" i="2"/>
  <c r="J5" i="2" s="1"/>
  <c r="M32" i="2"/>
  <c r="J135" i="2"/>
  <c r="J29" i="2"/>
  <c r="H30" i="1"/>
  <c r="J12" i="2"/>
  <c r="P95" i="2" l="1"/>
  <c r="P96" i="2" s="1"/>
  <c r="Q96" i="2" s="1"/>
  <c r="R41" i="3"/>
  <c r="G112" i="2"/>
  <c r="M46" i="3"/>
  <c r="K105" i="2"/>
  <c r="K106" i="2" s="1"/>
  <c r="H110" i="2"/>
  <c r="G52" i="3"/>
  <c r="E117" i="2"/>
  <c r="J49" i="3"/>
  <c r="H111" i="2"/>
  <c r="H112" i="2" s="1"/>
  <c r="K48" i="3"/>
  <c r="I109" i="2"/>
  <c r="I110" i="2" s="1"/>
  <c r="D54" i="3"/>
  <c r="D119" i="2"/>
  <c r="E53" i="3"/>
  <c r="E116" i="2"/>
  <c r="I50" i="3"/>
  <c r="G113" i="2"/>
  <c r="G114" i="2" s="1"/>
  <c r="I108" i="2"/>
  <c r="N45" i="3"/>
  <c r="L103" i="2"/>
  <c r="L104" i="2" s="1"/>
  <c r="H51" i="3"/>
  <c r="F115" i="2"/>
  <c r="F116" i="2" s="1"/>
  <c r="L47" i="3"/>
  <c r="J107" i="2"/>
  <c r="J108" i="2" s="1"/>
  <c r="K48" i="2"/>
  <c r="P43" i="3"/>
  <c r="O99" i="2" s="1"/>
  <c r="O100" i="2" s="1"/>
  <c r="N44" i="2"/>
  <c r="O44" i="3"/>
  <c r="N101" i="2" s="1"/>
  <c r="N102" i="2" s="1"/>
  <c r="M46" i="2"/>
  <c r="L48" i="2"/>
  <c r="K50" i="2"/>
  <c r="I54" i="2"/>
  <c r="P38" i="2"/>
  <c r="Q38" i="2" s="1"/>
  <c r="Q37" i="2"/>
  <c r="L46" i="2"/>
  <c r="Q42" i="3"/>
  <c r="O42" i="2"/>
  <c r="J52" i="2"/>
  <c r="E58" i="2"/>
  <c r="H56" i="2"/>
  <c r="F58" i="2"/>
  <c r="I20" i="2"/>
  <c r="I15" i="2"/>
  <c r="K27" i="2"/>
  <c r="K28" i="2" s="1"/>
  <c r="I457" i="2"/>
  <c r="I270" i="2"/>
  <c r="H21" i="2"/>
  <c r="H29" i="1" s="1"/>
  <c r="I30" i="1"/>
  <c r="I6" i="2"/>
  <c r="I8" i="2" s="1"/>
  <c r="L6" i="6"/>
  <c r="L31" i="6" s="1"/>
  <c r="K61" i="3"/>
  <c r="K116" i="3" s="1"/>
  <c r="J234" i="2" s="1"/>
  <c r="J6" i="2"/>
  <c r="J8" i="2" s="1"/>
  <c r="M41" i="4"/>
  <c r="M8" i="4" s="1"/>
  <c r="L6" i="3"/>
  <c r="K14" i="1"/>
  <c r="K129" i="2" s="1"/>
  <c r="K4" i="2"/>
  <c r="K5" i="2" s="1"/>
  <c r="K145" i="2"/>
  <c r="L137" i="2"/>
  <c r="K12" i="2"/>
  <c r="J30" i="2"/>
  <c r="K135" i="2"/>
  <c r="K141" i="2"/>
  <c r="J2" i="2"/>
  <c r="J11" i="2" s="1"/>
  <c r="J26" i="2"/>
  <c r="K29" i="2"/>
  <c r="K30" i="2" s="1"/>
  <c r="J14" i="2"/>
  <c r="L3" i="2"/>
  <c r="N32" i="2"/>
  <c r="K131" i="2"/>
  <c r="K13" i="2"/>
  <c r="G29" i="1"/>
  <c r="J145" i="2"/>
  <c r="J230" i="2" s="1"/>
  <c r="L133" i="2"/>
  <c r="P97" i="2" l="1"/>
  <c r="R42" i="3"/>
  <c r="Q95" i="2"/>
  <c r="K230" i="2"/>
  <c r="P98" i="2"/>
  <c r="Q98" i="2" s="1"/>
  <c r="Q97" i="2"/>
  <c r="D55" i="3"/>
  <c r="D121" i="2"/>
  <c r="E54" i="3"/>
  <c r="F54" i="3" s="1"/>
  <c r="M47" i="3"/>
  <c r="K107" i="2"/>
  <c r="L48" i="3"/>
  <c r="J109" i="2"/>
  <c r="I51" i="3"/>
  <c r="G115" i="2"/>
  <c r="G116" i="2" s="1"/>
  <c r="J50" i="3"/>
  <c r="H113" i="2"/>
  <c r="H114" i="2" s="1"/>
  <c r="K49" i="3"/>
  <c r="I111" i="2"/>
  <c r="I112" i="2" s="1"/>
  <c r="N46" i="3"/>
  <c r="L105" i="2"/>
  <c r="L106" i="2" s="1"/>
  <c r="E118" i="2"/>
  <c r="O45" i="3"/>
  <c r="M103" i="2"/>
  <c r="M104" i="2" s="1"/>
  <c r="F53" i="3"/>
  <c r="H52" i="3"/>
  <c r="F117" i="2"/>
  <c r="F118" i="2" s="1"/>
  <c r="P44" i="3"/>
  <c r="O101" i="2" s="1"/>
  <c r="O102" i="2" s="1"/>
  <c r="N46" i="2"/>
  <c r="G58" i="2"/>
  <c r="M34" i="2"/>
  <c r="L50" i="2"/>
  <c r="Q43" i="3"/>
  <c r="O44" i="2"/>
  <c r="M48" i="2"/>
  <c r="J54" i="2"/>
  <c r="P40" i="2"/>
  <c r="Q40" i="2" s="1"/>
  <c r="Q39" i="2"/>
  <c r="J20" i="2"/>
  <c r="J15" i="2"/>
  <c r="J457" i="2"/>
  <c r="J270" i="2"/>
  <c r="L27" i="2"/>
  <c r="L28" i="2" s="1"/>
  <c r="J30" i="1"/>
  <c r="L34" i="2"/>
  <c r="I21" i="2"/>
  <c r="M6" i="6"/>
  <c r="M31" i="6" s="1"/>
  <c r="L61" i="3"/>
  <c r="L116" i="3" s="1"/>
  <c r="K234" i="2" s="1"/>
  <c r="K6" i="2"/>
  <c r="K8" i="2" s="1"/>
  <c r="L141" i="2"/>
  <c r="L12" i="2"/>
  <c r="M137" i="2"/>
  <c r="K2" i="2"/>
  <c r="K11" i="2" s="1"/>
  <c r="K26" i="2"/>
  <c r="M3" i="2"/>
  <c r="L13" i="2"/>
  <c r="L135" i="2"/>
  <c r="M133" i="2"/>
  <c r="L131" i="2"/>
  <c r="L145" i="2"/>
  <c r="L29" i="2"/>
  <c r="L30" i="2" s="1"/>
  <c r="K34" i="2"/>
  <c r="K14" i="2"/>
  <c r="L4" i="2"/>
  <c r="L5" i="2" s="1"/>
  <c r="M6" i="3"/>
  <c r="N41" i="4"/>
  <c r="N8" i="4" s="1"/>
  <c r="L14" i="1"/>
  <c r="L129" i="2" s="1"/>
  <c r="P99" i="2" l="1"/>
  <c r="R43" i="3"/>
  <c r="L230" i="2"/>
  <c r="G53" i="3"/>
  <c r="E119" i="2"/>
  <c r="J51" i="3"/>
  <c r="H115" i="2"/>
  <c r="H116" i="2" s="1"/>
  <c r="G54" i="3"/>
  <c r="E121" i="2"/>
  <c r="P45" i="3"/>
  <c r="N103" i="2"/>
  <c r="N104" i="2" s="1"/>
  <c r="D56" i="3"/>
  <c r="E55" i="3"/>
  <c r="P100" i="2"/>
  <c r="Q100" i="2" s="1"/>
  <c r="Q99" i="2"/>
  <c r="L49" i="3"/>
  <c r="J111" i="2"/>
  <c r="J112" i="2" s="1"/>
  <c r="J110" i="2"/>
  <c r="M48" i="3"/>
  <c r="K109" i="2"/>
  <c r="K110" i="2" s="1"/>
  <c r="K108" i="2"/>
  <c r="O46" i="3"/>
  <c r="M105" i="2"/>
  <c r="M106" i="2" s="1"/>
  <c r="I52" i="3"/>
  <c r="G117" i="2"/>
  <c r="G118" i="2" s="1"/>
  <c r="K50" i="3"/>
  <c r="I113" i="2"/>
  <c r="N47" i="3"/>
  <c r="L107" i="2"/>
  <c r="L108" i="2" s="1"/>
  <c r="P42" i="2"/>
  <c r="Q42" i="2" s="1"/>
  <c r="Q41" i="2"/>
  <c r="K52" i="2"/>
  <c r="N34" i="2"/>
  <c r="M50" i="2"/>
  <c r="I56" i="2"/>
  <c r="K54" i="2"/>
  <c r="Q44" i="3"/>
  <c r="O46" i="2"/>
  <c r="L52" i="2"/>
  <c r="J56" i="2"/>
  <c r="N48" i="2"/>
  <c r="K20" i="2"/>
  <c r="K15" i="2"/>
  <c r="M27" i="2"/>
  <c r="M28" i="2" s="1"/>
  <c r="K457" i="2"/>
  <c r="K270" i="2"/>
  <c r="I29" i="1"/>
  <c r="J21" i="2"/>
  <c r="J29" i="1" s="1"/>
  <c r="K30" i="1"/>
  <c r="N6" i="6"/>
  <c r="N31" i="6" s="1"/>
  <c r="M61" i="3"/>
  <c r="M116" i="3" s="1"/>
  <c r="L234" i="2" s="1"/>
  <c r="L6" i="2"/>
  <c r="L8" i="2" s="1"/>
  <c r="M29" i="2"/>
  <c r="M30" i="2" s="1"/>
  <c r="O32" i="2"/>
  <c r="N3" i="2"/>
  <c r="L14" i="2"/>
  <c r="M4" i="2"/>
  <c r="M5" i="2" s="1"/>
  <c r="N133" i="2"/>
  <c r="O41" i="4"/>
  <c r="O8" i="4" s="1"/>
  <c r="N6" i="3"/>
  <c r="M14" i="1"/>
  <c r="M129" i="2" s="1"/>
  <c r="M131" i="2"/>
  <c r="M135" i="2"/>
  <c r="M12" i="2"/>
  <c r="M145" i="2"/>
  <c r="N137" i="2"/>
  <c r="L2" i="2"/>
  <c r="L11" i="2" s="1"/>
  <c r="L26" i="2"/>
  <c r="M13" i="2"/>
  <c r="M141" i="2"/>
  <c r="P101" i="2" l="1"/>
  <c r="R44" i="3"/>
  <c r="M230" i="2"/>
  <c r="F55" i="3"/>
  <c r="K51" i="3"/>
  <c r="I115" i="2"/>
  <c r="J52" i="3"/>
  <c r="H117" i="2"/>
  <c r="P46" i="3"/>
  <c r="N105" i="2"/>
  <c r="N106" i="2" s="1"/>
  <c r="D125" i="2"/>
  <c r="E56" i="3"/>
  <c r="F56" i="3" s="1"/>
  <c r="E120" i="2"/>
  <c r="O47" i="3"/>
  <c r="M107" i="2"/>
  <c r="M108" i="2" s="1"/>
  <c r="Q45" i="3"/>
  <c r="O103" i="2"/>
  <c r="O104" i="2" s="1"/>
  <c r="H53" i="3"/>
  <c r="F119" i="2"/>
  <c r="I114" i="2"/>
  <c r="M49" i="3"/>
  <c r="K111" i="2"/>
  <c r="K112" i="2" s="1"/>
  <c r="L50" i="3"/>
  <c r="J113" i="2"/>
  <c r="J114" i="2" s="1"/>
  <c r="E122" i="2"/>
  <c r="P102" i="2"/>
  <c r="Q102" i="2" s="1"/>
  <c r="Q101" i="2"/>
  <c r="N48" i="3"/>
  <c r="L109" i="2"/>
  <c r="H54" i="3"/>
  <c r="F121" i="2"/>
  <c r="F122" i="2" s="1"/>
  <c r="M52" i="2"/>
  <c r="H58" i="2"/>
  <c r="O48" i="2"/>
  <c r="I58" i="2"/>
  <c r="P44" i="2"/>
  <c r="Q44" i="2" s="1"/>
  <c r="Q43" i="2"/>
  <c r="K56" i="2"/>
  <c r="O34" i="2"/>
  <c r="N50" i="2"/>
  <c r="L54" i="2"/>
  <c r="L20" i="2"/>
  <c r="L15" i="2"/>
  <c r="N27" i="2"/>
  <c r="N28" i="2" s="1"/>
  <c r="L457" i="2"/>
  <c r="L270" i="2"/>
  <c r="K21" i="2"/>
  <c r="K29" i="1" s="1"/>
  <c r="P32" i="2"/>
  <c r="Q32" i="2" s="1"/>
  <c r="L30" i="1"/>
  <c r="O6" i="6"/>
  <c r="O31" i="6" s="1"/>
  <c r="N61" i="3"/>
  <c r="N116" i="3" s="1"/>
  <c r="M234" i="2" s="1"/>
  <c r="M6" i="2"/>
  <c r="M8" i="2" s="1"/>
  <c r="N12" i="2"/>
  <c r="N131" i="2"/>
  <c r="N141" i="2"/>
  <c r="O137" i="2"/>
  <c r="O133" i="2"/>
  <c r="O27" i="2"/>
  <c r="N29" i="2"/>
  <c r="N30" i="2" s="1"/>
  <c r="P41" i="4"/>
  <c r="P8" i="4" s="1"/>
  <c r="O6" i="3"/>
  <c r="N14" i="1"/>
  <c r="N129" i="2" s="1"/>
  <c r="N145" i="2"/>
  <c r="N135" i="2"/>
  <c r="N4" i="2"/>
  <c r="N5" i="2" s="1"/>
  <c r="O3" i="2"/>
  <c r="N13" i="2"/>
  <c r="M14" i="2"/>
  <c r="M26" i="2"/>
  <c r="M2" i="2"/>
  <c r="M11" i="2" s="1"/>
  <c r="P103" i="2" l="1"/>
  <c r="R45" i="3"/>
  <c r="N230" i="2"/>
  <c r="Q46" i="3"/>
  <c r="O105" i="2"/>
  <c r="O106" i="2" s="1"/>
  <c r="H118" i="2"/>
  <c r="I54" i="3"/>
  <c r="G121" i="2"/>
  <c r="G122" i="2" s="1"/>
  <c r="F120" i="2"/>
  <c r="K52" i="3"/>
  <c r="I117" i="2"/>
  <c r="I118" i="2" s="1"/>
  <c r="L110" i="2"/>
  <c r="M50" i="3"/>
  <c r="K113" i="2"/>
  <c r="K114" i="2" s="1"/>
  <c r="I53" i="3"/>
  <c r="G119" i="2"/>
  <c r="I116" i="2"/>
  <c r="O48" i="3"/>
  <c r="M109" i="2"/>
  <c r="M110" i="2" s="1"/>
  <c r="L51" i="3"/>
  <c r="J115" i="2"/>
  <c r="J116" i="2" s="1"/>
  <c r="N49" i="3"/>
  <c r="L111" i="2"/>
  <c r="L112" i="2" s="1"/>
  <c r="P104" i="2"/>
  <c r="Q104" i="2" s="1"/>
  <c r="Q103" i="2"/>
  <c r="G56" i="3"/>
  <c r="E125" i="2"/>
  <c r="E57" i="3"/>
  <c r="G55" i="3"/>
  <c r="E123" i="2"/>
  <c r="F57" i="3"/>
  <c r="E10" i="1" s="1"/>
  <c r="E12" i="1" s="1"/>
  <c r="P47" i="3"/>
  <c r="N107" i="2"/>
  <c r="N108" i="2" s="1"/>
  <c r="O50" i="2"/>
  <c r="N52" i="2"/>
  <c r="L56" i="2"/>
  <c r="M54" i="2"/>
  <c r="P46" i="2"/>
  <c r="Q46" i="2" s="1"/>
  <c r="Q45" i="2"/>
  <c r="M20" i="2"/>
  <c r="M15" i="2"/>
  <c r="M457" i="2"/>
  <c r="M270" i="2"/>
  <c r="L21" i="2"/>
  <c r="L29" i="1" s="1"/>
  <c r="P137" i="2"/>
  <c r="Q137" i="2" s="1"/>
  <c r="M30" i="1"/>
  <c r="P6" i="6"/>
  <c r="P31" i="6" s="1"/>
  <c r="O61" i="3"/>
  <c r="O116" i="3" s="1"/>
  <c r="N234" i="2" s="1"/>
  <c r="N6" i="2"/>
  <c r="N8" i="2" s="1"/>
  <c r="O135" i="2"/>
  <c r="O145" i="2"/>
  <c r="N14" i="2"/>
  <c r="P133" i="2"/>
  <c r="Q133" i="2" s="1"/>
  <c r="O141" i="2"/>
  <c r="O29" i="2"/>
  <c r="O30" i="2" s="1"/>
  <c r="N26" i="2"/>
  <c r="N2" i="2"/>
  <c r="N11" i="2" s="1"/>
  <c r="P27" i="2"/>
  <c r="P28" i="2" s="1"/>
  <c r="R7" i="3"/>
  <c r="O12" i="2"/>
  <c r="P3" i="2"/>
  <c r="Q41" i="4"/>
  <c r="Q8" i="4" s="1"/>
  <c r="P6" i="3"/>
  <c r="O14" i="1"/>
  <c r="O129" i="2" s="1"/>
  <c r="O28" i="2"/>
  <c r="Q16" i="1"/>
  <c r="O131" i="2"/>
  <c r="O13" i="2"/>
  <c r="O4" i="2"/>
  <c r="O5" i="2" s="1"/>
  <c r="P105" i="2" l="1"/>
  <c r="Q105" i="2" s="1"/>
  <c r="R46" i="3"/>
  <c r="O230" i="2"/>
  <c r="G42" i="4"/>
  <c r="G39" i="4" s="1"/>
  <c r="E44" i="1"/>
  <c r="E45" i="1" s="1"/>
  <c r="F8" i="1" s="1"/>
  <c r="N50" i="3"/>
  <c r="L113" i="2"/>
  <c r="L114" i="2" s="1"/>
  <c r="H55" i="3"/>
  <c r="F123" i="2"/>
  <c r="G57" i="3"/>
  <c r="F10" i="1" s="1"/>
  <c r="F12" i="1" s="1"/>
  <c r="J54" i="3"/>
  <c r="H121" i="2"/>
  <c r="H122" i="2" s="1"/>
  <c r="O49" i="3"/>
  <c r="M111" i="2"/>
  <c r="M112" i="2" s="1"/>
  <c r="P48" i="3"/>
  <c r="N109" i="2"/>
  <c r="N110" i="2" s="1"/>
  <c r="G120" i="2"/>
  <c r="L52" i="3"/>
  <c r="J117" i="2"/>
  <c r="E124" i="2"/>
  <c r="Q47" i="3"/>
  <c r="O107" i="2"/>
  <c r="O108" i="2" s="1"/>
  <c r="E126" i="2"/>
  <c r="J53" i="3"/>
  <c r="H119" i="2"/>
  <c r="H56" i="3"/>
  <c r="F125" i="2"/>
  <c r="F126" i="2" s="1"/>
  <c r="M51" i="3"/>
  <c r="K115" i="2"/>
  <c r="N54" i="2"/>
  <c r="P48" i="2"/>
  <c r="Q48" i="2" s="1"/>
  <c r="Q47" i="2"/>
  <c r="J58" i="2"/>
  <c r="M56" i="2"/>
  <c r="K58" i="2"/>
  <c r="O52" i="2"/>
  <c r="N20" i="2"/>
  <c r="N15" i="2"/>
  <c r="Q3" i="2"/>
  <c r="N457" i="2"/>
  <c r="N270" i="2"/>
  <c r="N30" i="1"/>
  <c r="Q28" i="2"/>
  <c r="M21" i="2"/>
  <c r="M29" i="1" s="1"/>
  <c r="Q6" i="6"/>
  <c r="Q31" i="6" s="1"/>
  <c r="P61" i="3"/>
  <c r="P116" i="3" s="1"/>
  <c r="O234" i="2" s="1"/>
  <c r="O6" i="2"/>
  <c r="O8" i="2" s="1"/>
  <c r="P141" i="2"/>
  <c r="Q141" i="2" s="1"/>
  <c r="R41" i="4"/>
  <c r="R8" i="4" s="1"/>
  <c r="Q6" i="3"/>
  <c r="P26" i="2" s="1"/>
  <c r="P14" i="1"/>
  <c r="P129" i="2" s="1"/>
  <c r="P13" i="2"/>
  <c r="Q13" i="2" s="1"/>
  <c r="O14" i="2"/>
  <c r="P131" i="2"/>
  <c r="O26" i="2"/>
  <c r="O2" i="2"/>
  <c r="O11" i="2" s="1"/>
  <c r="P12" i="2"/>
  <c r="Q12" i="2" s="1"/>
  <c r="P29" i="2"/>
  <c r="Q29" i="2" s="1"/>
  <c r="P135" i="2"/>
  <c r="P34" i="2"/>
  <c r="P4" i="2"/>
  <c r="P106" i="2" l="1"/>
  <c r="Q106" i="2" s="1"/>
  <c r="P107" i="2"/>
  <c r="R47" i="3"/>
  <c r="E127" i="2"/>
  <c r="Q131" i="2"/>
  <c r="P108" i="2"/>
  <c r="Q108" i="2" s="1"/>
  <c r="Q107" i="2"/>
  <c r="F124" i="2"/>
  <c r="K116" i="2"/>
  <c r="H120" i="2"/>
  <c r="O50" i="3"/>
  <c r="M113" i="2"/>
  <c r="M114" i="2" s="1"/>
  <c r="I55" i="3"/>
  <c r="G123" i="2"/>
  <c r="H57" i="3"/>
  <c r="G10" i="1" s="1"/>
  <c r="G12" i="1" s="1"/>
  <c r="I42" i="4" s="1"/>
  <c r="I39" i="4" s="1"/>
  <c r="N51" i="3"/>
  <c r="L115" i="2"/>
  <c r="L116" i="2" s="1"/>
  <c r="K53" i="3"/>
  <c r="I119" i="2"/>
  <c r="J118" i="2"/>
  <c r="P49" i="3"/>
  <c r="N111" i="2"/>
  <c r="N112" i="2" s="1"/>
  <c r="M52" i="3"/>
  <c r="K117" i="2"/>
  <c r="K118" i="2" s="1"/>
  <c r="I56" i="3"/>
  <c r="G125" i="2"/>
  <c r="G126" i="2" s="1"/>
  <c r="K54" i="3"/>
  <c r="I121" i="2"/>
  <c r="Q48" i="3"/>
  <c r="O109" i="2"/>
  <c r="O110" i="2" s="1"/>
  <c r="H42" i="4"/>
  <c r="H39" i="4" s="1"/>
  <c r="F44" i="1"/>
  <c r="F45" i="1" s="1"/>
  <c r="L58" i="2"/>
  <c r="N56" i="2"/>
  <c r="O54" i="2"/>
  <c r="P50" i="2"/>
  <c r="Q50" i="2" s="1"/>
  <c r="Q49" i="2"/>
  <c r="O20" i="2"/>
  <c r="O15" i="2"/>
  <c r="O457" i="2"/>
  <c r="O270" i="2"/>
  <c r="N21" i="2"/>
  <c r="N29" i="1" s="1"/>
  <c r="Q135" i="2"/>
  <c r="Q34" i="2"/>
  <c r="O30" i="1"/>
  <c r="P5" i="2"/>
  <c r="Q4" i="2"/>
  <c r="R6" i="6"/>
  <c r="R31" i="6" s="1"/>
  <c r="Q61" i="3"/>
  <c r="Q116" i="3" s="1"/>
  <c r="P234" i="2" s="1"/>
  <c r="P14" i="2"/>
  <c r="P15" i="2" s="1"/>
  <c r="P145" i="2"/>
  <c r="Q145" i="2" s="1"/>
  <c r="P2" i="2"/>
  <c r="P11" i="2" s="1"/>
  <c r="P30" i="2"/>
  <c r="P109" i="2" l="1"/>
  <c r="Q109" i="2" s="1"/>
  <c r="R48" i="3"/>
  <c r="G458" i="2"/>
  <c r="G28" i="1" s="1"/>
  <c r="G42" i="1" s="1"/>
  <c r="G44" i="1" s="1"/>
  <c r="G45" i="1" s="1"/>
  <c r="P230" i="2"/>
  <c r="Q230" i="2" s="1"/>
  <c r="F127" i="2"/>
  <c r="G124" i="2"/>
  <c r="G127" i="2" s="1"/>
  <c r="P110" i="2"/>
  <c r="Q110" i="2" s="1"/>
  <c r="N52" i="3"/>
  <c r="L117" i="2"/>
  <c r="L118" i="2" s="1"/>
  <c r="I120" i="2"/>
  <c r="J55" i="3"/>
  <c r="H123" i="2"/>
  <c r="I57" i="3"/>
  <c r="H10" i="1" s="1"/>
  <c r="H12" i="1" s="1"/>
  <c r="I122" i="2"/>
  <c r="L53" i="3"/>
  <c r="J119" i="2"/>
  <c r="L54" i="3"/>
  <c r="J121" i="2"/>
  <c r="J122" i="2" s="1"/>
  <c r="P50" i="3"/>
  <c r="N113" i="2"/>
  <c r="N114" i="2" s="1"/>
  <c r="O51" i="3"/>
  <c r="M115" i="2"/>
  <c r="M116" i="2" s="1"/>
  <c r="Q49" i="3"/>
  <c r="O111" i="2"/>
  <c r="O112" i="2" s="1"/>
  <c r="G8" i="1"/>
  <c r="J56" i="3"/>
  <c r="H125" i="2"/>
  <c r="Q31" i="2"/>
  <c r="Q30" i="2"/>
  <c r="O56" i="2"/>
  <c r="P52" i="2"/>
  <c r="Q52" i="2" s="1"/>
  <c r="Q51" i="2"/>
  <c r="M58" i="2"/>
  <c r="P20" i="2"/>
  <c r="Q20" i="2" s="1"/>
  <c r="Q9" i="2"/>
  <c r="P457" i="2"/>
  <c r="P270" i="2"/>
  <c r="O21" i="2"/>
  <c r="O29" i="1" s="1"/>
  <c r="Q5" i="2"/>
  <c r="P30" i="1"/>
  <c r="Q30" i="1" s="1"/>
  <c r="Q31" i="1"/>
  <c r="P6" i="2"/>
  <c r="Q14" i="2"/>
  <c r="P111" i="2" l="1"/>
  <c r="R49" i="3"/>
  <c r="H458" i="2"/>
  <c r="H28" i="1" s="1"/>
  <c r="H42" i="1" s="1"/>
  <c r="H44" i="1" s="1"/>
  <c r="H45" i="1" s="1"/>
  <c r="I458" i="2"/>
  <c r="I28" i="1" s="1"/>
  <c r="I42" i="1" s="1"/>
  <c r="J42" i="4"/>
  <c r="J39" i="4" s="1"/>
  <c r="P112" i="2"/>
  <c r="Q112" i="2" s="1"/>
  <c r="Q111" i="2"/>
  <c r="M54" i="3"/>
  <c r="K121" i="2"/>
  <c r="K122" i="2" s="1"/>
  <c r="H124" i="2"/>
  <c r="K55" i="3"/>
  <c r="I123" i="2"/>
  <c r="J57" i="3"/>
  <c r="I10" i="1" s="1"/>
  <c r="I12" i="1" s="1"/>
  <c r="O52" i="3"/>
  <c r="M117" i="2"/>
  <c r="M118" i="2" s="1"/>
  <c r="P51" i="3"/>
  <c r="N115" i="2"/>
  <c r="N116" i="2" s="1"/>
  <c r="H126" i="2"/>
  <c r="J120" i="2"/>
  <c r="K56" i="3"/>
  <c r="I125" i="2"/>
  <c r="I126" i="2" s="1"/>
  <c r="M53" i="3"/>
  <c r="K119" i="2"/>
  <c r="H8" i="1"/>
  <c r="Q50" i="3"/>
  <c r="O113" i="2"/>
  <c r="O114" i="2" s="1"/>
  <c r="P54" i="2"/>
  <c r="Q54" i="2" s="1"/>
  <c r="Q53" i="2"/>
  <c r="N58" i="2"/>
  <c r="Q6" i="2"/>
  <c r="P8" i="2"/>
  <c r="Q8" i="2" s="1"/>
  <c r="Q22" i="2"/>
  <c r="P21" i="2"/>
  <c r="Q21" i="2" s="1"/>
  <c r="Q15" i="2"/>
  <c r="P113" i="2" l="1"/>
  <c r="R50" i="3"/>
  <c r="H127" i="2"/>
  <c r="I8" i="1"/>
  <c r="P52" i="3"/>
  <c r="N117" i="2"/>
  <c r="N118" i="2" s="1"/>
  <c r="K42" i="4"/>
  <c r="K39" i="4" s="1"/>
  <c r="I44" i="1"/>
  <c r="I45" i="1" s="1"/>
  <c r="N54" i="3"/>
  <c r="L121" i="2"/>
  <c r="L122" i="2" s="1"/>
  <c r="L56" i="3"/>
  <c r="J125" i="2"/>
  <c r="J126" i="2" s="1"/>
  <c r="P114" i="2"/>
  <c r="Q114" i="2" s="1"/>
  <c r="Q113" i="2"/>
  <c r="K120" i="2"/>
  <c r="I124" i="2"/>
  <c r="N53" i="3"/>
  <c r="L119" i="2"/>
  <c r="L55" i="3"/>
  <c r="J123" i="2"/>
  <c r="K57" i="3"/>
  <c r="J10" i="1" s="1"/>
  <c r="J12" i="1" s="1"/>
  <c r="L42" i="4" s="1"/>
  <c r="L39" i="4" s="1"/>
  <c r="Q51" i="3"/>
  <c r="O115" i="2"/>
  <c r="O116" i="2" s="1"/>
  <c r="P56" i="2"/>
  <c r="Q55" i="2"/>
  <c r="O58" i="2"/>
  <c r="P29" i="1"/>
  <c r="P115" i="2" l="1"/>
  <c r="R51" i="3"/>
  <c r="J458" i="2"/>
  <c r="J28" i="1" s="1"/>
  <c r="J42" i="1" s="1"/>
  <c r="J44" i="1" s="1"/>
  <c r="J45" i="1" s="1"/>
  <c r="I127" i="2"/>
  <c r="J8" i="1"/>
  <c r="L120" i="2"/>
  <c r="M55" i="3"/>
  <c r="K123" i="2"/>
  <c r="L57" i="3"/>
  <c r="K10" i="1" s="1"/>
  <c r="K12" i="1" s="1"/>
  <c r="M56" i="3"/>
  <c r="K125" i="2"/>
  <c r="Q52" i="3"/>
  <c r="O117" i="2"/>
  <c r="O118" i="2" s="1"/>
  <c r="O53" i="3"/>
  <c r="M119" i="2"/>
  <c r="P116" i="2"/>
  <c r="Q116" i="2" s="1"/>
  <c r="Q115" i="2"/>
  <c r="O54" i="3"/>
  <c r="M121" i="2"/>
  <c r="M122" i="2" s="1"/>
  <c r="J124" i="2"/>
  <c r="Q56" i="2"/>
  <c r="Q29" i="1"/>
  <c r="P117" i="2" l="1"/>
  <c r="R52" i="3"/>
  <c r="K458" i="2"/>
  <c r="K28" i="1" s="1"/>
  <c r="K42" i="1" s="1"/>
  <c r="K44" i="1" s="1"/>
  <c r="K45" i="1" s="1"/>
  <c r="J127" i="2"/>
  <c r="M42" i="4"/>
  <c r="M39" i="4" s="1"/>
  <c r="K124" i="2"/>
  <c r="N55" i="3"/>
  <c r="L123" i="2"/>
  <c r="M57" i="3"/>
  <c r="L10" i="1" s="1"/>
  <c r="L12" i="1" s="1"/>
  <c r="P53" i="3"/>
  <c r="N119" i="2"/>
  <c r="P118" i="2"/>
  <c r="Q118" i="2" s="1"/>
  <c r="Q117" i="2"/>
  <c r="K8" i="1"/>
  <c r="M120" i="2"/>
  <c r="P54" i="3"/>
  <c r="N121" i="2"/>
  <c r="N122" i="2" s="1"/>
  <c r="K126" i="2"/>
  <c r="N56" i="3"/>
  <c r="L125" i="2"/>
  <c r="L126" i="2" s="1"/>
  <c r="P58" i="2"/>
  <c r="Q57" i="2"/>
  <c r="L458" i="2" l="1"/>
  <c r="L28" i="1" s="1"/>
  <c r="L42" i="1" s="1"/>
  <c r="L44" i="1" s="1"/>
  <c r="L45" i="1" s="1"/>
  <c r="M8" i="1" s="1"/>
  <c r="K127" i="2"/>
  <c r="Q53" i="3"/>
  <c r="R53" i="3" s="1"/>
  <c r="O119" i="2"/>
  <c r="L124" i="2"/>
  <c r="L8" i="1"/>
  <c r="O56" i="3"/>
  <c r="M125" i="2"/>
  <c r="M126" i="2" s="1"/>
  <c r="O55" i="3"/>
  <c r="M123" i="2"/>
  <c r="N57" i="3"/>
  <c r="M10" i="1" s="1"/>
  <c r="N42" i="4"/>
  <c r="Q54" i="3"/>
  <c r="O121" i="2"/>
  <c r="O122" i="2" s="1"/>
  <c r="N120" i="2"/>
  <c r="Q58" i="2"/>
  <c r="P121" i="2" l="1"/>
  <c r="R54" i="3"/>
  <c r="M458" i="2"/>
  <c r="M28" i="1" s="1"/>
  <c r="M42" i="1" s="1"/>
  <c r="L127" i="2"/>
  <c r="O120" i="2"/>
  <c r="P122" i="2"/>
  <c r="Q122" i="2" s="1"/>
  <c r="Q121" i="2"/>
  <c r="P56" i="3"/>
  <c r="N125" i="2"/>
  <c r="N126" i="2" s="1"/>
  <c r="P119" i="2"/>
  <c r="N39" i="4"/>
  <c r="M12" i="1"/>
  <c r="M124" i="2"/>
  <c r="P55" i="3"/>
  <c r="N123" i="2"/>
  <c r="O57" i="3"/>
  <c r="N10" i="1" s="1"/>
  <c r="N12" i="1" s="1"/>
  <c r="N458" i="2" l="1"/>
  <c r="N28" i="1" s="1"/>
  <c r="N42" i="1" s="1"/>
  <c r="N44" i="1" s="1"/>
  <c r="M127" i="2"/>
  <c r="Q55" i="3"/>
  <c r="R55" i="3" s="1"/>
  <c r="O123" i="2"/>
  <c r="P57" i="3"/>
  <c r="O10" i="1" s="1"/>
  <c r="P120" i="2"/>
  <c r="Q119" i="2"/>
  <c r="Q56" i="3"/>
  <c r="O125" i="2"/>
  <c r="O126" i="2" s="1"/>
  <c r="N124" i="2"/>
  <c r="O42" i="4"/>
  <c r="M44" i="1"/>
  <c r="M45" i="1" s="1"/>
  <c r="P42" i="4"/>
  <c r="P39" i="4" s="1"/>
  <c r="P125" i="2" l="1"/>
  <c r="R56" i="3"/>
  <c r="R57" i="3" s="1"/>
  <c r="O458" i="2"/>
  <c r="O28" i="1" s="1"/>
  <c r="O42" i="1" s="1"/>
  <c r="N127" i="2"/>
  <c r="Q120" i="2"/>
  <c r="N8" i="1"/>
  <c r="N45" i="1"/>
  <c r="O39" i="4"/>
  <c r="O12" i="1"/>
  <c r="O124" i="2"/>
  <c r="O127" i="2" s="1"/>
  <c r="P126" i="2"/>
  <c r="Q126" i="2" s="1"/>
  <c r="Q125" i="2"/>
  <c r="P123" i="2"/>
  <c r="Q57" i="3"/>
  <c r="P10" i="1" s="1"/>
  <c r="P12" i="1" s="1"/>
  <c r="P458" i="2" l="1"/>
  <c r="Q458" i="2" s="1"/>
  <c r="Q10" i="1"/>
  <c r="Q42" i="4"/>
  <c r="Q12" i="1"/>
  <c r="O44" i="1"/>
  <c r="O45" i="1" s="1"/>
  <c r="P124" i="2"/>
  <c r="P127" i="2" s="1"/>
  <c r="Q123" i="2"/>
  <c r="O8" i="1"/>
  <c r="R42" i="4"/>
  <c r="R39" i="4" s="1"/>
  <c r="P28" i="1" l="1"/>
  <c r="Q124" i="2"/>
  <c r="Q127" i="2" s="1"/>
  <c r="P8" i="1"/>
  <c r="Q39" i="4"/>
  <c r="S42" i="4"/>
  <c r="S39" i="4" s="1"/>
  <c r="P42" i="1" l="1"/>
  <c r="Q28" i="1"/>
  <c r="Q42" i="1" l="1"/>
  <c r="P44" i="1"/>
  <c r="P45" i="1" l="1"/>
  <c r="P46" i="1" s="1"/>
  <c r="Q44" i="1"/>
  <c r="G46" i="1"/>
  <c r="H46" i="1"/>
  <c r="M46" i="1"/>
  <c r="I46" i="1"/>
  <c r="J46" i="1"/>
  <c r="N46" i="1"/>
  <c r="F46" i="1"/>
  <c r="K46" i="1"/>
  <c r="L46" i="1"/>
  <c r="E46" i="1"/>
  <c r="O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Företagstolken</author>
    <author>Yritystulkki</author>
  </authors>
  <commentList>
    <comment ref="C2" authorId="0" shapeId="0" xr:uid="{9573D757-FE31-4256-B777-D20CA7FB20FC}">
      <text>
        <r>
          <rPr>
            <sz val="10"/>
            <color rgb="FF000000"/>
            <rFont val="Tahoma"/>
            <family val="2"/>
          </rPr>
          <t>- Fyll i gula cellerna. Textförändring också möjligt.
- I tabellerna "2. Försäljning och inköp", "3. Fasta kostnader" och 
  "4. Marknadsföringsbudget" beräknas inkomsten och kostnaderna. 
- I tabell "1. Kassabudget" beräknas kapitalkostnader och vinstfördelning 
  (= skatter och dividender/privata uttag) 
- Kostnaderna skrivas inkl. Moms efter betalningsmånaden. 
- I gula cellerna kan kalkyleras summor, t. ex. =100+159+2789+.... Till slut tryck enter.
- Du kan upprätta noggrant kostnadsplan i tabell 4. Marknadsföringsbudget  
- Förflytta dig från tabell till tabell genom pilknapparna eller tabellväljarna. 
- Anteckningar-sidan fungerar liksom Excel-program!
- Utmatning på pappret: Välj sidorna 1-3.</t>
        </r>
      </text>
    </comment>
    <comment ref="E7" authorId="1" shapeId="0" xr:uid="{F40EAC36-C9DA-4555-A113-DF0EA41FA94E}">
      <text>
        <r>
          <rPr>
            <sz val="10"/>
            <color indexed="81"/>
            <rFont val="Tahoma"/>
            <family val="2"/>
          </rPr>
          <t>Månadsordning kan förändras.</t>
        </r>
      </text>
    </comment>
    <comment ref="E8" authorId="0" shapeId="0" xr:uid="{00000000-0006-0000-0000-000004000000}">
      <text>
        <r>
          <rPr>
            <sz val="10"/>
            <color rgb="FF000000"/>
            <rFont val="Tahoma"/>
            <family val="2"/>
          </rPr>
          <t>Kassa i slutet av föregående räkenskaps-perioden. Kassan kan vara negativ, om företaget har "kreditkonto" i banken.
Ny företag: kassa i början.</t>
        </r>
      </text>
    </comment>
    <comment ref="E9" authorId="0" shapeId="0" xr:uid="{00000000-0006-0000-0000-000005000000}">
      <text>
        <r>
          <rPr>
            <sz val="10"/>
            <color rgb="FF000000"/>
            <rFont val="Tahoma"/>
            <family val="2"/>
          </rPr>
          <t xml:space="preserve">Skriv värdet av föregående årets försäljningsfordringar till motsvarande månaderna. </t>
        </r>
      </text>
    </comment>
    <comment ref="E10" authorId="1" shapeId="0" xr:uid="{41BFFA57-F874-4BA7-A602-475370549C3A}">
      <text>
        <r>
          <rPr>
            <sz val="10"/>
            <color indexed="81"/>
            <rFont val="Tahoma"/>
            <family val="2"/>
          </rPr>
          <t>Använd "Försäljning och inköp" - tabell för försäljningsprognosen. Siffrorna förflyttar på detta raden.</t>
        </r>
      </text>
    </comment>
    <comment ref="C16" authorId="0" shapeId="0" xr:uid="{00000000-0006-0000-0000-000007000000}">
      <text>
        <r>
          <rPr>
            <sz val="10"/>
            <color rgb="FF000000"/>
            <rFont val="Tahoma"/>
            <family val="2"/>
          </rPr>
          <t>För specifikation använd "2. Försäljning och inköp"-tabell.</t>
        </r>
      </text>
    </comment>
    <comment ref="C17" authorId="0" shapeId="0" xr:uid="{A495FE55-D627-4C0E-86EA-F306D60DE73B}">
      <text>
        <r>
          <rPr>
            <sz val="10"/>
            <color rgb="FF000000"/>
            <rFont val="Tahoma"/>
            <family val="2"/>
          </rPr>
          <t>För specifikation använd "2. Försäljning och inköp"-tabell.</t>
        </r>
      </text>
    </comment>
    <comment ref="C21" authorId="0" shapeId="0" xr:uid="{00000000-0006-0000-0000-000009000000}">
      <text>
        <r>
          <rPr>
            <sz val="10"/>
            <color rgb="FF000000"/>
            <rFont val="Tahoma"/>
            <family val="2"/>
          </rPr>
          <t>För specifikation använd tabell
"4. Marknadsföringsbudget".</t>
        </r>
      </text>
    </comment>
    <comment ref="C25" authorId="0" shapeId="0" xr:uid="{00000000-0006-0000-0000-00000A000000}">
      <text>
        <r>
          <rPr>
            <sz val="10"/>
            <color rgb="FF000000"/>
            <rFont val="Tahoma"/>
            <family val="2"/>
          </rPr>
          <t>För specifikation använd tabell
"3. Fasta kostnader.</t>
        </r>
      </text>
    </comment>
    <comment ref="C28" authorId="0" shapeId="0" xr:uid="{00000000-0006-0000-0000-00000B000000}">
      <text>
        <r>
          <rPr>
            <sz val="10"/>
            <color rgb="FF000000"/>
            <rFont val="Tahoma"/>
            <family val="2"/>
          </rPr>
          <t xml:space="preserve">Programmet beräknar momsen på grund av intäkter och utgifter inklusive moms, som bildade två månader tidigare. </t>
        </r>
      </text>
    </comment>
    <comment ref="E28" authorId="1" shapeId="0" xr:uid="{AF510051-5C5A-4253-88EB-DA4DEC4B8C14}">
      <text>
        <r>
          <rPr>
            <sz val="10"/>
            <color indexed="81"/>
            <rFont val="Tahoma"/>
            <family val="2"/>
          </rPr>
          <t xml:space="preserve">Skriv betalningen för första månaden från bokslutet av föregående räkenskapsperioden, punkt "Moms-skuld" * 0,5. </t>
        </r>
      </text>
    </comment>
    <comment ref="C30" authorId="0" shapeId="0" xr:uid="{00000000-0006-0000-0000-00000E000000}">
      <text>
        <r>
          <rPr>
            <sz val="10"/>
            <color rgb="FF000000"/>
            <rFont val="Tahoma"/>
            <family val="2"/>
          </rPr>
          <t>Prestationerna betalas en månad efter lönebetalningsmånaden, den 12. dagen.</t>
        </r>
      </text>
    </comment>
    <comment ref="E30" authorId="1" shapeId="0" xr:uid="{2DF4188A-AEC4-486E-8EFA-870F6A3D4938}">
      <text>
        <r>
          <rPr>
            <sz val="10"/>
            <color indexed="81"/>
            <rFont val="Tahoma"/>
            <family val="2"/>
          </rPr>
          <t xml:space="preserve">Skriv betalningen för första månaden från bokslutet av föregående räkenskapsperioden, punkt "Förskottsinnehållningsskuld" + "Socialskyddsavgiftsskuld". </t>
        </r>
      </text>
    </comment>
    <comment ref="E36" authorId="0" shapeId="0" xr:uid="{912E4CB1-511D-4E28-89D1-AE41AF269F7E}">
      <text>
        <r>
          <rPr>
            <sz val="10"/>
            <color rgb="FF000000"/>
            <rFont val="Tahoma"/>
            <family val="2"/>
          </rPr>
          <t xml:space="preserve">Skriv lyft av lån som ett positivt tal. "Lyft av lån" kan visas negativt på raden UTGIFTER SAMMANLAGT om lyft av lån är högre än övriga utgifter. </t>
        </r>
      </text>
    </comment>
    <comment ref="E37" authorId="0" shapeId="0" xr:uid="{570350E7-4F34-48B0-8D07-A742A231C6DC}">
      <text>
        <r>
          <rPr>
            <sz val="10"/>
            <color rgb="FF000000"/>
            <rFont val="Tahoma"/>
            <family val="2"/>
          </rPr>
          <t xml:space="preserve">Skriv låneavkortning som ett positivt tal. </t>
        </r>
      </text>
    </comment>
    <comment ref="E38" authorId="0" shapeId="0" xr:uid="{7475AE02-EB24-4B44-9894-5337D0C3B776}">
      <text>
        <r>
          <rPr>
            <sz val="10"/>
            <color rgb="FF000000"/>
            <rFont val="Tahoma"/>
            <family val="2"/>
          </rPr>
          <t xml:space="preserve">Skriv avbetalningsraten som ett positivt tal. </t>
        </r>
      </text>
    </comment>
    <comment ref="E39" authorId="0" shapeId="0" xr:uid="{3A77EA65-250F-4352-9251-9F334E3588EB}">
      <text>
        <r>
          <rPr>
            <sz val="10"/>
            <color rgb="FF000000"/>
            <rFont val="Tahoma"/>
            <family val="2"/>
          </rPr>
          <t>Skriv dividentbetalning/privata uttag som ett positivt tal.</t>
        </r>
      </text>
    </comment>
    <comment ref="E40" authorId="0" shapeId="0" xr:uid="{4ECE2FC2-ED12-4605-B571-082C3B80BC11}">
      <text>
        <r>
          <rPr>
            <sz val="10"/>
            <color rgb="FF000000"/>
            <rFont val="Tahoma"/>
            <family val="2"/>
          </rPr>
          <t>Skriv ökning som ett positivt tal.</t>
        </r>
      </text>
    </comment>
    <comment ref="E41" authorId="0" shapeId="0" xr:uid="{3D9D4919-6ABA-419F-B2AE-11007AFFEDD4}">
      <text>
        <r>
          <rPr>
            <sz val="10"/>
            <color rgb="FF000000"/>
            <rFont val="Tahoma"/>
            <family val="2"/>
          </rPr>
          <t xml:space="preserve">- När företaget placerar eller sätter in pengar, är förtecken plus. 
- När företaget debiterar placeringar eller insättningar, är förtecken minus. </t>
        </r>
      </text>
    </comment>
    <comment ref="P45" authorId="2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 xml:space="preserve">Kassa efter 12 månader. </t>
        </r>
      </text>
    </comment>
    <comment ref="C46" authorId="0" shapeId="0" xr:uid="{7CC91DE1-E0D8-4032-BA21-5DD467A31F7E}">
      <text>
        <r>
          <rPr>
            <sz val="10"/>
            <color rgb="FF000000"/>
            <rFont val="Tahoma"/>
            <family val="2"/>
          </rPr>
          <t>Tillräcklighet av kassan (dagar) i jämförelse med genomsnittliga månatliga utgifter.</t>
        </r>
      </text>
    </comment>
    <comment ref="E46" authorId="0" shapeId="0" xr:uid="{670A52A9-4B8F-43DA-A99E-4237903D296E}">
      <text>
        <r>
          <rPr>
            <sz val="10"/>
            <color rgb="FF000000"/>
            <rFont val="Tahoma"/>
            <family val="2"/>
          </rPr>
          <t>Tillräcklighet av kassan (dagar) i jämförelse med utgifter
 - under 30 dagar, vitsord svag (rött färg)
 - 30 - 60 dagar, tillfredställande (gult färg)
 - över 60 dagar, bra (grönt färg)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2025
Vaihda kaavassa sairausvakuutusmaksu 1,87 %.
Kopioi kaava oikealle!</t>
        </r>
      </text>
    </comment>
    <comment ref="C2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2" authorId="0" shapeId="0" xr:uid="{583A997F-3E14-4003-A525-2D47BEDC5BDE}">
      <text>
        <r>
          <rPr>
            <b/>
            <sz val="9"/>
            <color indexed="81"/>
            <rFont val="Tahoma"/>
            <family val="2"/>
          </rPr>
          <t>Vaihda kaavassa sairausvakuutusmaksu x 2
Kopioi kaava oikealle!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</authors>
  <commentList>
    <comment ref="C4" authorId="0" shapeId="0" xr:uid="{93233274-3B07-4484-9ADA-3DC7D4C7A831}">
      <text>
        <r>
          <rPr>
            <sz val="10"/>
            <color indexed="81"/>
            <rFont val="Tahoma"/>
            <family val="2"/>
          </rPr>
          <t xml:space="preserve">Uppskatta produktens årlig försäljning Moms 0 %. Använd t.ex. bokslut av föregående räkenskapsperioden. Omsättningssiffrorna är Moms 0%. </t>
        </r>
      </text>
    </comment>
    <comment ref="E4" authorId="0" shapeId="0" xr:uid="{B0976621-5C2D-4018-9900-90AD3074F111}">
      <text>
        <r>
          <rPr>
            <sz val="10"/>
            <color indexed="81"/>
            <rFont val="Tahoma"/>
            <family val="2"/>
          </rPr>
          <t>Programmet fördelar den årliga försäljningen enligt årsprognosen inkl. Moms i månader. Korrigera månatliga försäljningsfluktuationer.</t>
        </r>
      </text>
    </comment>
    <comment ref="C7" authorId="0" shapeId="0" xr:uid="{E4D89DA1-4640-45A4-9E70-F54D8322B47D}">
      <text>
        <r>
          <rPr>
            <sz val="10"/>
            <color indexed="81"/>
            <rFont val="Tahoma"/>
            <family val="2"/>
          </rPr>
          <t>Skriv produktförsäljning Moms 0 % av föregående perioden. So får du preliminärt prognos för prognosperioden.</t>
        </r>
      </text>
    </comment>
    <comment ref="E7" authorId="0" shapeId="0" xr:uid="{6AAF0488-4B82-422D-96AB-6963215E25C0}">
      <text>
        <r>
          <rPr>
            <sz val="10"/>
            <color indexed="81"/>
            <rFont val="Tahoma"/>
            <family val="2"/>
          </rPr>
          <t>Programmet fördelar den årliga försäljningen enligt årsprognosen inkl. Moms i månader. Korrigera månatliga försäljningsfluktuationer.</t>
        </r>
      </text>
    </comment>
    <comment ref="F7" authorId="0" shapeId="0" xr:uid="{0B465A8B-AC63-4CA8-8C1C-2CDFDC0E5C6F}">
      <text>
        <r>
          <rPr>
            <sz val="10"/>
            <color indexed="81"/>
            <rFont val="Tahoma"/>
            <family val="2"/>
          </rPr>
          <t>Försäljning inklusive moms</t>
        </r>
      </text>
    </comment>
    <comment ref="E8" authorId="0" shapeId="0" xr:uid="{F7E599B2-94FC-4677-8BA7-BB9AE16A95D1}">
      <text>
        <r>
          <rPr>
            <sz val="10"/>
            <color indexed="81"/>
            <rFont val="Tahoma"/>
            <family val="2"/>
          </rPr>
          <t>Skriv produktförsäljning Moms 0 % av föregående perioden. So får du preliminärt prognos för prognosperioden.</t>
        </r>
      </text>
    </comment>
    <comment ref="C62" authorId="0" shapeId="0" xr:uid="{2F57D400-0171-4191-B43F-4D5FFF34352E}">
      <text>
        <r>
          <rPr>
            <sz val="10"/>
            <color indexed="81"/>
            <rFont val="Tahoma"/>
            <family val="2"/>
          </rPr>
          <t>Uppskatta årliga produktion-inköpen Moms 0 %. Använd t.ex. bokslut av föregående räkenskapsperioden. Siffrorna i bokslut är Moms 0 %.</t>
        </r>
      </text>
    </comment>
    <comment ref="E62" authorId="0" shapeId="0" xr:uid="{38D42AFA-6CC7-4D24-BF60-7F89A3863FAE}">
      <text>
        <r>
          <rPr>
            <sz val="10"/>
            <color indexed="81"/>
            <rFont val="Tahoma"/>
            <family val="2"/>
          </rPr>
          <t>Programmet fördelar den årliga inköpen enligt årsprognosen inkl. Moms i månader. Korrigera månatliga försäljnings-fluktuationer.</t>
        </r>
      </text>
    </comment>
    <comment ref="C117" authorId="0" shapeId="0" xr:uid="{D522B83A-0A3B-43BD-B7C3-2DB7BED76127}">
      <text>
        <r>
          <rPr>
            <sz val="10"/>
            <color indexed="81"/>
            <rFont val="Tahoma"/>
            <family val="2"/>
          </rPr>
          <t>Uppskatta årliga köpta tjänster Moms 0 %. Använd t.ex. bokslut av föregående räkenskapsperioden. Siffrorna i bokslut är Moms 0 %.</t>
        </r>
      </text>
    </comment>
    <comment ref="E117" authorId="0" shapeId="0" xr:uid="{47F160D5-2A18-453A-BFCC-9D9D36EBB81C}">
      <text>
        <r>
          <rPr>
            <sz val="10"/>
            <color indexed="81"/>
            <rFont val="Tahoma"/>
            <family val="2"/>
          </rPr>
          <t>Programmet fördelar den årliga köpta tjänsten enligt årsprognosen inkl. Moms i månader. Korrigera månatliga försäljningsfluktuationer.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Företagstolken</author>
    <author>Ari Järvinen</author>
  </authors>
  <commentList>
    <comment ref="C8" authorId="0" shapeId="0" xr:uid="{00000000-0006-0000-0300-000001000000}">
      <text>
        <r>
          <rPr>
            <sz val="10"/>
            <color rgb="FF000000"/>
            <rFont val="Tahoma"/>
            <family val="2"/>
          </rPr>
          <t>Penninglön utan skatteavdrag!</t>
        </r>
      </text>
    </comment>
    <comment ref="G9" authorId="0" shapeId="0" xr:uid="{00000000-0006-0000-0300-000002000000}">
      <text>
        <r>
          <rPr>
            <sz val="10"/>
            <color rgb="FF000000"/>
            <rFont val="Tahoma"/>
            <family val="2"/>
          </rPr>
          <t xml:space="preserve">T.ex. Naturaförmånsbil </t>
        </r>
      </text>
    </comment>
    <comment ref="G10" authorId="0" shapeId="0" xr:uid="{00000000-0006-0000-0300-000003000000}">
      <text>
        <r>
          <rPr>
            <sz val="10"/>
            <color rgb="FF000000"/>
            <rFont val="Tahoma"/>
            <family val="2"/>
          </rPr>
          <t>Genomsnittlig skatteavdragsprocent, som finns i skattekortet eller beräknas med Skatteräknare vid www.vero.fi</t>
        </r>
      </text>
    </comment>
    <comment ref="G12" authorId="0" shapeId="0" xr:uid="{00000000-0006-0000-0300-000005000000}">
      <text>
        <r>
          <rPr>
            <sz val="10"/>
            <color rgb="FF000000"/>
            <rFont val="Tahoma"/>
            <family val="2"/>
          </rPr>
          <t>FöPL-betalning kalkyleras efter årsinkomst i denna cellen (arbetsinkomst av alla FöPL-företagare sammanlagt). FöPL-arbetsinkomsten borde motsvara lön av samma arbete. Siffran kan förändras. Kan vara noll, om annat företag betalar FöPL-avgiften.</t>
        </r>
      </text>
    </comment>
    <comment ref="G13" authorId="1" shapeId="0" xr:uid="{21810683-2CDA-4988-AFCB-A56000433D50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Företagarens lagstadga personförsäkringsavgifter av FöPL-arbetsinkomst
</t>
        </r>
        <r>
          <rPr>
            <b/>
            <sz val="10"/>
            <color indexed="81"/>
            <rFont val="Tahoma"/>
            <family val="2"/>
          </rPr>
          <t xml:space="preserve">
FöPL-pensionsavgift: </t>
        </r>
        <r>
          <rPr>
            <sz val="10"/>
            <color indexed="81"/>
            <rFont val="Tahoma"/>
            <family val="2"/>
          </rPr>
          <t xml:space="preserve">
 - 24,4 % 
 - nybörjande företagare första 4 år 19,03 %)</t>
        </r>
      </text>
    </comment>
    <comment ref="C15" authorId="0" shapeId="0" xr:uid="{00000000-0006-0000-0300-000008000000}">
      <text>
        <r>
          <rPr>
            <sz val="10"/>
            <color rgb="FF000000"/>
            <rFont val="Tahoma"/>
            <family val="2"/>
          </rPr>
          <t>Livförsäkring, fritidens olycksförsäkring och sjukdomskostnadsförsäkring.</t>
        </r>
      </text>
    </comment>
    <comment ref="C16" authorId="0" shapeId="0" xr:uid="{00000000-0006-0000-0300-000009000000}">
      <text>
        <r>
          <rPr>
            <sz val="10"/>
            <color rgb="FF000000"/>
            <rFont val="Tahoma"/>
            <family val="2"/>
          </rPr>
          <t xml:space="preserve">Företagaren utan befallningsmakt hörs i denna grupp.  </t>
        </r>
      </text>
    </comment>
    <comment ref="C17" authorId="0" shapeId="0" xr:uid="{C22612DB-D5C4-495B-8BD1-3B1602C0CC5A}">
      <text>
        <r>
          <rPr>
            <sz val="10"/>
            <color rgb="FF000000"/>
            <rFont val="Tahoma"/>
            <family val="2"/>
          </rPr>
          <t>Penninglön utan skatteavdrag!</t>
        </r>
      </text>
    </comment>
    <comment ref="G19" authorId="0" shapeId="0" xr:uid="{AD891F40-B6C9-4AC5-81D0-E3977BA55314}">
      <text>
        <r>
          <rPr>
            <sz val="10"/>
            <color rgb="FF000000"/>
            <rFont val="Tahoma"/>
            <family val="2"/>
          </rPr>
          <t>Genomsnittlig skatteavdragsprocent, som finns i skattekortet eller beräknas med Skatteräknare vid www.vero.fi</t>
        </r>
      </text>
    </comment>
    <comment ref="C20" authorId="0" shapeId="0" xr:uid="{D28463E7-90D0-431A-8D8C-F087A90D3AA5}">
      <text>
        <r>
          <rPr>
            <sz val="10"/>
            <color rgb="FF000000"/>
            <rFont val="Tahoma"/>
            <family val="2"/>
          </rPr>
          <t>Penninglön utan skatteavdrag!</t>
        </r>
      </text>
    </comment>
    <comment ref="G22" authorId="0" shapeId="0" xr:uid="{5DA4C73A-D485-4C71-BD14-4A0222718C5A}">
      <text>
        <r>
          <rPr>
            <sz val="10"/>
            <color rgb="FF000000"/>
            <rFont val="Tahoma"/>
            <family val="2"/>
          </rPr>
          <t>Genomsnittlig skatteavdragsprocent, som finns i skattekortet eller beräknas med Skatteräknare vid www.vero.fi</t>
        </r>
      </text>
    </comment>
    <comment ref="G24" authorId="0" shapeId="0" xr:uid="{00000000-0006-0000-0300-00000D000000}">
      <text>
        <r>
          <rPr>
            <b/>
            <sz val="10"/>
            <color rgb="FF000000"/>
            <rFont val="Tahoma"/>
            <family val="2"/>
          </rPr>
          <t xml:space="preserve">År 2026
</t>
        </r>
        <r>
          <rPr>
            <sz val="10"/>
            <color rgb="FF000000"/>
            <rFont val="Tahoma"/>
            <family val="2"/>
          </rPr>
          <t xml:space="preserve">Av förvärvsinkomst avdrags 
- ArPL-avgift 7,3 % 
- Arbetslöshetsavgift 0,89 %
</t>
        </r>
        <r>
          <rPr>
            <b/>
            <sz val="10"/>
            <color rgb="FF000000"/>
            <rFont val="Tahoma"/>
            <family val="2"/>
          </rPr>
          <t>Sammanlagt: 8,19 %</t>
        </r>
        <r>
          <rPr>
            <sz val="10"/>
            <color rgb="FF000000"/>
            <rFont val="Tahoma"/>
            <family val="2"/>
          </rPr>
          <t xml:space="preserve"> </t>
        </r>
      </text>
    </comment>
    <comment ref="G25" authorId="0" shapeId="0" xr:uid="{00000000-0006-0000-0300-00000E000000}">
      <text>
        <r>
          <rPr>
            <b/>
            <sz val="10"/>
            <color rgb="FF000000"/>
            <rFont val="Tahoma"/>
            <family val="2"/>
          </rPr>
          <t xml:space="preserve">Arbetsgivarens avgifter i år 2026
</t>
        </r>
        <r>
          <rPr>
            <sz val="10"/>
            <color rgb="FF000000"/>
            <rFont val="Tahoma"/>
            <family val="2"/>
          </rPr>
          <t>Av arbetstagarens förvärvsinkomst betalas  
- ArPL-avgift 17,1 % 
- Olycksfalls i genomsnitt 0,51 % (0,1 - 7 %)
- Grupplivförsäkring för arbetstagare 0,06 %
- Arbetslöshetsförsäkringsavgift 0,31 %
Sammanlagt i genomsnitt 17,98 %</t>
        </r>
      </text>
    </comment>
    <comment ref="C27" authorId="0" shapeId="0" xr:uid="{00000000-0006-0000-0300-00000F000000}">
      <text>
        <r>
          <rPr>
            <sz val="10"/>
            <color rgb="FF000000"/>
            <rFont val="Tahoma"/>
            <family val="2"/>
          </rPr>
          <t>Livförsäkring, fritidens olycksförsäkring och sjukdomskostnadsförsäkring.</t>
        </r>
      </text>
    </comment>
    <comment ref="D29" authorId="1" shapeId="0" xr:uid="{92356513-DFDD-47C3-AD0D-0823BDBAB82F}">
      <text>
        <r>
          <rPr>
            <sz val="10"/>
            <color indexed="81"/>
            <rFont val="Tahoma"/>
            <family val="2"/>
          </rPr>
          <t>Uppskatta årliga kostnaderna Moms 0 %. Använd t.ex. bokslut av föregående räkenskapsperioden. Siffrorna i bokslut är Moms 0 %.</t>
        </r>
      </text>
    </comment>
    <comment ref="F29" authorId="1" shapeId="0" xr:uid="{91BE5EAF-1D5A-47F4-9EED-917DDB6F62CA}">
      <text>
        <r>
          <rPr>
            <sz val="10"/>
            <color indexed="81"/>
            <rFont val="Tahoma"/>
            <family val="2"/>
          </rPr>
          <t>Programmet fördelar kostnaderna enligt årsprognosen inkl. Moms i månader. Korrigera månatliga försäljningsfluktuationer.</t>
        </r>
      </text>
    </comment>
    <comment ref="D33" authorId="1" shapeId="0" xr:uid="{1E0B890F-39FD-4782-B62E-F8D0B6EE9818}">
      <text>
        <r>
          <rPr>
            <sz val="10"/>
            <color indexed="81"/>
            <rFont val="Tahoma"/>
            <family val="2"/>
          </rPr>
          <t>Uppskatta årliga kostnaderna Moms 0 %. Använd t.ex. bokslut av föregående räkenskapsperioden. Siffrorna i bokslut är Moms 0 %.</t>
        </r>
      </text>
    </comment>
    <comment ref="F33" authorId="1" shapeId="0" xr:uid="{8FCA8DC4-1D08-420A-937C-BB702546F789}">
      <text>
        <r>
          <rPr>
            <sz val="10"/>
            <color indexed="81"/>
            <rFont val="Tahoma"/>
            <family val="2"/>
          </rPr>
          <t>Programmet fördelar årliga kostnaderna enligt årsprognosen inkl. Moms i månader. Korrigera månatliga försäljnings-fluktuationer.</t>
        </r>
      </text>
    </comment>
    <comment ref="C36" authorId="2" shapeId="0" xr:uid="{00000000-0006-0000-0300-000011000000}">
      <text>
        <r>
          <rPr>
            <sz val="10"/>
            <color indexed="81"/>
            <rFont val="Tahoma"/>
            <family val="2"/>
          </rPr>
          <t xml:space="preserve">I arbetskläder hörs endast skyddskläder enligt arbetet mm. Övriga arbetskläder kan anskaffas som reklamkläder eller gåva till hela personalen. </t>
        </r>
      </text>
    </comment>
    <comment ref="C37" authorId="2" shapeId="0" xr:uid="{00000000-0006-0000-0300-000012000000}">
      <text>
        <r>
          <rPr>
            <sz val="10"/>
            <color indexed="81"/>
            <rFont val="Tahoma"/>
            <family val="2"/>
          </rPr>
          <t xml:space="preserve">Personalens måltid, lunchsedlar, rekrytering, gåvor etc. </t>
        </r>
      </text>
    </comment>
    <comment ref="E39" authorId="1" shapeId="0" xr:uid="{E1FC03BC-73C2-49CE-9971-8B0D21B082B4}">
      <text>
        <r>
          <rPr>
            <sz val="10"/>
            <color indexed="81"/>
            <rFont val="Tahoma"/>
            <family val="2"/>
          </rPr>
          <t xml:space="preserve">Moms kan vara 0 %, om hyresvärden inte är moms-skyldig. Kontrollera saken från hyresavtal eller från hyresfaktura. </t>
        </r>
      </text>
    </comment>
    <comment ref="C98" authorId="2" shapeId="0" xr:uid="{A65E1DC2-C4A9-4D2F-B48B-04CC64939015}">
      <text>
        <r>
          <rPr>
            <sz val="10"/>
            <color indexed="81"/>
            <rFont val="Tahoma"/>
            <family val="2"/>
          </rPr>
          <t xml:space="preserve">Innehåller leasingraterna och brukskostnaderna av fordonen för privatbruk (förmånsbil). </t>
        </r>
      </text>
    </comment>
    <comment ref="C99" authorId="2" shapeId="0" xr:uid="{9DCDAFF5-6468-42DD-AA69-1955999B9F1E}">
      <text>
        <r>
          <rPr>
            <sz val="10"/>
            <color indexed="81"/>
            <rFont val="Tahoma"/>
            <family val="2"/>
          </rPr>
          <t xml:space="preserve">Alla utgifter relaterade till uthyrning av bostadslägenheter (t.ex. el) är ej avdragsgilla för moms. Skriv kostnaden inkl. Moms.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</authors>
  <commentList>
    <comment ref="D6" authorId="0" shapeId="0" xr:uid="{8C35D563-A3B8-4345-B51E-C2168DF8866B}">
      <text>
        <r>
          <rPr>
            <sz val="10"/>
            <color indexed="81"/>
            <rFont val="Tahoma"/>
            <family val="2"/>
          </rPr>
          <t>Uppskatta årliga kostnaderna Moms 0 %. Använd t.ex. bokslut av föregående räkenskapsperioden. Siffrorna i bokslut är Moms 0 %.</t>
        </r>
      </text>
    </comment>
    <comment ref="F6" authorId="0" shapeId="0" xr:uid="{BC17EF8E-E21B-4867-BF77-13A7087DF51E}">
      <text>
        <r>
          <rPr>
            <sz val="10"/>
            <color indexed="81"/>
            <rFont val="Tahoma"/>
            <family val="2"/>
          </rPr>
          <t>Programmet fördelar kostnaderna enligt årsprognosen inkl. Moms i månader. Korrigera månatliga försäljningsfluktuationer.</t>
        </r>
      </text>
    </comment>
    <comment ref="G9" authorId="0" shapeId="0" xr:uid="{A2F27BCF-E5AE-4356-AE22-3DDE1CAFB720}">
      <text>
        <r>
          <rPr>
            <sz val="10"/>
            <color indexed="81"/>
            <rFont val="Tahoma"/>
            <family val="2"/>
          </rPr>
          <t>Kostnader inklusive moms</t>
        </r>
      </text>
    </comment>
  </commentList>
</comments>
</file>

<file path=xl/sharedStrings.xml><?xml version="1.0" encoding="utf-8"?>
<sst xmlns="http://schemas.openxmlformats.org/spreadsheetml/2006/main" count="509" uniqueCount="238">
  <si>
    <t xml:space="preserve"> 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</si>
  <si>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</si>
  <si>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</si>
  <si>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</si>
  <si>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</si>
  <si>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</si>
  <si>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</si>
  <si>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</si>
  <si>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</si>
  <si>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</si>
  <si>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</si>
  <si>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</si>
  <si>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</si>
  <si>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</si>
  <si>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</si>
  <si>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</si>
  <si>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</si>
  <si>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</si>
  <si>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Veronpidätysprosentti</t>
  </si>
  <si>
    <t>Toimihlöt/Rahapalkat</t>
  </si>
  <si>
    <t>Toimihlöt/Luontaisedut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</si>
  <si>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</si>
  <si>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</si>
  <si>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</si>
  <si>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</si>
  <si>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</si>
  <si>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Palveluiden alv yhteensä</t>
  </si>
  <si>
    <t>Investoinnit</t>
  </si>
  <si>
    <t>KIINTEÄT KULUT</t>
  </si>
  <si>
    <t>Alv:t yhteensä</t>
  </si>
  <si>
    <t>Markkinointikulut erill. Taulukko</t>
  </si>
  <si>
    <t>='Kiinteät kulut'!C97</t>
  </si>
  <si>
    <t>Toimihlöt Pidätyksen  alaiset palkat</t>
  </si>
  <si>
    <t>Työnt. Pidätyksen alaiset palkat</t>
  </si>
  <si>
    <t>TyEL- ja TT-maksu, työntekijä</t>
  </si>
  <si>
    <t>MARKNADSFÖRINGSBUDGET</t>
  </si>
  <si>
    <t>INTÄKTER</t>
  </si>
  <si>
    <t xml:space="preserve"> Anteckningar:</t>
  </si>
  <si>
    <t>Års-</t>
  </si>
  <si>
    <t>prognos</t>
  </si>
  <si>
    <t>Moms 0 %</t>
  </si>
  <si>
    <t>MARKNADSFÖRINGSKOSTNADER</t>
  </si>
  <si>
    <t>Moms-%</t>
  </si>
  <si>
    <t>SLGT</t>
  </si>
  <si>
    <t xml:space="preserve"> LÖNEKOSTNADERNA</t>
  </si>
  <si>
    <t>FöPL-företagarna</t>
  </si>
  <si>
    <t>Tjänstemän och arbetstagare</t>
  </si>
  <si>
    <t xml:space="preserve"> Tjänstemänlöner slgt, brutto</t>
  </si>
  <si>
    <t xml:space="preserve"> Tjänstemän, naturaförmåner slgt</t>
  </si>
  <si>
    <t xml:space="preserve"> Arbetstagarlöner slgt brutto</t>
  </si>
  <si>
    <t xml:space="preserve"> Arbetstagare, naturaförmåner slgt</t>
  </si>
  <si>
    <t>Resekostnader</t>
  </si>
  <si>
    <t xml:space="preserve">Administrationstjänster </t>
  </si>
  <si>
    <t xml:space="preserve">Faktainsamling </t>
  </si>
  <si>
    <t xml:space="preserve">Datakommunikation och penningrörelse </t>
  </si>
  <si>
    <t>Försäkringar under räkenskapsperioden</t>
  </si>
  <si>
    <t>SAMMANLAGT</t>
  </si>
  <si>
    <t xml:space="preserve"> Råvaru-/materialinköp 1</t>
  </si>
  <si>
    <t xml:space="preserve"> Råvaru-/materialinköp 2</t>
  </si>
  <si>
    <t xml:space="preserve"> Råvaru-/materialinköp 3</t>
  </si>
  <si>
    <t>Köpta tjänster</t>
  </si>
  <si>
    <t xml:space="preserve"> Tjänst 1</t>
  </si>
  <si>
    <t xml:space="preserve"> Tjänst 2</t>
  </si>
  <si>
    <t xml:space="preserve"> Tjänst 3</t>
  </si>
  <si>
    <t>Försäljning</t>
  </si>
  <si>
    <t>dd.mm.åååå</t>
  </si>
  <si>
    <r>
      <t>FT23 KASSABUDGET</t>
    </r>
    <r>
      <rPr>
        <sz val="16"/>
        <rFont val="Arial"/>
        <family val="2"/>
      </rPr>
      <t xml:space="preserve"> </t>
    </r>
  </si>
  <si>
    <t>INTÄKTER SAMMANLAGT</t>
  </si>
  <si>
    <t>Jan</t>
  </si>
  <si>
    <t>Feb</t>
  </si>
  <si>
    <t>Mars</t>
  </si>
  <si>
    <t>April</t>
  </si>
  <si>
    <t>Maj</t>
  </si>
  <si>
    <t>Juni</t>
  </si>
  <si>
    <t>Juli</t>
  </si>
  <si>
    <t>Aug</t>
  </si>
  <si>
    <t>Sep</t>
  </si>
  <si>
    <t>Okt</t>
  </si>
  <si>
    <t>Nov</t>
  </si>
  <si>
    <t>Dec</t>
  </si>
  <si>
    <t>UTGIFTER</t>
  </si>
  <si>
    <t xml:space="preserve"> Frivilliga personalkostnader</t>
  </si>
  <si>
    <t xml:space="preserve"> Restavgift 1</t>
  </si>
  <si>
    <t xml:space="preserve"> Restavgift 2</t>
  </si>
  <si>
    <t xml:space="preserve">                 UTGIFTER SAMMANLAGT</t>
  </si>
  <si>
    <t xml:space="preserve"> INTÄKTER - UTGIFTER</t>
  </si>
  <si>
    <t xml:space="preserve"> KASSA VID MÅNADSKIFTET </t>
  </si>
  <si>
    <t>Ansvar av programmets rättighet och resultaten</t>
  </si>
  <si>
    <t xml:space="preserve">Användaren är medveten, att programmet kan innehålla fel och ge felaktiga resultaten. </t>
  </si>
  <si>
    <t xml:space="preserve">Resultaten är riktningsgivande och användaren har eget ansvar om tolkning av resultaten. </t>
  </si>
  <si>
    <t>ÖVRIGA FASTA KOSTNADERNA</t>
  </si>
  <si>
    <t>1/202X - 12/202X</t>
  </si>
  <si>
    <t xml:space="preserve"> KASSA I BÖRJAN</t>
  </si>
  <si>
    <t xml:space="preserve"> Försäljningsfordringar från föreg. året</t>
  </si>
  <si>
    <t xml:space="preserve"> Intäkter från periodens försäljningar</t>
  </si>
  <si>
    <t xml:space="preserve"> Bidragen, övriga intäkter</t>
  </si>
  <si>
    <t xml:space="preserve"> Köpta tjänster</t>
  </si>
  <si>
    <t xml:space="preserve"> Leasing och hyror av inventarier/maskin</t>
  </si>
  <si>
    <t xml:space="preserve"> Hyror av arbetskraft </t>
  </si>
  <si>
    <t xml:space="preserve"> Marknadsföring och reklam</t>
  </si>
  <si>
    <t xml:space="preserve"> Skadeförsäkringar</t>
  </si>
  <si>
    <t xml:space="preserve"> Investeringar, avdragbara</t>
  </si>
  <si>
    <t xml:space="preserve"> Investeringar, inte avdragbara</t>
  </si>
  <si>
    <t xml:space="preserve"> Övriga fasta kostnader</t>
  </si>
  <si>
    <t xml:space="preserve"> Räntor och finansieringskostnader</t>
  </si>
  <si>
    <t xml:space="preserve"> Skatter</t>
  </si>
  <si>
    <t xml:space="preserve"> Förfallen moms</t>
  </si>
  <si>
    <t xml:space="preserve"> Nettolöner</t>
  </si>
  <si>
    <t xml:space="preserve"> Arbetsgivarprestationerna</t>
  </si>
  <si>
    <t xml:space="preserve"> Obligatoriska lönebikostnader </t>
  </si>
  <si>
    <t xml:space="preserve"> Lyft av lån</t>
  </si>
  <si>
    <t xml:space="preserve"> Låneavkortningar</t>
  </si>
  <si>
    <t xml:space="preserve"> Avbetalningar</t>
  </si>
  <si>
    <t xml:space="preserve"> Dividender, privata uttag</t>
  </si>
  <si>
    <t xml:space="preserve"> Ökning av ägarnas placeringar </t>
  </si>
  <si>
    <t xml:space="preserve"> Tjänstemän, förskottsinnehållnings-%, genomsnittlig</t>
  </si>
  <si>
    <t xml:space="preserve"> Arbetstagare, förskottsinnehållnings-%, genomsnittlig</t>
  </si>
  <si>
    <t>Tillräcklighet av kassan (dagar)</t>
  </si>
  <si>
    <t>inkl. Moms</t>
  </si>
  <si>
    <t>Övriga personalkostnader</t>
  </si>
  <si>
    <t>Kostnader av affärslokaler</t>
  </si>
  <si>
    <r>
      <t xml:space="preserve">Utgifter för bilar/arbetsmask. </t>
    </r>
    <r>
      <rPr>
        <b/>
        <sz val="8"/>
        <rFont val="Arial"/>
        <family val="2"/>
      </rPr>
      <t>(affärsbruk)</t>
    </r>
  </si>
  <si>
    <t xml:space="preserve"> Produkt 1</t>
  </si>
  <si>
    <t xml:space="preserve"> Produkt 2</t>
  </si>
  <si>
    <t xml:space="preserve"> Produkt 3</t>
  </si>
  <si>
    <t>FÖRSÄLJNING OCH INKÖP</t>
  </si>
  <si>
    <t>FASTA KOSTNADER</t>
  </si>
  <si>
    <t xml:space="preserve"> Reklambyråkostnader</t>
  </si>
  <si>
    <t xml:space="preserve"> Bannerreklam</t>
  </si>
  <si>
    <t xml:space="preserve"> Broschyr </t>
  </si>
  <si>
    <t xml:space="preserve"> Mässa, utställning </t>
  </si>
  <si>
    <t xml:space="preserve"> Webtävlingar</t>
  </si>
  <si>
    <t xml:space="preserve"> Direktreklam </t>
  </si>
  <si>
    <t xml:space="preserve"> Affärspresent </t>
  </si>
  <si>
    <t xml:space="preserve"> Radioreklam</t>
  </si>
  <si>
    <t xml:space="preserve"> Sociala media</t>
  </si>
  <si>
    <t xml:space="preserve"> Hemsidor</t>
  </si>
  <si>
    <t xml:space="preserve"> Understödsreklam</t>
  </si>
  <si>
    <t xml:space="preserve"> Utomhusreklam</t>
  </si>
  <si>
    <t xml:space="preserve"> Internetreklam</t>
  </si>
  <si>
    <t xml:space="preserve"> Butiksreklam</t>
  </si>
  <si>
    <t xml:space="preserve"> Försäljningstävlingar</t>
  </si>
  <si>
    <t xml:space="preserve"> Övriga tävlingar</t>
  </si>
  <si>
    <t xml:space="preserve"> TV</t>
  </si>
  <si>
    <t xml:space="preserve"> Kundmöten</t>
  </si>
  <si>
    <t xml:space="preserve"> KOSTNADER SAMMALAGT</t>
  </si>
  <si>
    <t xml:space="preserve"> ANDEL AV FÖRSÄLJNING</t>
  </si>
  <si>
    <t xml:space="preserve"> SAMMANLAGT</t>
  </si>
  <si>
    <t xml:space="preserve"> Övriga Moms 0 % kostnader</t>
  </si>
  <si>
    <t xml:space="preserve"> Fordonskostnader, privatbruk </t>
  </si>
  <si>
    <t xml:space="preserve"> Mötes- och förhandlingskostnader </t>
  </si>
  <si>
    <t xml:space="preserve"> Kontorstillbehör </t>
  </si>
  <si>
    <t>VÄHENNETTÄVÄ YHTEENSÄ</t>
  </si>
  <si>
    <t xml:space="preserve"> Vederlag, underhållskostnader Moms 0 %</t>
  </si>
  <si>
    <t xml:space="preserve"> Placeringar, deposition av pengar</t>
  </si>
  <si>
    <t xml:space="preserve"> Inköp av material och förnödenheter </t>
  </si>
  <si>
    <t xml:space="preserve"> Kostnader av affärslokaler (ej skatter, försäkr.)</t>
  </si>
  <si>
    <t>d</t>
  </si>
  <si>
    <t>Namn</t>
  </si>
  <si>
    <t xml:space="preserve">
</t>
  </si>
  <si>
    <t xml:space="preserve"> Sponsoring, PR-verksamhet</t>
  </si>
  <si>
    <t xml:space="preserve"> Produktdemonstration, reklamfilm</t>
  </si>
  <si>
    <t xml:space="preserve">  KASSA IN OCH UT -BETALNINGAR AV KAPITALFINANSIERING </t>
  </si>
  <si>
    <t>Tjänsten erbjuds av</t>
  </si>
  <si>
    <t xml:space="preserve"> Penninglöner brutto</t>
  </si>
  <si>
    <t xml:space="preserve"> Naturaförmåner</t>
  </si>
  <si>
    <t xml:space="preserve"> FöPL-företagarnas skatteavdrags-% i medeltal</t>
  </si>
  <si>
    <t xml:space="preserve"> Obligatoriska personförsäkringsavgifter </t>
  </si>
  <si>
    <t xml:space="preserve"> Frivillig pensionsförsäkringsavgift</t>
  </si>
  <si>
    <t xml:space="preserve"> Frivillig livsförsäkringsavgift</t>
  </si>
  <si>
    <t xml:space="preserve"> ArPL- och arbetslöshetsförsäkring avgift</t>
  </si>
  <si>
    <t xml:space="preserve"> Frivilliga pensionsförsäkringsavgifter</t>
  </si>
  <si>
    <t xml:space="preserve"> Övriga frivilliga försäkringar</t>
  </si>
  <si>
    <t>Datorutrustning och datorprogram</t>
  </si>
  <si>
    <t>Övriga maskin- och apparatur</t>
  </si>
  <si>
    <t>Forsknings- och produktutvecklings</t>
  </si>
  <si>
    <t xml:space="preserve">IFYLLNADSDIREKTIV </t>
  </si>
  <si>
    <t xml:space="preserve"> Tidning</t>
  </si>
  <si>
    <t xml:space="preserve"> Sökmotorreklam </t>
  </si>
  <si>
    <t xml:space="preserve"> Influencer marketing</t>
  </si>
  <si>
    <t xml:space="preserve">  • FöPL-arbetsinkomst</t>
  </si>
  <si>
    <t xml:space="preserve">  • Föl- och olycksfallsförsäkrings-%</t>
  </si>
  <si>
    <t xml:space="preserve">  • avdrags-% av förvärvsinkomst</t>
  </si>
  <si>
    <t xml:space="preserve">  • arbetsgivarens avgifter</t>
  </si>
  <si>
    <t>Utbildning av personal</t>
  </si>
  <si>
    <t>Rekreations- och intresseverksamhet</t>
  </si>
  <si>
    <t xml:space="preserve">Arbetshälsovård </t>
  </si>
  <si>
    <t xml:space="preserve">Arbetskläder och skyddsmedel </t>
  </si>
  <si>
    <t>Övriga frivilliga personalkostnader</t>
  </si>
  <si>
    <t>Moms-hyror, vederlag (affärsverksamhet)</t>
  </si>
  <si>
    <t xml:space="preserve">El och gas </t>
  </si>
  <si>
    <t>Vatten och avloppsvatten</t>
  </si>
  <si>
    <t xml:space="preserve">Värme </t>
  </si>
  <si>
    <t xml:space="preserve">Städning och rengöring, underhållskostnader för uteområden </t>
  </si>
  <si>
    <t xml:space="preserve">Reparation av lokaler </t>
  </si>
  <si>
    <t>Bevakning, låsning, övriga kostnader</t>
  </si>
  <si>
    <t xml:space="preserve">Fastighetsförsäkringar </t>
  </si>
  <si>
    <t>Fastighetsskatt, övriga kostnader</t>
  </si>
  <si>
    <t>Avfallsservice</t>
  </si>
  <si>
    <t>Leasing- och hyreskostnader</t>
  </si>
  <si>
    <t>Bränsle</t>
  </si>
  <si>
    <t>Service och reparationer</t>
  </si>
  <si>
    <t>Försäkrings-och bruksavgifter etc.</t>
  </si>
  <si>
    <t>Övriga maskinkostnader</t>
  </si>
  <si>
    <t>Datorutrustninghyror, programhyror, leasing</t>
  </si>
  <si>
    <t xml:space="preserve">Program och uppdatering </t>
  </si>
  <si>
    <t>Dator och datorutrustning (brukstid &lt; 3 år)</t>
  </si>
  <si>
    <t xml:space="preserve">Övriga datorutrustning kostnader </t>
  </si>
  <si>
    <t>Hyror/leasing av apparater och inventarier</t>
  </si>
  <si>
    <t xml:space="preserve">Inventarieanskaffningar (brukstid &lt; 3 år) </t>
  </si>
  <si>
    <t>Övriga maskin- och inventariekostnader</t>
  </si>
  <si>
    <t>Resebiljetter och inkvarteringskostnader</t>
  </si>
  <si>
    <t xml:space="preserve">Måltid under resan </t>
  </si>
  <si>
    <t>Övriga resekostnader</t>
  </si>
  <si>
    <t>Dagtraktamente o.d..</t>
  </si>
  <si>
    <t>Kilometerersättningar</t>
  </si>
  <si>
    <t xml:space="preserve">Representationskostnader </t>
  </si>
  <si>
    <t>Försäljningskostnader, provisioner</t>
  </si>
  <si>
    <t>Reseersättningar, försäljningskostnader</t>
  </si>
  <si>
    <t xml:space="preserve">Varumärken, patenten </t>
  </si>
  <si>
    <t xml:space="preserve">Övriga utvecklingskostnader </t>
  </si>
  <si>
    <t>Certifikaten</t>
  </si>
  <si>
    <t>Produktutvecklingskostnader, testning</t>
  </si>
  <si>
    <t xml:space="preserve">Hyror av arbetskraft </t>
  </si>
  <si>
    <t>Ekonomiförvaltningstjänster, revision</t>
  </si>
  <si>
    <t>Lag-, indrivnings och konsulttjänst</t>
  </si>
  <si>
    <t>Övriga administrationskostnader</t>
  </si>
  <si>
    <t xml:space="preserve">Tidningar </t>
  </si>
  <si>
    <t xml:space="preserve">Medlemsavgifter </t>
  </si>
  <si>
    <t>Telefon- och mobiltelefonkostnader</t>
  </si>
  <si>
    <t xml:space="preserve">Dataöverföringskostnader </t>
  </si>
  <si>
    <t>Post- och kurirkostnader</t>
  </si>
  <si>
    <t>Kostnader av penningrörelse</t>
  </si>
  <si>
    <t>Ansvarsförsäkring</t>
  </si>
  <si>
    <t>Inventarieförsäkringar, maskinskada</t>
  </si>
  <si>
    <t>Övriga försäkringar, avbrottsförsäkring</t>
  </si>
  <si>
    <t>Uppdatering 4.12.2025</t>
  </si>
  <si>
    <t>Sjundeå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</si>
</sst>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3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b/>
      <sz val="8"/>
      <name val="Arial"/>
      <family val="2"/>
    </font>
    <font>
      <sz val="10"/>
      <color rgb="FF000000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0"/>
      <color rgb="FF000000"/>
      <name val="Tahoma"/>
      <family val="2"/>
    </font>
    <font>
      <sz val="12"/>
      <name val="Arial"/>
      <family val="2"/>
      <charset val="1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8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0"/>
      <name val="Arial"/>
      <family val="2"/>
      <charset val="1"/>
    </font>
    <font>
      <b/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theme="1"/>
      <name val="Arial"/>
      <family val="2"/>
      <charset val="1"/>
    </font>
    <font>
      <sz val="12"/>
      <color rgb="FF000080"/>
      <name val="Arial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E3E3E3"/>
        <bgColor rgb="FFDCE6F2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0"/>
        <bgColor rgb="FFFFFFC0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C6D9F1"/>
        <bgColor rgb="FFFFFFC0"/>
      </patternFill>
    </fill>
    <fill>
      <patternFill patternType="solid">
        <fgColor rgb="FFC6D9F1"/>
        <bgColor indexed="64"/>
      </patternFill>
    </fill>
    <fill>
      <patternFill patternType="solid">
        <fgColor rgb="FFC6D9F1"/>
        <bgColor rgb="FFE3E3E3"/>
      </patternFill>
    </fill>
  </fills>
  <borders count="1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/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 style="thin">
        <color auto="1"/>
      </right>
      <top style="thin">
        <color rgb="FF4BACC6"/>
      </top>
      <bottom style="thin">
        <color rgb="FF4BACC6"/>
      </bottom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 style="thin">
        <color auto="1"/>
      </left>
      <right style="thin">
        <color auto="1"/>
      </right>
      <top style="thin">
        <color rgb="FF4BACC6"/>
      </top>
      <bottom/>
      <diagonal/>
    </border>
    <border>
      <left style="thin">
        <color auto="1"/>
      </left>
      <right style="thin">
        <color auto="1"/>
      </right>
      <top/>
      <bottom style="thin">
        <color rgb="FF33CCCC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 style="thin">
        <color auto="1"/>
      </right>
      <top/>
      <bottom style="thin">
        <color rgb="FF0070C0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 style="thin">
        <color rgb="FF4F81BD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1454817346722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theme="8" tint="0.39994506668294322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/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rgb="FF4BACC6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 tint="0.39994506668294322"/>
      </bottom>
      <diagonal/>
    </border>
    <border>
      <left/>
      <right/>
      <top style="thin">
        <color theme="8" tint="0.39994506668294322"/>
      </top>
      <bottom style="thin">
        <color theme="4" tint="0.39994506668294322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indexed="64"/>
      </bottom>
      <diagonal/>
    </border>
    <border>
      <left/>
      <right style="medium">
        <color auto="1"/>
      </right>
      <top style="thin">
        <color theme="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6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3" fontId="0" fillId="2" borderId="0" xfId="0" applyNumberFormat="1" applyFill="1" applyProtection="1">
      <protection hidden="1"/>
    </xf>
    <xf numFmtId="0" fontId="11" fillId="2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7" fillId="0" borderId="13" xfId="0" applyFont="1" applyBorder="1" applyAlignment="1">
      <alignment horizontal="center" vertical="center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6" xfId="0" applyFill="1" applyBorder="1" applyProtection="1">
      <protection hidden="1"/>
    </xf>
    <xf numFmtId="17" fontId="0" fillId="6" borderId="18" xfId="0" applyNumberFormat="1" applyFill="1" applyBorder="1" applyAlignment="1" applyProtection="1">
      <alignment horizontal="center"/>
      <protection hidden="1"/>
    </xf>
    <xf numFmtId="0" fontId="0" fillId="6" borderId="19" xfId="0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3" fontId="0" fillId="0" borderId="6" xfId="0" applyNumberFormat="1" applyBorder="1" applyAlignment="1" applyProtection="1">
      <alignment horizontal="right"/>
      <protection hidden="1"/>
    </xf>
    <xf numFmtId="3" fontId="0" fillId="0" borderId="21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left"/>
      <protection hidden="1"/>
    </xf>
    <xf numFmtId="3" fontId="18" fillId="0" borderId="23" xfId="0" applyNumberFormat="1" applyFont="1" applyBorder="1" applyProtection="1">
      <protection hidden="1"/>
    </xf>
    <xf numFmtId="3" fontId="0" fillId="0" borderId="23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7" xfId="0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34" xfId="0" applyBorder="1" applyProtection="1">
      <protection hidden="1"/>
    </xf>
    <xf numFmtId="3" fontId="0" fillId="0" borderId="0" xfId="0" applyNumberFormat="1" applyProtection="1"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10" fillId="0" borderId="42" xfId="0" applyFont="1" applyBorder="1" applyProtection="1">
      <protection hidden="1"/>
    </xf>
    <xf numFmtId="3" fontId="0" fillId="0" borderId="43" xfId="0" applyNumberFormat="1" applyBorder="1" applyProtection="1">
      <protection hidden="1"/>
    </xf>
    <xf numFmtId="0" fontId="10" fillId="0" borderId="44" xfId="0" applyFont="1" applyBorder="1" applyProtection="1">
      <protection hidden="1"/>
    </xf>
    <xf numFmtId="4" fontId="0" fillId="0" borderId="45" xfId="0" applyNumberFormat="1" applyBorder="1" applyProtection="1">
      <protection hidden="1"/>
    </xf>
    <xf numFmtId="0" fontId="10" fillId="0" borderId="20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0" xfId="0" applyFont="1" applyFill="1" applyAlignment="1">
      <alignment vertical="center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6" xfId="0" applyNumberFormat="1" applyBorder="1" applyAlignment="1" applyProtection="1">
      <alignment horizontal="right"/>
      <protection hidden="1"/>
    </xf>
    <xf numFmtId="3" fontId="25" fillId="0" borderId="21" xfId="0" applyNumberFormat="1" applyFont="1" applyBorder="1" applyAlignment="1" applyProtection="1">
      <alignment horizontal="right"/>
      <protection hidden="1"/>
    </xf>
    <xf numFmtId="3" fontId="25" fillId="12" borderId="46" xfId="0" applyNumberFormat="1" applyFont="1" applyFill="1" applyBorder="1" applyProtection="1">
      <protection hidden="1"/>
    </xf>
    <xf numFmtId="3" fontId="25" fillId="11" borderId="47" xfId="0" applyNumberFormat="1" applyFont="1" applyFill="1" applyBorder="1" applyAlignment="1" applyProtection="1">
      <alignment horizontal="right"/>
      <protection hidden="1"/>
    </xf>
    <xf numFmtId="3" fontId="25" fillId="0" borderId="6" xfId="0" applyNumberFormat="1" applyFont="1" applyBorder="1" applyAlignment="1" applyProtection="1">
      <alignment horizontal="right"/>
      <protection hidden="1"/>
    </xf>
    <xf numFmtId="3" fontId="25" fillId="12" borderId="6" xfId="0" applyNumberFormat="1" applyFont="1" applyFill="1" applyBorder="1" applyProtection="1">
      <protection hidden="1"/>
    </xf>
    <xf numFmtId="3" fontId="25" fillId="0" borderId="36" xfId="0" applyNumberFormat="1" applyFont="1" applyBorder="1" applyProtection="1">
      <protection hidden="1"/>
    </xf>
    <xf numFmtId="4" fontId="0" fillId="0" borderId="43" xfId="0" applyNumberFormat="1" applyBorder="1" applyProtection="1">
      <protection hidden="1"/>
    </xf>
    <xf numFmtId="4" fontId="0" fillId="0" borderId="33" xfId="0" applyNumberFormat="1" applyBorder="1" applyProtection="1">
      <protection hidden="1"/>
    </xf>
    <xf numFmtId="4" fontId="0" fillId="0" borderId="35" xfId="0" applyNumberFormat="1" applyBorder="1" applyProtection="1">
      <protection hidden="1"/>
    </xf>
    <xf numFmtId="4" fontId="0" fillId="0" borderId="22" xfId="0" applyNumberFormat="1" applyBorder="1" applyProtection="1">
      <protection hidden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5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10" fillId="3" borderId="0" xfId="0" applyNumberFormat="1" applyFont="1" applyFill="1" applyAlignment="1" applyProtection="1">
      <alignment vertical="center"/>
      <protection locked="0"/>
    </xf>
    <xf numFmtId="3" fontId="11" fillId="2" borderId="0" xfId="0" applyNumberFormat="1" applyFont="1" applyFill="1"/>
    <xf numFmtId="0" fontId="8" fillId="6" borderId="1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1" fillId="8" borderId="58" xfId="0" applyFont="1" applyFill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/>
      <protection locked="0"/>
    </xf>
    <xf numFmtId="0" fontId="11" fillId="8" borderId="52" xfId="0" applyFont="1" applyFill="1" applyBorder="1" applyAlignment="1" applyProtection="1">
      <alignment vertical="center"/>
      <protection locked="0"/>
    </xf>
    <xf numFmtId="0" fontId="11" fillId="8" borderId="52" xfId="0" applyFont="1" applyFill="1" applyBorder="1" applyAlignment="1" applyProtection="1">
      <alignment horizontal="left" vertical="center"/>
      <protection locked="0"/>
    </xf>
    <xf numFmtId="0" fontId="11" fillId="3" borderId="50" xfId="0" applyFont="1" applyFill="1" applyBorder="1" applyAlignment="1" applyProtection="1">
      <alignment horizontal="left" vertical="center"/>
      <protection locked="0"/>
    </xf>
    <xf numFmtId="0" fontId="11" fillId="3" borderId="50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6" xfId="0" applyFont="1" applyFill="1" applyBorder="1" applyAlignment="1" applyProtection="1">
      <alignment horizontal="left" vertical="center"/>
      <protection locked="0"/>
    </xf>
    <xf numFmtId="3" fontId="11" fillId="0" borderId="6" xfId="0" applyNumberFormat="1" applyFont="1" applyBorder="1" applyAlignment="1" applyProtection="1">
      <alignment horizontal="center" vertical="center"/>
      <protection hidden="1"/>
    </xf>
    <xf numFmtId="0" fontId="11" fillId="3" borderId="64" xfId="0" applyFont="1" applyFill="1" applyBorder="1" applyAlignment="1" applyProtection="1">
      <alignment horizontal="left" vertical="center"/>
      <protection locked="0"/>
    </xf>
    <xf numFmtId="164" fontId="11" fillId="3" borderId="61" xfId="0" applyNumberFormat="1" applyFont="1" applyFill="1" applyBorder="1" applyAlignment="1" applyProtection="1">
      <alignment horizontal="center" vertical="center"/>
      <protection locked="0"/>
    </xf>
    <xf numFmtId="0" fontId="11" fillId="3" borderId="42" xfId="0" applyFont="1" applyFill="1" applyBorder="1" applyAlignment="1" applyProtection="1">
      <alignment horizontal="left" vertical="center"/>
      <protection locked="0"/>
    </xf>
    <xf numFmtId="164" fontId="11" fillId="3" borderId="32" xfId="0" applyNumberFormat="1" applyFont="1" applyFill="1" applyBorder="1" applyAlignment="1" applyProtection="1">
      <alignment horizontal="center" vertical="center"/>
      <protection locked="0"/>
    </xf>
    <xf numFmtId="0" fontId="11" fillId="3" borderId="60" xfId="0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2" xfId="0" applyFont="1" applyBorder="1" applyAlignment="1" applyProtection="1">
      <alignment horizontal="right" vertical="center"/>
      <protection hidden="1"/>
    </xf>
    <xf numFmtId="164" fontId="0" fillId="0" borderId="23" xfId="0" applyNumberFormat="1" applyBorder="1" applyAlignment="1" applyProtection="1">
      <alignment horizontal="center" vertical="center"/>
      <protection hidden="1"/>
    </xf>
    <xf numFmtId="164" fontId="0" fillId="4" borderId="28" xfId="0" applyNumberFormat="1" applyFill="1" applyBorder="1" applyAlignment="1" applyProtection="1">
      <alignment horizontal="center"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 applyProtection="1">
      <alignment horizontal="center" vertical="center"/>
      <protection hidden="1"/>
    </xf>
    <xf numFmtId="164" fontId="10" fillId="0" borderId="1" xfId="0" applyNumberFormat="1" applyFont="1" applyBorder="1" applyAlignment="1" applyProtection="1">
      <alignment horizontal="center" vertical="center"/>
      <protection hidden="1"/>
    </xf>
    <xf numFmtId="164" fontId="10" fillId="0" borderId="10" xfId="0" applyNumberFormat="1" applyFont="1" applyBorder="1" applyAlignment="1" applyProtection="1">
      <alignment horizontal="center" vertical="center"/>
      <protection hidden="1"/>
    </xf>
    <xf numFmtId="164" fontId="10" fillId="0" borderId="4" xfId="0" applyNumberFormat="1" applyFont="1" applyBorder="1" applyAlignment="1" applyProtection="1">
      <alignment horizontal="center" vertical="center"/>
      <protection hidden="1"/>
    </xf>
    <xf numFmtId="164" fontId="0" fillId="0" borderId="32" xfId="0" applyNumberFormat="1" applyBorder="1" applyAlignment="1" applyProtection="1">
      <alignment horizontal="center" vertical="center"/>
      <protection hidden="1"/>
    </xf>
    <xf numFmtId="164" fontId="0" fillId="0" borderId="11" xfId="0" applyNumberFormat="1" applyBorder="1" applyAlignment="1" applyProtection="1">
      <alignment horizontal="center" vertical="center"/>
      <protection hidden="1"/>
    </xf>
    <xf numFmtId="164" fontId="0" fillId="0" borderId="1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6" borderId="17" xfId="0" applyNumberFormat="1" applyFill="1" applyBorder="1" applyAlignment="1" applyProtection="1">
      <alignment horizontal="center" vertical="center"/>
      <protection hidden="1"/>
    </xf>
    <xf numFmtId="164" fontId="10" fillId="0" borderId="32" xfId="0" applyNumberFormat="1" applyFont="1" applyBorder="1" applyAlignment="1" applyProtection="1">
      <alignment horizontal="center" vertical="center"/>
      <protection hidden="1"/>
    </xf>
    <xf numFmtId="4" fontId="0" fillId="0" borderId="32" xfId="0" applyNumberFormat="1" applyBorder="1" applyProtection="1">
      <protection hidden="1"/>
    </xf>
    <xf numFmtId="4" fontId="0" fillId="0" borderId="11" xfId="0" applyNumberFormat="1" applyBorder="1" applyProtection="1">
      <protection hidden="1"/>
    </xf>
    <xf numFmtId="4" fontId="0" fillId="0" borderId="36" xfId="0" applyNumberFormat="1" applyBorder="1" applyProtection="1">
      <protection hidden="1"/>
    </xf>
    <xf numFmtId="4" fontId="0" fillId="0" borderId="6" xfId="0" applyNumberFormat="1" applyBorder="1" applyProtection="1">
      <protection hidden="1"/>
    </xf>
    <xf numFmtId="17" fontId="0" fillId="4" borderId="40" xfId="0" applyNumberFormat="1" applyFill="1" applyBorder="1" applyAlignment="1" applyProtection="1">
      <alignment horizont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4" fontId="0" fillId="0" borderId="11" xfId="0" applyNumberFormat="1" applyBorder="1"/>
    <xf numFmtId="4" fontId="0" fillId="0" borderId="32" xfId="0" applyNumberFormat="1" applyBorder="1"/>
    <xf numFmtId="4" fontId="0" fillId="0" borderId="0" xfId="0" applyNumberFormat="1"/>
    <xf numFmtId="4" fontId="0" fillId="0" borderId="0" xfId="0" applyNumberFormat="1" applyProtection="1">
      <protection hidden="1"/>
    </xf>
    <xf numFmtId="17" fontId="0" fillId="4" borderId="0" xfId="0" applyNumberFormat="1" applyFill="1" applyAlignment="1" applyProtection="1">
      <alignment horizontal="center"/>
      <protection hidden="1"/>
    </xf>
    <xf numFmtId="17" fontId="0" fillId="4" borderId="29" xfId="0" applyNumberFormat="1" applyFill="1" applyBorder="1" applyAlignment="1" applyProtection="1">
      <alignment horizontal="center"/>
      <protection hidden="1"/>
    </xf>
    <xf numFmtId="3" fontId="0" fillId="4" borderId="30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right"/>
      <protection hidden="1"/>
    </xf>
    <xf numFmtId="0" fontId="0" fillId="0" borderId="42" xfId="0" applyBorder="1" applyProtection="1">
      <protection hidden="1"/>
    </xf>
    <xf numFmtId="0" fontId="0" fillId="0" borderId="44" xfId="0" applyBorder="1" applyProtection="1">
      <protection hidden="1"/>
    </xf>
    <xf numFmtId="164" fontId="0" fillId="0" borderId="86" xfId="0" applyNumberFormat="1" applyBorder="1" applyAlignment="1" applyProtection="1">
      <alignment horizontal="center" vertical="center"/>
      <protection hidden="1"/>
    </xf>
    <xf numFmtId="164" fontId="0" fillId="0" borderId="6" xfId="0" applyNumberFormat="1" applyBorder="1" applyAlignment="1" applyProtection="1">
      <alignment horizontal="center" vertical="center"/>
      <protection hidden="1"/>
    </xf>
    <xf numFmtId="164" fontId="0" fillId="0" borderId="87" xfId="0" applyNumberFormat="1" applyBorder="1" applyAlignment="1" applyProtection="1">
      <alignment horizontal="center" vertical="center"/>
      <protection hidden="1"/>
    </xf>
    <xf numFmtId="4" fontId="0" fillId="0" borderId="87" xfId="0" applyNumberFormat="1" applyBorder="1" applyAlignment="1" applyProtection="1">
      <alignment horizontal="center"/>
      <protection hidden="1"/>
    </xf>
    <xf numFmtId="164" fontId="0" fillId="0" borderId="36" xfId="0" applyNumberFormat="1" applyBorder="1" applyAlignment="1" applyProtection="1">
      <alignment horizontal="center" vertical="center"/>
      <protection hidden="1"/>
    </xf>
    <xf numFmtId="4" fontId="0" fillId="0" borderId="36" xfId="0" applyNumberFormat="1" applyBorder="1" applyAlignment="1" applyProtection="1">
      <alignment horizontal="center"/>
      <protection hidden="1"/>
    </xf>
    <xf numFmtId="4" fontId="0" fillId="0" borderId="32" xfId="0" applyNumberFormat="1" applyBorder="1" applyAlignment="1" applyProtection="1">
      <alignment horizontal="center"/>
      <protection hidden="1"/>
    </xf>
    <xf numFmtId="4" fontId="0" fillId="0" borderId="6" xfId="0" applyNumberFormat="1" applyBorder="1" applyAlignment="1" applyProtection="1">
      <alignment horizontal="center"/>
      <protection hidden="1"/>
    </xf>
    <xf numFmtId="4" fontId="0" fillId="0" borderId="84" xfId="0" applyNumberFormat="1" applyBorder="1" applyProtection="1">
      <protection hidden="1"/>
    </xf>
    <xf numFmtId="0" fontId="11" fillId="2" borderId="0" xfId="0" applyFont="1" applyFill="1"/>
    <xf numFmtId="164" fontId="11" fillId="8" borderId="6" xfId="0" applyNumberFormat="1" applyFont="1" applyFill="1" applyBorder="1" applyAlignment="1" applyProtection="1">
      <alignment horizontal="center" vertical="center"/>
      <protection locked="0"/>
    </xf>
    <xf numFmtId="166" fontId="20" fillId="3" borderId="48" xfId="0" applyNumberFormat="1" applyFont="1" applyFill="1" applyBorder="1" applyAlignment="1" applyProtection="1">
      <alignment horizontal="center" vertical="center"/>
      <protection locked="0"/>
    </xf>
    <xf numFmtId="166" fontId="20" fillId="3" borderId="53" xfId="0" applyNumberFormat="1" applyFont="1" applyFill="1" applyBorder="1" applyAlignment="1" applyProtection="1">
      <alignment horizontal="center" vertical="center"/>
      <protection locked="0"/>
    </xf>
    <xf numFmtId="166" fontId="20" fillId="3" borderId="55" xfId="0" applyNumberFormat="1" applyFont="1" applyFill="1" applyBorder="1" applyAlignment="1" applyProtection="1">
      <alignment horizontal="center" vertical="center"/>
      <protection locked="0"/>
    </xf>
    <xf numFmtId="166" fontId="20" fillId="3" borderId="5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hidden="1"/>
    </xf>
    <xf numFmtId="164" fontId="10" fillId="0" borderId="44" xfId="0" applyNumberFormat="1" applyFont="1" applyBorder="1" applyAlignment="1" applyProtection="1">
      <alignment horizontal="center" vertical="center"/>
      <protection hidden="1"/>
    </xf>
    <xf numFmtId="164" fontId="10" fillId="0" borderId="20" xfId="0" applyNumberFormat="1" applyFont="1" applyBorder="1" applyAlignment="1" applyProtection="1">
      <alignment horizontal="center" vertical="center"/>
      <protection hidden="1"/>
    </xf>
    <xf numFmtId="2" fontId="10" fillId="0" borderId="42" xfId="0" applyNumberFormat="1" applyFont="1" applyBorder="1" applyProtection="1"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82" xfId="0" applyFont="1" applyBorder="1" applyAlignment="1">
      <alignment horizontal="left" vertical="center"/>
    </xf>
    <xf numFmtId="49" fontId="27" fillId="0" borderId="82" xfId="0" applyNumberFormat="1" applyFont="1" applyBorder="1" applyAlignment="1">
      <alignment horizontal="left" vertical="center"/>
    </xf>
    <xf numFmtId="49" fontId="27" fillId="0" borderId="82" xfId="0" applyNumberFormat="1" applyFont="1" applyBorder="1" applyAlignment="1" applyProtection="1">
      <alignment horizontal="left" vertical="center"/>
      <protection hidden="1"/>
    </xf>
    <xf numFmtId="49" fontId="10" fillId="0" borderId="42" xfId="0" applyNumberFormat="1" applyFont="1" applyBorder="1" applyProtection="1">
      <protection hidden="1"/>
    </xf>
    <xf numFmtId="0" fontId="29" fillId="0" borderId="0" xfId="0" applyFont="1"/>
    <xf numFmtId="0" fontId="31" fillId="0" borderId="42" xfId="0" applyFont="1" applyBorder="1" applyProtection="1">
      <protection hidden="1"/>
    </xf>
    <xf numFmtId="164" fontId="31" fillId="0" borderId="32" xfId="0" applyNumberFormat="1" applyFont="1" applyBorder="1" applyAlignment="1" applyProtection="1">
      <alignment horizontal="center" vertical="center"/>
      <protection hidden="1"/>
    </xf>
    <xf numFmtId="4" fontId="29" fillId="0" borderId="6" xfId="0" applyNumberFormat="1" applyFont="1" applyBorder="1" applyProtection="1">
      <protection hidden="1"/>
    </xf>
    <xf numFmtId="4" fontId="29" fillId="0" borderId="45" xfId="0" applyNumberFormat="1" applyFont="1" applyBorder="1" applyProtection="1">
      <protection hidden="1"/>
    </xf>
    <xf numFmtId="4" fontId="29" fillId="0" borderId="32" xfId="0" applyNumberFormat="1" applyFont="1" applyBorder="1" applyProtection="1">
      <protection hidden="1"/>
    </xf>
    <xf numFmtId="4" fontId="29" fillId="0" borderId="32" xfId="0" applyNumberFormat="1" applyFont="1" applyBorder="1"/>
    <xf numFmtId="0" fontId="0" fillId="0" borderId="20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92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11" fillId="0" borderId="82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8" fillId="0" borderId="94" xfId="0" applyFont="1" applyBorder="1" applyAlignment="1">
      <alignment horizontal="center"/>
    </xf>
    <xf numFmtId="0" fontId="8" fillId="0" borderId="82" xfId="0" applyFont="1" applyBorder="1" applyAlignment="1">
      <alignment horizontal="center"/>
    </xf>
    <xf numFmtId="4" fontId="29" fillId="0" borderId="43" xfId="0" applyNumberFormat="1" applyFont="1" applyBorder="1" applyProtection="1">
      <protection hidden="1"/>
    </xf>
    <xf numFmtId="4" fontId="10" fillId="0" borderId="32" xfId="0" applyNumberFormat="1" applyFont="1" applyBorder="1" applyAlignment="1" applyProtection="1">
      <alignment horizontal="center" vertical="center"/>
      <protection hidden="1"/>
    </xf>
    <xf numFmtId="10" fontId="0" fillId="0" borderId="5" xfId="0" applyNumberFormat="1" applyBorder="1" applyAlignment="1" applyProtection="1">
      <alignment horizontal="center"/>
      <protection hidden="1"/>
    </xf>
    <xf numFmtId="0" fontId="10" fillId="0" borderId="42" xfId="0" applyFont="1" applyBorder="1" applyAlignment="1" applyProtection="1">
      <alignment horizontal="center"/>
      <protection hidden="1"/>
    </xf>
    <xf numFmtId="0" fontId="11" fillId="2" borderId="15" xfId="0" applyFont="1" applyFill="1" applyBorder="1" applyAlignment="1">
      <alignment vertical="center"/>
    </xf>
    <xf numFmtId="0" fontId="8" fillId="0" borderId="0" xfId="0" applyFont="1" applyAlignment="1" applyProtection="1">
      <alignment vertical="center"/>
      <protection hidden="1"/>
    </xf>
    <xf numFmtId="0" fontId="11" fillId="0" borderId="38" xfId="0" applyFont="1" applyBorder="1" applyAlignment="1" applyProtection="1">
      <alignment vertical="center"/>
      <protection hidden="1"/>
    </xf>
    <xf numFmtId="3" fontId="28" fillId="0" borderId="38" xfId="0" applyNumberFormat="1" applyFont="1" applyBorder="1" applyAlignment="1" applyProtection="1">
      <alignment vertical="center"/>
      <protection hidden="1"/>
    </xf>
    <xf numFmtId="3" fontId="28" fillId="0" borderId="40" xfId="0" applyNumberFormat="1" applyFont="1" applyBorder="1" applyAlignment="1">
      <alignment vertical="center"/>
    </xf>
    <xf numFmtId="3" fontId="28" fillId="0" borderId="40" xfId="0" applyNumberFormat="1" applyFont="1" applyBorder="1" applyAlignment="1">
      <alignment horizontal="right" vertical="center"/>
    </xf>
    <xf numFmtId="3" fontId="28" fillId="0" borderId="40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49" fontId="27" fillId="0" borderId="15" xfId="0" applyNumberFormat="1" applyFont="1" applyBorder="1" applyAlignment="1">
      <alignment horizontal="right" vertical="center"/>
    </xf>
    <xf numFmtId="49" fontId="28" fillId="3" borderId="102" xfId="0" applyNumberFormat="1" applyFont="1" applyFill="1" applyBorder="1" applyAlignment="1" applyProtection="1">
      <alignment horizontal="left"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2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0" fontId="11" fillId="3" borderId="106" xfId="0" applyFont="1" applyFill="1" applyBorder="1" applyAlignment="1" applyProtection="1">
      <alignment horizontal="left" vertical="center"/>
      <protection locked="0"/>
    </xf>
    <xf numFmtId="3" fontId="11" fillId="3" borderId="64" xfId="0" applyNumberFormat="1" applyFont="1" applyFill="1" applyBorder="1" applyAlignment="1" applyProtection="1">
      <alignment vertical="center"/>
      <protection locked="0"/>
    </xf>
    <xf numFmtId="14" fontId="23" fillId="9" borderId="0" xfId="0" applyNumberFormat="1" applyFont="1" applyFill="1" applyAlignment="1" applyProtection="1">
      <alignment vertical="center"/>
      <protection locked="0"/>
    </xf>
    <xf numFmtId="0" fontId="27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14" borderId="0" xfId="0" applyFont="1" applyFill="1" applyAlignment="1">
      <alignment horizontal="center" vertical="center" wrapText="1"/>
    </xf>
    <xf numFmtId="3" fontId="8" fillId="3" borderId="6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>
      <alignment horizontal="center" vertical="center"/>
    </xf>
    <xf numFmtId="3" fontId="11" fillId="5" borderId="63" xfId="0" applyNumberFormat="1" applyFont="1" applyFill="1" applyBorder="1" applyAlignment="1" applyProtection="1">
      <alignment horizontal="center" vertical="center"/>
      <protection hidden="1"/>
    </xf>
    <xf numFmtId="3" fontId="11" fillId="0" borderId="61" xfId="0" applyNumberFormat="1" applyFont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9" xfId="0" applyNumberFormat="1" applyFont="1" applyFill="1" applyBorder="1" applyAlignment="1" applyProtection="1">
      <alignment horizontal="center" vertical="center"/>
      <protection hidden="1"/>
    </xf>
    <xf numFmtId="3" fontId="11" fillId="0" borderId="32" xfId="0" applyNumberFormat="1" applyFont="1" applyBorder="1" applyAlignment="1" applyProtection="1">
      <alignment horizontal="center" vertical="center"/>
      <protection hidden="1"/>
    </xf>
    <xf numFmtId="3" fontId="11" fillId="5" borderId="3" xfId="0" applyNumberFormat="1" applyFont="1" applyFill="1" applyBorder="1" applyAlignment="1" applyProtection="1">
      <alignment horizontal="center" vertical="center"/>
      <protection hidden="1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20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76" xfId="0" applyNumberFormat="1" applyFont="1" applyFill="1" applyBorder="1" applyAlignment="1" applyProtection="1">
      <alignment horizontal="center" vertical="center"/>
      <protection locked="0"/>
    </xf>
    <xf numFmtId="3" fontId="11" fillId="5" borderId="93" xfId="0" applyNumberFormat="1" applyFont="1" applyFill="1" applyBorder="1" applyAlignment="1" applyProtection="1">
      <alignment horizontal="center" vertical="center"/>
      <protection hidden="1"/>
    </xf>
    <xf numFmtId="3" fontId="11" fillId="3" borderId="91" xfId="0" applyNumberFormat="1" applyFont="1" applyFill="1" applyBorder="1" applyAlignment="1" applyProtection="1">
      <alignment horizontal="center" vertical="center"/>
      <protection locked="0"/>
    </xf>
    <xf numFmtId="3" fontId="11" fillId="5" borderId="95" xfId="0" applyNumberFormat="1" applyFont="1" applyFill="1" applyBorder="1" applyAlignment="1" applyProtection="1">
      <alignment horizontal="center" vertical="center"/>
      <protection hidden="1"/>
    </xf>
    <xf numFmtId="0" fontId="7" fillId="6" borderId="14" xfId="0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>
      <alignment horizontal="left" vertical="center"/>
    </xf>
    <xf numFmtId="3" fontId="28" fillId="3" borderId="61" xfId="0" applyNumberFormat="1" applyFont="1" applyFill="1" applyBorder="1" applyAlignment="1" applyProtection="1">
      <alignment horizontal="center" vertical="center"/>
      <protection locked="0"/>
    </xf>
    <xf numFmtId="3" fontId="28" fillId="0" borderId="62" xfId="0" applyNumberFormat="1" applyFont="1" applyBorder="1" applyAlignment="1" applyProtection="1">
      <alignment horizontal="center" vertical="center"/>
      <protection hidden="1"/>
    </xf>
    <xf numFmtId="3" fontId="28" fillId="0" borderId="61" xfId="0" applyNumberFormat="1" applyFont="1" applyBorder="1" applyAlignment="1" applyProtection="1">
      <alignment horizontal="center" vertical="center"/>
      <protection hidden="1"/>
    </xf>
    <xf numFmtId="3" fontId="24" fillId="0" borderId="61" xfId="0" applyNumberFormat="1" applyFont="1" applyBorder="1" applyAlignment="1" applyProtection="1">
      <alignment horizontal="center" vertical="center"/>
      <protection hidden="1"/>
    </xf>
    <xf numFmtId="10" fontId="24" fillId="3" borderId="61" xfId="0" applyNumberFormat="1" applyFont="1" applyFill="1" applyBorder="1" applyAlignment="1" applyProtection="1">
      <alignment horizontal="center" vertical="center"/>
      <protection locked="0"/>
    </xf>
    <xf numFmtId="3" fontId="11" fillId="0" borderId="62" xfId="0" applyNumberFormat="1" applyFont="1" applyBorder="1" applyAlignment="1" applyProtection="1">
      <alignment horizontal="center" vertical="center"/>
      <protection hidden="1"/>
    </xf>
    <xf numFmtId="10" fontId="24" fillId="9" borderId="61" xfId="0" applyNumberFormat="1" applyFont="1" applyFill="1" applyBorder="1" applyAlignment="1" applyProtection="1">
      <alignment horizontal="center" vertical="center"/>
      <protection locked="0" hidden="1"/>
    </xf>
    <xf numFmtId="3" fontId="28" fillId="3" borderId="70" xfId="0" applyNumberFormat="1" applyFont="1" applyFill="1" applyBorder="1" applyAlignment="1" applyProtection="1">
      <alignment horizontal="center" vertical="center"/>
      <protection locked="0"/>
    </xf>
    <xf numFmtId="3" fontId="28" fillId="3" borderId="110" xfId="0" applyNumberFormat="1" applyFont="1" applyFill="1" applyBorder="1" applyAlignment="1" applyProtection="1">
      <alignment horizontal="center" vertical="center"/>
      <protection locked="0"/>
    </xf>
    <xf numFmtId="3" fontId="28" fillId="3" borderId="6" xfId="0" applyNumberFormat="1" applyFont="1" applyFill="1" applyBorder="1" applyAlignment="1" applyProtection="1">
      <alignment horizontal="center" vertical="center"/>
      <protection locked="0"/>
    </xf>
    <xf numFmtId="3" fontId="28" fillId="0" borderId="22" xfId="0" applyNumberFormat="1" applyFont="1" applyBorder="1" applyAlignment="1" applyProtection="1">
      <alignment horizontal="center" vertical="center"/>
      <protection hidden="1"/>
    </xf>
    <xf numFmtId="3" fontId="28" fillId="0" borderId="73" xfId="0" applyNumberFormat="1" applyFont="1" applyBorder="1" applyAlignment="1" applyProtection="1">
      <alignment horizontal="center" vertical="center"/>
      <protection hidden="1"/>
    </xf>
    <xf numFmtId="3" fontId="28" fillId="3" borderId="66" xfId="0" applyNumberFormat="1" applyFont="1" applyFill="1" applyBorder="1" applyAlignment="1" applyProtection="1">
      <alignment horizontal="center" vertical="center"/>
      <protection locked="0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3" fontId="28" fillId="0" borderId="11" xfId="0" applyNumberFormat="1" applyFont="1" applyBorder="1" applyAlignment="1">
      <alignment horizontal="center" vertical="center"/>
    </xf>
    <xf numFmtId="3" fontId="28" fillId="3" borderId="90" xfId="0" applyNumberFormat="1" applyFont="1" applyFill="1" applyBorder="1" applyAlignment="1" applyProtection="1">
      <alignment horizontal="center" vertical="center"/>
      <protection locked="0"/>
    </xf>
    <xf numFmtId="3" fontId="28" fillId="0" borderId="104" xfId="0" applyNumberFormat="1" applyFont="1" applyBorder="1" applyAlignment="1" applyProtection="1">
      <alignment horizontal="center" vertical="center"/>
      <protection hidden="1"/>
    </xf>
    <xf numFmtId="3" fontId="28" fillId="3" borderId="89" xfId="0" applyNumberFormat="1" applyFont="1" applyFill="1" applyBorder="1" applyAlignment="1" applyProtection="1">
      <alignment horizontal="center" vertical="center"/>
      <protection locked="0"/>
    </xf>
    <xf numFmtId="3" fontId="28" fillId="0" borderId="80" xfId="0" applyNumberFormat="1" applyFont="1" applyBorder="1" applyAlignment="1" applyProtection="1">
      <alignment horizontal="center" vertical="center"/>
      <protection hidden="1"/>
    </xf>
    <xf numFmtId="165" fontId="28" fillId="3" borderId="61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64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39" fillId="2" borderId="0" xfId="0" applyFont="1" applyFill="1"/>
    <xf numFmtId="166" fontId="40" fillId="15" borderId="14" xfId="0" applyNumberFormat="1" applyFont="1" applyFill="1" applyBorder="1" applyAlignment="1" applyProtection="1">
      <alignment horizontal="center" vertical="center"/>
      <protection hidden="1"/>
    </xf>
    <xf numFmtId="0" fontId="39" fillId="15" borderId="0" xfId="0" applyFont="1" applyFill="1" applyAlignment="1" applyProtection="1">
      <alignment horizontal="center" vertical="center"/>
      <protection hidden="1"/>
    </xf>
    <xf numFmtId="0" fontId="39" fillId="0" borderId="0" xfId="0" applyFont="1"/>
    <xf numFmtId="0" fontId="2" fillId="3" borderId="0" xfId="0" applyFont="1" applyFill="1" applyAlignment="1" applyProtection="1">
      <alignment vertical="center"/>
      <protection locked="0"/>
    </xf>
    <xf numFmtId="0" fontId="1" fillId="17" borderId="0" xfId="0" applyFont="1" applyFill="1" applyAlignment="1" applyProtection="1">
      <alignment horizont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13" fillId="2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167" fontId="29" fillId="6" borderId="14" xfId="0" applyNumberFormat="1" applyFont="1" applyFill="1" applyBorder="1" applyAlignment="1" applyProtection="1">
      <alignment horizontal="center" vertical="center"/>
      <protection hidden="1"/>
    </xf>
    <xf numFmtId="167" fontId="29" fillId="16" borderId="14" xfId="0" applyNumberFormat="1" applyFont="1" applyFill="1" applyBorder="1" applyAlignment="1" applyProtection="1">
      <alignment horizontal="center" vertical="center"/>
      <protection hidden="1"/>
    </xf>
    <xf numFmtId="3" fontId="11" fillId="3" borderId="100" xfId="0" applyNumberFormat="1" applyFont="1" applyFill="1" applyBorder="1" applyAlignment="1" applyProtection="1">
      <alignment horizontal="center" vertical="center"/>
      <protection locked="0"/>
    </xf>
    <xf numFmtId="3" fontId="11" fillId="3" borderId="89" xfId="0" applyNumberFormat="1" applyFont="1" applyFill="1" applyBorder="1" applyAlignment="1" applyProtection="1">
      <alignment horizontal="center" vertical="center"/>
      <protection locked="0"/>
    </xf>
    <xf numFmtId="3" fontId="11" fillId="3" borderId="36" xfId="0" applyNumberFormat="1" applyFont="1" applyFill="1" applyBorder="1" applyAlignment="1" applyProtection="1">
      <alignment horizontal="center" vertical="center"/>
      <protection locked="0"/>
    </xf>
    <xf numFmtId="3" fontId="11" fillId="3" borderId="48" xfId="0" applyNumberFormat="1" applyFont="1" applyFill="1" applyBorder="1" applyAlignment="1" applyProtection="1">
      <alignment horizontal="center" vertical="center"/>
      <protection locked="0"/>
    </xf>
    <xf numFmtId="3" fontId="11" fillId="3" borderId="32" xfId="0" applyNumberFormat="1" applyFont="1" applyFill="1" applyBorder="1" applyAlignment="1" applyProtection="1">
      <alignment horizontal="center" vertical="center"/>
      <protection locked="0"/>
    </xf>
    <xf numFmtId="3" fontId="11" fillId="3" borderId="1" xfId="0" applyNumberFormat="1" applyFont="1" applyFill="1" applyBorder="1" applyAlignment="1" applyProtection="1">
      <alignment horizontal="center" vertical="center"/>
      <protection locked="0"/>
    </xf>
    <xf numFmtId="3" fontId="11" fillId="0" borderId="98" xfId="0" applyNumberFormat="1" applyFont="1" applyBorder="1" applyAlignment="1" applyProtection="1">
      <alignment horizontal="center" vertical="center"/>
      <protection hidden="1"/>
    </xf>
    <xf numFmtId="3" fontId="11" fillId="0" borderId="99" xfId="0" applyNumberFormat="1" applyFont="1" applyBorder="1" applyAlignment="1" applyProtection="1">
      <alignment horizontal="center" vertical="center"/>
      <protection hidden="1"/>
    </xf>
    <xf numFmtId="3" fontId="11" fillId="3" borderId="5" xfId="0" applyNumberFormat="1" applyFont="1" applyFill="1" applyBorder="1" applyAlignment="1" applyProtection="1">
      <alignment horizontal="center" vertical="center"/>
      <protection locked="0"/>
    </xf>
    <xf numFmtId="3" fontId="11" fillId="3" borderId="101" xfId="0" applyNumberFormat="1" applyFont="1" applyFill="1" applyBorder="1" applyAlignment="1" applyProtection="1">
      <alignment horizontal="center" vertical="center"/>
      <protection locked="0"/>
    </xf>
    <xf numFmtId="3" fontId="20" fillId="3" borderId="42" xfId="0" applyNumberFormat="1" applyFont="1" applyFill="1" applyBorder="1" applyAlignment="1" applyProtection="1">
      <alignment horizontal="center" vertical="center"/>
      <protection locked="0"/>
    </xf>
    <xf numFmtId="3" fontId="20" fillId="3" borderId="60" xfId="0" applyNumberFormat="1" applyFont="1" applyFill="1" applyBorder="1" applyAlignment="1" applyProtection="1">
      <alignment horizontal="center" vertical="center"/>
      <protection locked="0"/>
    </xf>
    <xf numFmtId="3" fontId="20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0" borderId="33" xfId="0" applyNumberFormat="1" applyFont="1" applyBorder="1" applyAlignment="1" applyProtection="1">
      <alignment horizontal="center" vertical="center"/>
      <protection hidden="1"/>
    </xf>
    <xf numFmtId="3" fontId="20" fillId="3" borderId="112" xfId="0" applyNumberFormat="1" applyFont="1" applyFill="1" applyBorder="1" applyAlignment="1" applyProtection="1">
      <alignment horizontal="center" vertical="center"/>
      <protection locked="0"/>
    </xf>
    <xf numFmtId="3" fontId="20" fillId="3" borderId="20" xfId="0" applyNumberFormat="1" applyFont="1" applyFill="1" applyBorder="1" applyAlignment="1" applyProtection="1">
      <alignment horizontal="center" vertical="center"/>
      <protection locked="0"/>
    </xf>
    <xf numFmtId="3" fontId="20" fillId="0" borderId="33" xfId="0" applyNumberFormat="1" applyFont="1" applyBorder="1" applyAlignment="1">
      <alignment horizontal="center" vertical="center"/>
    </xf>
    <xf numFmtId="164" fontId="11" fillId="3" borderId="90" xfId="0" applyNumberFormat="1" applyFont="1" applyFill="1" applyBorder="1" applyAlignment="1" applyProtection="1">
      <alignment horizontal="center" vertical="center"/>
      <protection locked="0"/>
    </xf>
    <xf numFmtId="3" fontId="20" fillId="0" borderId="73" xfId="0" applyNumberFormat="1" applyFont="1" applyBorder="1" applyAlignment="1" applyProtection="1">
      <alignment horizontal="center" vertical="center"/>
      <protection hidden="1"/>
    </xf>
    <xf numFmtId="3" fontId="32" fillId="3" borderId="60" xfId="0" applyNumberFormat="1" applyFont="1" applyFill="1" applyBorder="1" applyAlignment="1" applyProtection="1">
      <alignment horizontal="center" vertical="center"/>
      <protection locked="0"/>
    </xf>
    <xf numFmtId="3" fontId="28" fillId="13" borderId="60" xfId="0" applyNumberFormat="1" applyFont="1" applyFill="1" applyBorder="1" applyAlignment="1" applyProtection="1">
      <alignment horizontal="center" vertical="center"/>
      <protection locked="0" hidden="1"/>
    </xf>
    <xf numFmtId="3" fontId="28" fillId="13" borderId="65" xfId="0" applyNumberFormat="1" applyFont="1" applyFill="1" applyBorder="1" applyAlignment="1" applyProtection="1">
      <alignment horizontal="center" vertical="center"/>
      <protection locked="0" hidden="1"/>
    </xf>
    <xf numFmtId="3" fontId="28" fillId="0" borderId="10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164" fontId="28" fillId="3" borderId="61" xfId="0" applyNumberFormat="1" applyFont="1" applyFill="1" applyBorder="1" applyAlignment="1" applyProtection="1">
      <alignment horizontal="center" vertical="center"/>
      <protection locked="0"/>
    </xf>
    <xf numFmtId="166" fontId="28" fillId="3" borderId="61" xfId="0" applyNumberFormat="1" applyFont="1" applyFill="1" applyBorder="1" applyAlignment="1" applyProtection="1">
      <alignment horizontal="center" vertical="center"/>
      <protection locked="0"/>
    </xf>
    <xf numFmtId="166" fontId="28" fillId="0" borderId="61" xfId="0" applyNumberFormat="1" applyFont="1" applyBorder="1" applyAlignment="1">
      <alignment horizontal="center" vertical="center"/>
    </xf>
    <xf numFmtId="166" fontId="28" fillId="0" borderId="61" xfId="0" applyNumberFormat="1" applyFont="1" applyBorder="1" applyAlignment="1" applyProtection="1">
      <alignment horizontal="center" vertical="center"/>
      <protection hidden="1"/>
    </xf>
    <xf numFmtId="166" fontId="28" fillId="0" borderId="61" xfId="0" applyNumberFormat="1" applyFont="1" applyBorder="1" applyAlignment="1">
      <alignment vertical="center"/>
    </xf>
    <xf numFmtId="166" fontId="28" fillId="0" borderId="66" xfId="0" applyNumberFormat="1" applyFont="1" applyBorder="1" applyAlignment="1">
      <alignment vertical="center"/>
    </xf>
    <xf numFmtId="166" fontId="28" fillId="0" borderId="116" xfId="0" applyNumberFormat="1" applyFont="1" applyBorder="1" applyAlignment="1">
      <alignment vertical="center"/>
    </xf>
    <xf numFmtId="3" fontId="32" fillId="3" borderId="113" xfId="0" applyNumberFormat="1" applyFont="1" applyFill="1" applyBorder="1" applyAlignment="1" applyProtection="1">
      <alignment horizontal="center" vertical="center"/>
      <protection locked="0"/>
    </xf>
    <xf numFmtId="3" fontId="11" fillId="6" borderId="119" xfId="0" applyNumberFormat="1" applyFont="1" applyFill="1" applyBorder="1" applyAlignment="1" applyProtection="1">
      <alignment horizontal="center" vertical="center"/>
      <protection hidden="1"/>
    </xf>
    <xf numFmtId="0" fontId="11" fillId="6" borderId="120" xfId="0" applyFont="1" applyFill="1" applyBorder="1" applyAlignment="1" applyProtection="1">
      <alignment horizontal="center" vertical="center"/>
      <protection hidden="1"/>
    </xf>
    <xf numFmtId="3" fontId="11" fillId="6" borderId="121" xfId="0" applyNumberFormat="1" applyFont="1" applyFill="1" applyBorder="1" applyAlignment="1" applyProtection="1">
      <alignment horizontal="center" vertical="center"/>
      <protection hidden="1"/>
    </xf>
    <xf numFmtId="3" fontId="11" fillId="6" borderId="120" xfId="0" applyNumberFormat="1" applyFont="1" applyFill="1" applyBorder="1" applyAlignment="1" applyProtection="1">
      <alignment horizontal="center" vertical="center"/>
      <protection hidden="1"/>
    </xf>
    <xf numFmtId="3" fontId="11" fillId="6" borderId="117" xfId="0" applyNumberFormat="1" applyFont="1" applyFill="1" applyBorder="1" applyAlignment="1" applyProtection="1">
      <alignment horizontal="center" vertical="center"/>
      <protection hidden="1"/>
    </xf>
    <xf numFmtId="3" fontId="11" fillId="6" borderId="123" xfId="0" applyNumberFormat="1" applyFont="1" applyFill="1" applyBorder="1" applyAlignment="1" applyProtection="1">
      <alignment horizontal="center" vertical="center"/>
      <protection hidden="1"/>
    </xf>
    <xf numFmtId="3" fontId="28" fillId="0" borderId="67" xfId="0" applyNumberFormat="1" applyFont="1" applyBorder="1" applyAlignment="1" applyProtection="1">
      <alignment horizontal="center" vertical="center"/>
      <protection hidden="1"/>
    </xf>
    <xf numFmtId="3" fontId="32" fillId="0" borderId="73" xfId="0" applyNumberFormat="1" applyFont="1" applyBorder="1" applyAlignment="1" applyProtection="1">
      <alignment horizontal="center" vertical="center"/>
      <protection hidden="1"/>
    </xf>
    <xf numFmtId="3" fontId="32" fillId="0" borderId="114" xfId="0" applyNumberFormat="1" applyFont="1" applyBorder="1" applyAlignment="1" applyProtection="1">
      <alignment horizontal="center" vertical="center"/>
      <protection hidden="1"/>
    </xf>
    <xf numFmtId="3" fontId="28" fillId="3" borderId="81" xfId="0" applyNumberFormat="1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left" vertical="center"/>
      <protection locked="0"/>
    </xf>
    <xf numFmtId="3" fontId="20" fillId="3" borderId="6" xfId="0" applyNumberFormat="1" applyFont="1" applyFill="1" applyBorder="1" applyAlignment="1" applyProtection="1">
      <alignment horizontal="center" vertical="center"/>
      <protection locked="0"/>
    </xf>
    <xf numFmtId="3" fontId="20" fillId="8" borderId="6" xfId="0" applyNumberFormat="1" applyFont="1" applyFill="1" applyBorder="1" applyAlignment="1" applyProtection="1">
      <alignment horizontal="center" vertical="center"/>
      <protection locked="0"/>
    </xf>
    <xf numFmtId="3" fontId="11" fillId="7" borderId="5" xfId="0" applyNumberFormat="1" applyFont="1" applyFill="1" applyBorder="1" applyAlignment="1">
      <alignment horizontal="center" vertical="center"/>
    </xf>
    <xf numFmtId="3" fontId="20" fillId="3" borderId="48" xfId="0" applyNumberFormat="1" applyFont="1" applyFill="1" applyBorder="1" applyAlignment="1" applyProtection="1">
      <alignment horizontal="center" vertical="center"/>
      <protection locked="0"/>
    </xf>
    <xf numFmtId="3" fontId="11" fillId="7" borderId="5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8" fillId="6" borderId="77" xfId="0" applyFont="1" applyFill="1" applyBorder="1" applyAlignment="1">
      <alignment horizontal="center" vertical="center"/>
    </xf>
    <xf numFmtId="165" fontId="11" fillId="6" borderId="14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3" fontId="20" fillId="3" borderId="53" xfId="0" applyNumberFormat="1" applyFont="1" applyFill="1" applyBorder="1" applyAlignment="1" applyProtection="1">
      <alignment horizontal="center" vertical="center"/>
      <protection locked="0"/>
    </xf>
    <xf numFmtId="3" fontId="11" fillId="7" borderId="124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8" fillId="15" borderId="122" xfId="0" applyFont="1" applyFill="1" applyBorder="1" applyAlignment="1">
      <alignment horizontal="center" vertical="center"/>
    </xf>
    <xf numFmtId="0" fontId="8" fillId="15" borderId="125" xfId="0" applyFont="1" applyFill="1" applyBorder="1" applyAlignment="1">
      <alignment horizontal="left" vertical="center"/>
    </xf>
    <xf numFmtId="3" fontId="11" fillId="15" borderId="120" xfId="0" applyNumberFormat="1" applyFont="1" applyFill="1" applyBorder="1" applyAlignment="1">
      <alignment horizontal="center" vertical="center"/>
    </xf>
    <xf numFmtId="0" fontId="8" fillId="15" borderId="125" xfId="0" applyFont="1" applyFill="1" applyBorder="1" applyAlignment="1">
      <alignment horizontal="center" vertical="center"/>
    </xf>
    <xf numFmtId="3" fontId="8" fillId="15" borderId="125" xfId="0" applyNumberFormat="1" applyFont="1" applyFill="1" applyBorder="1" applyAlignment="1">
      <alignment horizontal="center" vertical="center"/>
    </xf>
    <xf numFmtId="0" fontId="11" fillId="3" borderId="96" xfId="0" applyFont="1" applyFill="1" applyBorder="1" applyAlignment="1" applyProtection="1">
      <alignment horizontal="left" vertical="center"/>
      <protection locked="0"/>
    </xf>
    <xf numFmtId="3" fontId="20" fillId="3" borderId="81" xfId="0" applyNumberFormat="1" applyFont="1" applyFill="1" applyBorder="1" applyAlignment="1" applyProtection="1">
      <alignment horizontal="center" vertical="center"/>
      <protection locked="0"/>
    </xf>
    <xf numFmtId="3" fontId="20" fillId="0" borderId="22" xfId="0" applyNumberFormat="1" applyFont="1" applyBorder="1" applyAlignment="1" applyProtection="1">
      <alignment horizontal="center" vertical="center"/>
      <protection hidden="1"/>
    </xf>
    <xf numFmtId="3" fontId="20" fillId="0" borderId="80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3" fontId="10" fillId="0" borderId="0" xfId="0" applyNumberFormat="1" applyFont="1" applyProtection="1">
      <protection hidden="1"/>
    </xf>
    <xf numFmtId="0" fontId="11" fillId="8" borderId="126" xfId="0" applyFont="1" applyFill="1" applyBorder="1" applyAlignment="1" applyProtection="1">
      <alignment vertical="center"/>
      <protection locked="0"/>
    </xf>
    <xf numFmtId="3" fontId="11" fillId="5" borderId="6" xfId="0" applyNumberFormat="1" applyFont="1" applyFill="1" applyBorder="1" applyAlignment="1" applyProtection="1">
      <alignment horizontal="center" vertical="center"/>
      <protection hidden="1"/>
    </xf>
    <xf numFmtId="3" fontId="11" fillId="18" borderId="120" xfId="0" applyNumberFormat="1" applyFont="1" applyFill="1" applyBorder="1" applyAlignment="1" applyProtection="1">
      <alignment horizontal="center" vertical="center"/>
      <protection hidden="1"/>
    </xf>
    <xf numFmtId="3" fontId="8" fillId="18" borderId="125" xfId="0" applyNumberFormat="1" applyFont="1" applyFill="1" applyBorder="1" applyAlignment="1" applyProtection="1">
      <alignment horizontal="center" vertical="center"/>
      <protection hidden="1"/>
    </xf>
    <xf numFmtId="0" fontId="23" fillId="0" borderId="13" xfId="0" applyFont="1" applyBorder="1" applyAlignment="1">
      <alignment horizontal="center" vertical="center"/>
    </xf>
    <xf numFmtId="3" fontId="23" fillId="6" borderId="14" xfId="0" applyNumberFormat="1" applyFont="1" applyFill="1" applyBorder="1" applyAlignment="1" applyProtection="1">
      <alignment horizontal="center" vertical="center"/>
      <protection hidden="1"/>
    </xf>
    <xf numFmtId="0" fontId="28" fillId="0" borderId="128" xfId="0" applyFont="1" applyBorder="1" applyAlignment="1">
      <alignment vertical="center"/>
    </xf>
    <xf numFmtId="0" fontId="28" fillId="0" borderId="129" xfId="0" applyFont="1" applyBorder="1" applyAlignment="1">
      <alignment vertical="center"/>
    </xf>
    <xf numFmtId="0" fontId="28" fillId="0" borderId="129" xfId="0" applyFont="1" applyBorder="1"/>
    <xf numFmtId="0" fontId="28" fillId="0" borderId="128" xfId="0" applyFont="1" applyBorder="1" applyAlignment="1">
      <alignment horizontal="left" vertical="center"/>
    </xf>
    <xf numFmtId="0" fontId="28" fillId="0" borderId="129" xfId="0" applyFont="1" applyBorder="1" applyAlignment="1">
      <alignment horizontal="left" vertical="center"/>
    </xf>
    <xf numFmtId="0" fontId="28" fillId="0" borderId="129" xfId="0" applyFont="1" applyBorder="1" applyAlignment="1">
      <alignment horizontal="center" vertical="center"/>
    </xf>
    <xf numFmtId="0" fontId="0" fillId="0" borderId="129" xfId="0" applyBorder="1"/>
    <xf numFmtId="0" fontId="24" fillId="0" borderId="128" xfId="0" applyFont="1" applyBorder="1" applyAlignment="1">
      <alignment horizontal="left" vertical="center"/>
    </xf>
    <xf numFmtId="0" fontId="24" fillId="0" borderId="129" xfId="0" applyFont="1" applyBorder="1" applyAlignment="1">
      <alignment horizontal="left" vertical="center"/>
    </xf>
    <xf numFmtId="0" fontId="24" fillId="0" borderId="129" xfId="0" applyFont="1" applyBorder="1" applyAlignment="1">
      <alignment horizontal="center" vertical="center"/>
    </xf>
    <xf numFmtId="0" fontId="24" fillId="0" borderId="129" xfId="0" applyFont="1" applyBorder="1"/>
    <xf numFmtId="0" fontId="11" fillId="0" borderId="128" xfId="0" applyFont="1" applyBorder="1" applyAlignment="1">
      <alignment horizontal="left" vertical="center"/>
    </xf>
    <xf numFmtId="0" fontId="11" fillId="0" borderId="129" xfId="0" applyFont="1" applyBorder="1" applyAlignment="1">
      <alignment horizontal="left" vertical="center"/>
    </xf>
    <xf numFmtId="0" fontId="11" fillId="0" borderId="129" xfId="0" applyFont="1" applyBorder="1" applyAlignment="1">
      <alignment horizontal="center" vertical="center"/>
    </xf>
    <xf numFmtId="0" fontId="11" fillId="0" borderId="129" xfId="0" applyFont="1" applyBorder="1"/>
    <xf numFmtId="0" fontId="13" fillId="0" borderId="129" xfId="0" applyFont="1" applyBorder="1"/>
    <xf numFmtId="3" fontId="41" fillId="9" borderId="61" xfId="0" applyNumberFormat="1" applyFont="1" applyFill="1" applyBorder="1" applyAlignment="1" applyProtection="1">
      <alignment horizontal="center" vertical="center"/>
      <protection locked="0"/>
    </xf>
    <xf numFmtId="3" fontId="11" fillId="6" borderId="125" xfId="0" applyNumberFormat="1" applyFont="1" applyFill="1" applyBorder="1" applyAlignment="1" applyProtection="1">
      <alignment horizontal="center" vertical="center"/>
      <protection hidden="1"/>
    </xf>
    <xf numFmtId="3" fontId="11" fillId="0" borderId="73" xfId="0" applyNumberFormat="1" applyFont="1" applyBorder="1" applyAlignment="1" applyProtection="1">
      <alignment horizontal="center" vertical="center"/>
      <protection hidden="1"/>
    </xf>
    <xf numFmtId="3" fontId="32" fillId="0" borderId="135" xfId="0" applyNumberFormat="1" applyFont="1" applyBorder="1" applyAlignment="1" applyProtection="1">
      <alignment horizontal="center" vertical="center"/>
      <protection hidden="1"/>
    </xf>
    <xf numFmtId="3" fontId="28" fillId="3" borderId="136" xfId="0" applyNumberFormat="1" applyFont="1" applyFill="1" applyBorder="1" applyAlignment="1" applyProtection="1">
      <alignment horizontal="center" vertical="center"/>
      <protection locked="0"/>
    </xf>
    <xf numFmtId="3" fontId="28" fillId="3" borderId="134" xfId="0" applyNumberFormat="1" applyFont="1" applyFill="1" applyBorder="1" applyAlignment="1" applyProtection="1">
      <alignment horizontal="center" vertical="center"/>
      <protection locked="0"/>
    </xf>
    <xf numFmtId="3" fontId="11" fillId="19" borderId="120" xfId="0" applyNumberFormat="1" applyFont="1" applyFill="1" applyBorder="1" applyAlignment="1" applyProtection="1">
      <alignment horizontal="center" vertical="center"/>
      <protection hidden="1"/>
    </xf>
    <xf numFmtId="3" fontId="8" fillId="19" borderId="125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/>
    <xf numFmtId="3" fontId="16" fillId="0" borderId="0" xfId="1" applyNumberFormat="1" applyFont="1" applyBorder="1" applyAlignment="1" applyProtection="1">
      <alignment horizontal="center" vertical="center" shrinkToFit="1"/>
    </xf>
    <xf numFmtId="0" fontId="43" fillId="22" borderId="16" xfId="0" applyFont="1" applyFill="1" applyBorder="1" applyAlignment="1">
      <alignment horizontal="center" vertical="center"/>
    </xf>
    <xf numFmtId="0" fontId="45" fillId="23" borderId="97" xfId="0" applyFont="1" applyFill="1" applyBorder="1" applyAlignment="1">
      <alignment horizontal="center"/>
    </xf>
    <xf numFmtId="0" fontId="45" fillId="23" borderId="59" xfId="0" applyFont="1" applyFill="1" applyBorder="1" applyAlignment="1">
      <alignment horizontal="center" vertical="center"/>
    </xf>
    <xf numFmtId="0" fontId="45" fillId="22" borderId="44" xfId="0" applyFont="1" applyFill="1" applyBorder="1" applyAlignment="1" applyProtection="1">
      <alignment horizontal="center" vertical="center"/>
      <protection hidden="1"/>
    </xf>
    <xf numFmtId="0" fontId="46" fillId="23" borderId="29" xfId="0" applyFont="1" applyFill="1" applyBorder="1" applyAlignment="1">
      <alignment horizontal="center" vertical="center"/>
    </xf>
    <xf numFmtId="0" fontId="45" fillId="22" borderId="35" xfId="0" applyFont="1" applyFill="1" applyBorder="1" applyAlignment="1" applyProtection="1">
      <alignment horizontal="center" vertical="center"/>
      <protection hidden="1"/>
    </xf>
    <xf numFmtId="17" fontId="43" fillId="22" borderId="17" xfId="0" applyNumberFormat="1" applyFont="1" applyFill="1" applyBorder="1" applyAlignment="1" applyProtection="1">
      <alignment horizontal="center" vertical="center"/>
      <protection hidden="1"/>
    </xf>
    <xf numFmtId="17" fontId="43" fillId="22" borderId="18" xfId="0" applyNumberFormat="1" applyFont="1" applyFill="1" applyBorder="1" applyAlignment="1" applyProtection="1">
      <alignment horizontal="center" vertical="center"/>
      <protection hidden="1"/>
    </xf>
    <xf numFmtId="0" fontId="43" fillId="22" borderId="30" xfId="0" applyFont="1" applyFill="1" applyBorder="1" applyAlignment="1" applyProtection="1">
      <alignment horizontal="center" vertical="center"/>
      <protection hidden="1"/>
    </xf>
    <xf numFmtId="0" fontId="8" fillId="6" borderId="118" xfId="0" applyFont="1" applyFill="1" applyBorder="1" applyAlignment="1" applyProtection="1">
      <alignment horizontal="right" vertical="center" indent="1"/>
      <protection hidden="1"/>
    </xf>
    <xf numFmtId="0" fontId="45" fillId="22" borderId="16" xfId="0" applyFont="1" applyFill="1" applyBorder="1" applyAlignment="1">
      <alignment horizontal="center" vertical="center"/>
    </xf>
    <xf numFmtId="17" fontId="45" fillId="22" borderId="103" xfId="0" applyNumberFormat="1" applyFont="1" applyFill="1" applyBorder="1" applyAlignment="1" applyProtection="1">
      <alignment horizontal="center" vertical="center"/>
      <protection hidden="1"/>
    </xf>
    <xf numFmtId="17" fontId="45" fillId="22" borderId="18" xfId="0" applyNumberFormat="1" applyFont="1" applyFill="1" applyBorder="1" applyAlignment="1" applyProtection="1">
      <alignment horizontal="center" vertical="center"/>
      <protection hidden="1"/>
    </xf>
    <xf numFmtId="17" fontId="45" fillId="22" borderId="88" xfId="0" applyNumberFormat="1" applyFont="1" applyFill="1" applyBorder="1" applyAlignment="1" applyProtection="1">
      <alignment horizontal="center" vertical="center"/>
      <protection hidden="1"/>
    </xf>
    <xf numFmtId="0" fontId="45" fillId="22" borderId="97" xfId="0" applyFont="1" applyFill="1" applyBorder="1" applyAlignment="1" applyProtection="1">
      <alignment horizontal="center" vertical="center"/>
      <protection hidden="1"/>
    </xf>
    <xf numFmtId="17" fontId="45" fillId="22" borderId="29" xfId="0" applyNumberFormat="1" applyFont="1" applyFill="1" applyBorder="1" applyAlignment="1" applyProtection="1">
      <alignment horizontal="center" vertical="center"/>
      <protection hidden="1"/>
    </xf>
    <xf numFmtId="17" fontId="45" fillId="22" borderId="111" xfId="0" applyNumberFormat="1" applyFont="1" applyFill="1" applyBorder="1" applyAlignment="1" applyProtection="1">
      <alignment horizontal="center" vertical="center"/>
      <protection hidden="1"/>
    </xf>
    <xf numFmtId="0" fontId="42" fillId="23" borderId="83" xfId="0" applyFont="1" applyFill="1" applyBorder="1" applyAlignment="1">
      <alignment vertical="center"/>
    </xf>
    <xf numFmtId="0" fontId="43" fillId="22" borderId="19" xfId="0" applyFont="1" applyFill="1" applyBorder="1" applyAlignment="1" applyProtection="1">
      <alignment horizontal="center" vertical="center"/>
      <protection hidden="1"/>
    </xf>
    <xf numFmtId="0" fontId="42" fillId="23" borderId="16" xfId="0" applyFont="1" applyFill="1" applyBorder="1" applyAlignment="1">
      <alignment vertical="center"/>
    </xf>
    <xf numFmtId="0" fontId="46" fillId="22" borderId="18" xfId="0" applyFont="1" applyFill="1" applyBorder="1" applyAlignment="1" applyProtection="1">
      <alignment horizontal="center" vertical="center" wrapText="1"/>
      <protection hidden="1"/>
    </xf>
    <xf numFmtId="0" fontId="45" fillId="22" borderId="19" xfId="0" applyFont="1" applyFill="1" applyBorder="1" applyAlignment="1" applyProtection="1">
      <alignment horizontal="center" vertical="center"/>
      <protection hidden="1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0" fillId="7" borderId="11" xfId="0" applyNumberFormat="1" applyFill="1" applyBorder="1" applyAlignment="1">
      <alignment horizontal="center" vertical="center"/>
    </xf>
    <xf numFmtId="17" fontId="8" fillId="20" borderId="14" xfId="0" applyNumberFormat="1" applyFont="1" applyFill="1" applyBorder="1" applyAlignment="1">
      <alignment horizontal="center" vertical="center"/>
    </xf>
    <xf numFmtId="0" fontId="8" fillId="20" borderId="77" xfId="0" applyFont="1" applyFill="1" applyBorder="1" applyAlignment="1">
      <alignment horizontal="center" vertical="center"/>
    </xf>
    <xf numFmtId="17" fontId="8" fillId="24" borderId="77" xfId="0" applyNumberFormat="1" applyFont="1" applyFill="1" applyBorder="1" applyAlignment="1">
      <alignment horizontal="center" vertical="center"/>
    </xf>
    <xf numFmtId="3" fontId="10" fillId="0" borderId="12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3" fillId="22" borderId="34" xfId="0" applyFont="1" applyFill="1" applyBorder="1" applyAlignment="1" applyProtection="1">
      <alignment horizontal="center" vertical="center"/>
      <protection hidden="1"/>
    </xf>
    <xf numFmtId="0" fontId="47" fillId="21" borderId="18" xfId="0" applyFont="1" applyFill="1" applyBorder="1" applyAlignment="1">
      <alignment horizontal="center" vertical="center"/>
    </xf>
    <xf numFmtId="0" fontId="43" fillId="23" borderId="35" xfId="0" applyFont="1" applyFill="1" applyBorder="1" applyAlignment="1" applyProtection="1">
      <alignment horizontal="center" vertical="center"/>
      <protection hidden="1"/>
    </xf>
    <xf numFmtId="17" fontId="43" fillId="21" borderId="18" xfId="0" applyNumberFormat="1" applyFont="1" applyFill="1" applyBorder="1" applyAlignment="1">
      <alignment horizontal="center" vertical="center"/>
    </xf>
    <xf numFmtId="0" fontId="43" fillId="21" borderId="109" xfId="0" applyFont="1" applyFill="1" applyBorder="1" applyAlignment="1">
      <alignment horizontal="center" vertical="center"/>
    </xf>
    <xf numFmtId="0" fontId="45" fillId="23" borderId="59" xfId="0" applyFont="1" applyFill="1" applyBorder="1" applyAlignment="1">
      <alignment horizontal="center"/>
    </xf>
    <xf numFmtId="0" fontId="7" fillId="0" borderId="38" xfId="0" applyFont="1" applyBorder="1" applyProtection="1">
      <protection hidden="1"/>
    </xf>
    <xf numFmtId="165" fontId="11" fillId="6" borderId="77" xfId="0" applyNumberFormat="1" applyFont="1" applyFill="1" applyBorder="1" applyAlignment="1" applyProtection="1">
      <alignment horizontal="center" vertical="center"/>
      <protection hidden="1"/>
    </xf>
    <xf numFmtId="0" fontId="8" fillId="6" borderId="75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left"/>
      <protection hidden="1"/>
    </xf>
    <xf numFmtId="0" fontId="0" fillId="0" borderId="85" xfId="0" applyBorder="1" applyAlignment="1" applyProtection="1">
      <alignment horizontal="left"/>
      <protection hidden="1"/>
    </xf>
    <xf numFmtId="0" fontId="0" fillId="0" borderId="44" xfId="0" applyBorder="1" applyAlignment="1" applyProtection="1">
      <alignment horizontal="left"/>
      <protection hidden="1"/>
    </xf>
    <xf numFmtId="0" fontId="0" fillId="0" borderId="42" xfId="0" applyBorder="1" applyAlignment="1" applyProtection="1">
      <alignment horizontal="left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3" fontId="11" fillId="3" borderId="64" xfId="0" applyNumberFormat="1" applyFont="1" applyFill="1" applyBorder="1" applyAlignment="1" applyProtection="1">
      <alignment horizontal="left" vertical="center"/>
      <protection locked="0"/>
    </xf>
    <xf numFmtId="0" fontId="10" fillId="0" borderId="42" xfId="0" applyFont="1" applyBorder="1" applyAlignment="1" applyProtection="1">
      <alignment horizontal="left"/>
      <protection hidden="1"/>
    </xf>
    <xf numFmtId="0" fontId="10" fillId="0" borderId="20" xfId="0" applyFont="1" applyBorder="1" applyAlignment="1" applyProtection="1">
      <alignment horizontal="left"/>
      <protection hidden="1"/>
    </xf>
    <xf numFmtId="3" fontId="10" fillId="0" borderId="42" xfId="0" applyNumberFormat="1" applyFont="1" applyBorder="1" applyAlignment="1" applyProtection="1">
      <alignment horizontal="left"/>
      <protection hidden="1"/>
    </xf>
    <xf numFmtId="0" fontId="10" fillId="0" borderId="34" xfId="0" applyFont="1" applyBorder="1" applyAlignment="1" applyProtection="1">
      <alignment horizontal="left"/>
      <protection hidden="1"/>
    </xf>
    <xf numFmtId="0" fontId="10" fillId="0" borderId="106" xfId="0" applyFont="1" applyBorder="1" applyAlignment="1" applyProtection="1">
      <alignment horizontal="left"/>
      <protection hidden="1"/>
    </xf>
    <xf numFmtId="164" fontId="0" fillId="0" borderId="6" xfId="0" applyNumberFormat="1" applyBorder="1" applyAlignment="1">
      <alignment horizontal="center" vertical="center"/>
    </xf>
    <xf numFmtId="4" fontId="0" fillId="0" borderId="6" xfId="0" applyNumberFormat="1" applyBorder="1"/>
    <xf numFmtId="4" fontId="0" fillId="0" borderId="21" xfId="0" applyNumberFormat="1" applyBorder="1" applyProtection="1">
      <protection hidden="1"/>
    </xf>
    <xf numFmtId="0" fontId="10" fillId="0" borderId="44" xfId="0" applyFont="1" applyBorder="1" applyAlignment="1" applyProtection="1">
      <alignment horizontal="left"/>
      <protection hidden="1"/>
    </xf>
    <xf numFmtId="1" fontId="10" fillId="0" borderId="42" xfId="0" applyNumberFormat="1" applyFont="1" applyBorder="1" applyAlignment="1" applyProtection="1">
      <alignment horizontal="left"/>
      <protection hidden="1"/>
    </xf>
    <xf numFmtId="0" fontId="49" fillId="0" borderId="0" xfId="0" applyFont="1"/>
    <xf numFmtId="4" fontId="29" fillId="0" borderId="21" xfId="0" applyNumberFormat="1" applyFont="1" applyBorder="1" applyProtection="1">
      <protection hidden="1"/>
    </xf>
    <xf numFmtId="3" fontId="31" fillId="0" borderId="42" xfId="0" applyNumberFormat="1" applyFont="1" applyBorder="1" applyAlignment="1" applyProtection="1">
      <alignment horizontal="left"/>
      <protection hidden="1"/>
    </xf>
    <xf numFmtId="164" fontId="29" fillId="0" borderId="32" xfId="0" applyNumberFormat="1" applyFont="1" applyBorder="1" applyAlignment="1">
      <alignment horizontal="center" vertical="center"/>
    </xf>
    <xf numFmtId="4" fontId="29" fillId="0" borderId="38" xfId="0" applyNumberFormat="1" applyFont="1" applyBorder="1" applyProtection="1">
      <protection hidden="1"/>
    </xf>
    <xf numFmtId="0" fontId="29" fillId="0" borderId="37" xfId="0" applyFont="1" applyBorder="1" applyProtection="1">
      <protection hidden="1"/>
    </xf>
    <xf numFmtId="164" fontId="29" fillId="0" borderId="38" xfId="0" applyNumberFormat="1" applyFont="1" applyBorder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4" fontId="29" fillId="0" borderId="1" xfId="0" applyNumberFormat="1" applyFont="1" applyBorder="1" applyProtection="1">
      <protection hidden="1"/>
    </xf>
    <xf numFmtId="4" fontId="29" fillId="0" borderId="2" xfId="0" applyNumberFormat="1" applyFont="1" applyBorder="1" applyProtection="1">
      <protection hidden="1"/>
    </xf>
    <xf numFmtId="0" fontId="45" fillId="22" borderId="20" xfId="0" applyFont="1" applyFill="1" applyBorder="1" applyAlignment="1" applyProtection="1">
      <alignment horizontal="center" vertical="center"/>
      <protection hidden="1"/>
    </xf>
    <xf numFmtId="3" fontId="20" fillId="3" borderId="137" xfId="0" applyNumberFormat="1" applyFont="1" applyFill="1" applyBorder="1" applyAlignment="1" applyProtection="1">
      <alignment horizontal="center" vertical="center"/>
      <protection locked="0"/>
    </xf>
    <xf numFmtId="3" fontId="20" fillId="0" borderId="22" xfId="0" applyNumberFormat="1" applyFont="1" applyBorder="1" applyAlignment="1">
      <alignment horizontal="center" vertical="center"/>
    </xf>
    <xf numFmtId="3" fontId="20" fillId="0" borderId="138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 applyProtection="1">
      <alignment horizontal="center" vertical="center"/>
      <protection hidden="1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3" fontId="11" fillId="0" borderId="138" xfId="0" applyNumberFormat="1" applyFont="1" applyBorder="1" applyAlignment="1" applyProtection="1">
      <alignment horizontal="center" vertical="center"/>
      <protection hidden="1"/>
    </xf>
    <xf numFmtId="3" fontId="11" fillId="6" borderId="140" xfId="0" applyNumberFormat="1" applyFont="1" applyFill="1" applyBorder="1" applyAlignment="1" applyProtection="1">
      <alignment horizontal="center" vertical="center"/>
      <protection hidden="1"/>
    </xf>
    <xf numFmtId="0" fontId="11" fillId="6" borderId="8" xfId="0" applyFont="1" applyFill="1" applyBorder="1" applyAlignment="1" applyProtection="1">
      <alignment horizontal="center" vertical="center"/>
      <protection hidden="1"/>
    </xf>
    <xf numFmtId="3" fontId="11" fillId="6" borderId="141" xfId="0" applyNumberFormat="1" applyFont="1" applyFill="1" applyBorder="1" applyAlignment="1" applyProtection="1">
      <alignment horizontal="center" vertical="center"/>
      <protection hidden="1"/>
    </xf>
    <xf numFmtId="3" fontId="11" fillId="6" borderId="8" xfId="0" applyNumberFormat="1" applyFont="1" applyFill="1" applyBorder="1" applyAlignment="1" applyProtection="1">
      <alignment horizontal="center" vertical="center"/>
      <protection hidden="1"/>
    </xf>
    <xf numFmtId="3" fontId="20" fillId="3" borderId="142" xfId="0" applyNumberFormat="1" applyFont="1" applyFill="1" applyBorder="1" applyAlignment="1" applyProtection="1">
      <alignment horizontal="center" vertical="center"/>
      <protection locked="0"/>
    </xf>
    <xf numFmtId="164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20" fillId="0" borderId="144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20" fillId="3" borderId="145" xfId="0" applyNumberFormat="1" applyFont="1" applyFill="1" applyBorder="1" applyAlignment="1" applyProtection="1">
      <alignment horizontal="center" vertical="center"/>
      <protection locked="0"/>
    </xf>
    <xf numFmtId="164" fontId="11" fillId="3" borderId="146" xfId="0" applyNumberFormat="1" applyFont="1" applyFill="1" applyBorder="1" applyAlignment="1" applyProtection="1">
      <alignment horizontal="center" vertical="center"/>
      <protection locked="0"/>
    </xf>
    <xf numFmtId="3" fontId="20" fillId="0" borderId="147" xfId="0" applyNumberFormat="1" applyFont="1" applyBorder="1" applyAlignment="1" applyProtection="1">
      <alignment horizontal="center" vertical="center"/>
      <protection hidden="1"/>
    </xf>
    <xf numFmtId="3" fontId="11" fillId="3" borderId="146" xfId="0" applyNumberFormat="1" applyFont="1" applyFill="1" applyBorder="1" applyAlignment="1" applyProtection="1">
      <alignment horizontal="center" vertical="center"/>
      <protection locked="0"/>
    </xf>
    <xf numFmtId="3" fontId="11" fillId="3" borderId="148" xfId="0" applyNumberFormat="1" applyFont="1" applyFill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>
      <alignment horizontal="center" vertical="center"/>
    </xf>
    <xf numFmtId="4" fontId="0" fillId="0" borderId="3" xfId="0" applyNumberFormat="1" applyBorder="1"/>
    <xf numFmtId="4" fontId="0" fillId="0" borderId="12" xfId="0" applyNumberFormat="1" applyBorder="1"/>
    <xf numFmtId="4" fontId="10" fillId="0" borderId="2" xfId="0" applyNumberFormat="1" applyFont="1" applyBorder="1" applyProtection="1">
      <protection hidden="1"/>
    </xf>
    <xf numFmtId="4" fontId="0" fillId="0" borderId="12" xfId="0" applyNumberFormat="1" applyBorder="1" applyProtection="1">
      <protection hidden="1"/>
    </xf>
    <xf numFmtId="4" fontId="31" fillId="0" borderId="2" xfId="0" applyNumberFormat="1" applyFont="1" applyBorder="1" applyAlignment="1" applyProtection="1">
      <alignment horizontal="center" vertical="center"/>
      <protection hidden="1"/>
    </xf>
    <xf numFmtId="4" fontId="10" fillId="0" borderId="2" xfId="0" applyNumberFormat="1" applyFont="1" applyBorder="1" applyAlignment="1" applyProtection="1">
      <alignment horizontal="center" vertical="center"/>
      <protection hidden="1"/>
    </xf>
    <xf numFmtId="4" fontId="0" fillId="0" borderId="5" xfId="0" applyNumberFormat="1" applyBorder="1" applyProtection="1">
      <protection hidden="1"/>
    </xf>
    <xf numFmtId="4" fontId="31" fillId="0" borderId="2" xfId="0" applyNumberFormat="1" applyFont="1" applyBorder="1" applyProtection="1">
      <protection hidden="1"/>
    </xf>
    <xf numFmtId="4" fontId="10" fillId="0" borderId="32" xfId="0" applyNumberFormat="1" applyFont="1" applyBorder="1" applyProtection="1">
      <protection hidden="1"/>
    </xf>
    <xf numFmtId="4" fontId="31" fillId="0" borderId="32" xfId="0" applyNumberFormat="1" applyFont="1" applyBorder="1" applyAlignment="1" applyProtection="1">
      <alignment horizontal="center" vertical="center"/>
      <protection hidden="1"/>
    </xf>
    <xf numFmtId="4" fontId="31" fillId="0" borderId="32" xfId="0" applyNumberFormat="1" applyFont="1" applyBorder="1" applyProtection="1">
      <protection hidden="1"/>
    </xf>
    <xf numFmtId="0" fontId="10" fillId="0" borderId="32" xfId="0" applyFont="1" applyBorder="1" applyAlignment="1" applyProtection="1">
      <alignment horizontal="center"/>
      <protection hidden="1"/>
    </xf>
    <xf numFmtId="0" fontId="31" fillId="0" borderId="32" xfId="0" applyFont="1" applyBorder="1" applyAlignment="1" applyProtection="1">
      <alignment horizontal="center"/>
      <protection hidden="1"/>
    </xf>
    <xf numFmtId="49" fontId="10" fillId="0" borderId="32" xfId="0" applyNumberFormat="1" applyFont="1" applyBorder="1" applyAlignment="1" applyProtection="1">
      <alignment horizontal="center"/>
      <protection hidden="1"/>
    </xf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0" fontId="28" fillId="2" borderId="4" xfId="0" applyFont="1" applyFill="1" applyBorder="1" applyAlignment="1">
      <alignment vertical="center"/>
    </xf>
    <xf numFmtId="0" fontId="28" fillId="2" borderId="5" xfId="0" applyFont="1" applyFill="1" applyBorder="1" applyAlignment="1">
      <alignment vertical="center"/>
    </xf>
    <xf numFmtId="0" fontId="28" fillId="2" borderId="10" xfId="0" applyFont="1" applyFill="1" applyBorder="1" applyAlignment="1" applyProtection="1">
      <alignment vertical="center"/>
      <protection locked="0"/>
    </xf>
    <xf numFmtId="0" fontId="28" fillId="2" borderId="15" xfId="0" applyFont="1" applyFill="1" applyBorder="1" applyAlignment="1" applyProtection="1">
      <alignment vertical="center"/>
      <protection locked="0"/>
    </xf>
    <xf numFmtId="0" fontId="28" fillId="2" borderId="12" xfId="0" applyFont="1" applyFill="1" applyBorder="1" applyAlignment="1" applyProtection="1">
      <alignment vertical="center"/>
      <protection locked="0"/>
    </xf>
    <xf numFmtId="0" fontId="27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20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0" fillId="0" borderId="4" xfId="0" applyBorder="1"/>
    <xf numFmtId="0" fontId="28" fillId="0" borderId="4" xfId="0" applyFont="1" applyBorder="1" applyProtection="1">
      <protection locked="0"/>
    </xf>
    <xf numFmtId="0" fontId="11" fillId="0" borderId="5" xfId="0" applyFont="1" applyBorder="1" applyAlignment="1">
      <alignment vertical="center"/>
    </xf>
    <xf numFmtId="0" fontId="28" fillId="0" borderId="10" xfId="0" applyFont="1" applyBorder="1" applyAlignment="1" applyProtection="1">
      <alignment vertical="center"/>
      <protection locked="0"/>
    </xf>
    <xf numFmtId="0" fontId="11" fillId="0" borderId="12" xfId="0" applyFont="1" applyBorder="1" applyAlignment="1">
      <alignment vertical="center"/>
    </xf>
    <xf numFmtId="0" fontId="28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/>
    <xf numFmtId="0" fontId="11" fillId="2" borderId="2" xfId="0" applyFont="1" applyFill="1" applyBorder="1" applyAlignment="1" applyProtection="1">
      <alignment vertical="center"/>
      <protection locked="0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15" xfId="0" applyFont="1" applyBorder="1" applyAlignment="1" applyProtection="1">
      <alignment vertical="center"/>
      <protection locked="0"/>
    </xf>
    <xf numFmtId="0" fontId="28" fillId="0" borderId="12" xfId="0" applyFont="1" applyBorder="1" applyAlignment="1" applyProtection="1">
      <alignment vertical="center"/>
      <protection locked="0"/>
    </xf>
    <xf numFmtId="0" fontId="28" fillId="0" borderId="1" xfId="0" applyFont="1" applyBorder="1" applyAlignment="1">
      <alignment vertical="center"/>
    </xf>
    <xf numFmtId="0" fontId="28" fillId="2" borderId="2" xfId="0" applyFont="1" applyFill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43" fillId="23" borderId="75" xfId="0" applyFont="1" applyFill="1" applyBorder="1" applyAlignment="1">
      <alignment horizontal="left" vertical="center"/>
    </xf>
    <xf numFmtId="17" fontId="43" fillId="23" borderId="75" xfId="0" applyNumberFormat="1" applyFont="1" applyFill="1" applyBorder="1" applyAlignment="1" applyProtection="1">
      <alignment horizontal="left" vertical="center"/>
      <protection hidden="1"/>
    </xf>
    <xf numFmtId="0" fontId="38" fillId="2" borderId="0" xfId="0" applyFont="1" applyFill="1"/>
    <xf numFmtId="0" fontId="52" fillId="3" borderId="0" xfId="0" applyFont="1" applyFill="1" applyAlignment="1" applyProtection="1">
      <alignment vertical="center"/>
      <protection locked="0"/>
    </xf>
    <xf numFmtId="0" fontId="28" fillId="0" borderId="82" xfId="0" applyFont="1" applyBorder="1" applyAlignment="1">
      <alignment horizontal="left" vertical="center" wrapText="1" indent="1"/>
    </xf>
    <xf numFmtId="0" fontId="28" fillId="25" borderId="60" xfId="0" applyFont="1" applyFill="1" applyBorder="1" applyAlignment="1">
      <alignment horizontal="center" vertical="center"/>
    </xf>
    <xf numFmtId="0" fontId="27" fillId="25" borderId="72" xfId="0" applyFont="1" applyFill="1" applyBorder="1" applyAlignment="1">
      <alignment horizontal="left" vertical="center"/>
    </xf>
    <xf numFmtId="3" fontId="28" fillId="25" borderId="20" xfId="0" applyNumberFormat="1" applyFont="1" applyFill="1" applyBorder="1" applyAlignment="1" applyProtection="1">
      <alignment horizontal="center" vertical="center"/>
      <protection hidden="1"/>
    </xf>
    <xf numFmtId="0" fontId="27" fillId="25" borderId="61" xfId="0" applyFont="1" applyFill="1" applyBorder="1" applyAlignment="1">
      <alignment vertical="center"/>
    </xf>
    <xf numFmtId="3" fontId="28" fillId="25" borderId="22" xfId="0" applyNumberFormat="1" applyFont="1" applyFill="1" applyBorder="1" applyAlignment="1" applyProtection="1">
      <alignment horizontal="center" vertical="center"/>
      <protection hidden="1"/>
    </xf>
    <xf numFmtId="3" fontId="28" fillId="25" borderId="72" xfId="0" applyNumberFormat="1" applyFont="1" applyFill="1" applyBorder="1" applyAlignment="1" applyProtection="1">
      <alignment horizontal="center" vertical="center"/>
      <protection hidden="1"/>
    </xf>
    <xf numFmtId="3" fontId="28" fillId="25" borderId="61" xfId="0" applyNumberFormat="1" applyFont="1" applyFill="1" applyBorder="1" applyAlignment="1" applyProtection="1">
      <alignment horizontal="center" vertical="center"/>
      <protection hidden="1"/>
    </xf>
    <xf numFmtId="3" fontId="28" fillId="25" borderId="73" xfId="0" applyNumberFormat="1" applyFont="1" applyFill="1" applyBorder="1" applyAlignment="1" applyProtection="1">
      <alignment horizontal="center" vertical="center"/>
      <protection hidden="1"/>
    </xf>
    <xf numFmtId="3" fontId="28" fillId="25" borderId="60" xfId="0" applyNumberFormat="1" applyFont="1" applyFill="1" applyBorder="1" applyAlignment="1" applyProtection="1">
      <alignment horizontal="center" vertical="center"/>
      <protection hidden="1"/>
    </xf>
    <xf numFmtId="3" fontId="28" fillId="25" borderId="80" xfId="0" applyNumberFormat="1" applyFont="1" applyFill="1" applyBorder="1" applyAlignment="1" applyProtection="1">
      <alignment horizontal="center" vertical="center"/>
      <protection hidden="1"/>
    </xf>
    <xf numFmtId="3" fontId="28" fillId="25" borderId="79" xfId="0" applyNumberFormat="1" applyFont="1" applyFill="1" applyBorder="1" applyAlignment="1" applyProtection="1">
      <alignment horizontal="center" vertical="center"/>
      <protection hidden="1"/>
    </xf>
    <xf numFmtId="3" fontId="28" fillId="25" borderId="89" xfId="0" applyNumberFormat="1" applyFont="1" applyFill="1" applyBorder="1" applyAlignment="1" applyProtection="1">
      <alignment horizontal="center" vertical="center"/>
      <protection hidden="1"/>
    </xf>
    <xf numFmtId="3" fontId="28" fillId="25" borderId="108" xfId="0" applyNumberFormat="1" applyFont="1" applyFill="1" applyBorder="1" applyAlignment="1" applyProtection="1">
      <alignment horizontal="center" vertical="center"/>
      <protection hidden="1"/>
    </xf>
    <xf numFmtId="0" fontId="27" fillId="25" borderId="73" xfId="0" applyFont="1" applyFill="1" applyBorder="1" applyAlignment="1">
      <alignment horizontal="left" vertical="center"/>
    </xf>
    <xf numFmtId="0" fontId="23" fillId="25" borderId="60" xfId="0" applyFont="1" applyFill="1" applyBorder="1" applyAlignment="1" applyProtection="1">
      <alignment horizontal="center" vertical="center"/>
      <protection hidden="1"/>
    </xf>
    <xf numFmtId="3" fontId="23" fillId="25" borderId="72" xfId="0" applyNumberFormat="1" applyFont="1" applyFill="1" applyBorder="1" applyAlignment="1" applyProtection="1">
      <alignment horizontal="center" vertical="center"/>
      <protection hidden="1"/>
    </xf>
    <xf numFmtId="3" fontId="23" fillId="25" borderId="73" xfId="0" applyNumberFormat="1" applyFont="1" applyFill="1" applyBorder="1" applyAlignment="1" applyProtection="1">
      <alignment horizontal="center" vertical="center"/>
      <protection hidden="1"/>
    </xf>
    <xf numFmtId="3" fontId="28" fillId="26" borderId="62" xfId="0" applyNumberFormat="1" applyFont="1" applyFill="1" applyBorder="1" applyAlignment="1" applyProtection="1">
      <alignment horizontal="center" vertical="center"/>
      <protection hidden="1"/>
    </xf>
    <xf numFmtId="3" fontId="24" fillId="26" borderId="62" xfId="0" applyNumberFormat="1" applyFont="1" applyFill="1" applyBorder="1" applyAlignment="1" applyProtection="1">
      <alignment horizontal="center" vertical="center"/>
      <protection hidden="1"/>
    </xf>
    <xf numFmtId="3" fontId="28" fillId="26" borderId="71" xfId="0" applyNumberFormat="1" applyFont="1" applyFill="1" applyBorder="1" applyAlignment="1" applyProtection="1">
      <alignment horizontal="center" vertical="center"/>
      <protection hidden="1"/>
    </xf>
    <xf numFmtId="0" fontId="0" fillId="25" borderId="78" xfId="0" applyFill="1" applyBorder="1"/>
    <xf numFmtId="0" fontId="0" fillId="25" borderId="79" xfId="0" applyFill="1" applyBorder="1"/>
    <xf numFmtId="0" fontId="0" fillId="25" borderId="80" xfId="0" applyFill="1" applyBorder="1"/>
    <xf numFmtId="0" fontId="28" fillId="25" borderId="78" xfId="0" applyFont="1" applyFill="1" applyBorder="1" applyAlignment="1">
      <alignment horizontal="center" vertical="center"/>
    </xf>
    <xf numFmtId="0" fontId="27" fillId="25" borderId="79" xfId="0" applyFont="1" applyFill="1" applyBorder="1" applyAlignment="1">
      <alignment horizontal="left" vertical="center"/>
    </xf>
    <xf numFmtId="3" fontId="28" fillId="25" borderId="115" xfId="0" applyNumberFormat="1" applyFont="1" applyFill="1" applyBorder="1" applyAlignment="1" applyProtection="1">
      <alignment horizontal="center" vertical="center"/>
      <protection hidden="1"/>
    </xf>
    <xf numFmtId="0" fontId="27" fillId="25" borderId="105" xfId="0" applyFont="1" applyFill="1" applyBorder="1" applyAlignment="1">
      <alignment vertical="center"/>
    </xf>
    <xf numFmtId="3" fontId="28" fillId="25" borderId="104" xfId="0" applyNumberFormat="1" applyFont="1" applyFill="1" applyBorder="1" applyAlignment="1" applyProtection="1">
      <alignment horizontal="center" vertical="center"/>
      <protection hidden="1"/>
    </xf>
    <xf numFmtId="3" fontId="28" fillId="25" borderId="105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/>
    <xf numFmtId="17" fontId="8" fillId="0" borderId="0" xfId="0" applyNumberFormat="1" applyFont="1" applyAlignment="1" applyProtection="1">
      <alignment horizontal="center"/>
      <protection hidden="1"/>
    </xf>
    <xf numFmtId="17" fontId="8" fillId="0" borderId="0" xfId="0" applyNumberFormat="1" applyFont="1" applyAlignment="1" applyProtection="1">
      <alignment horizontal="center" vertical="center"/>
      <protection hidden="1"/>
    </xf>
    <xf numFmtId="17" fontId="8" fillId="0" borderId="15" xfId="0" applyNumberFormat="1" applyFont="1" applyBorder="1" applyAlignment="1" applyProtection="1">
      <alignment horizontal="center" vertical="center"/>
      <protection hidden="1"/>
    </xf>
    <xf numFmtId="0" fontId="42" fillId="21" borderId="149" xfId="0" applyFont="1" applyFill="1" applyBorder="1" applyAlignment="1">
      <alignment horizontal="center" vertical="center"/>
    </xf>
    <xf numFmtId="17" fontId="43" fillId="21" borderId="149" xfId="0" applyNumberFormat="1" applyFont="1" applyFill="1" applyBorder="1" applyAlignment="1" applyProtection="1">
      <alignment horizontal="center" vertical="center"/>
      <protection hidden="1"/>
    </xf>
    <xf numFmtId="0" fontId="42" fillId="21" borderId="149" xfId="0" applyFont="1" applyFill="1" applyBorder="1" applyAlignment="1" applyProtection="1">
      <alignment horizontal="center" vertical="center"/>
      <protection hidden="1"/>
    </xf>
    <xf numFmtId="0" fontId="29" fillId="9" borderId="149" xfId="0" applyFont="1" applyFill="1" applyBorder="1" applyAlignment="1" applyProtection="1">
      <alignment horizontal="center" vertical="center"/>
      <protection locked="0"/>
    </xf>
    <xf numFmtId="0" fontId="8" fillId="6" borderId="75" xfId="0" applyFont="1" applyFill="1" applyBorder="1" applyAlignment="1">
      <alignment horizontal="left" vertical="center"/>
    </xf>
    <xf numFmtId="164" fontId="10" fillId="12" borderId="32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8" fillId="2" borderId="0" xfId="0" applyFont="1" applyFill="1" applyAlignment="1">
      <alignment horizontal="right" vertical="top" wrapText="1"/>
    </xf>
    <xf numFmtId="0" fontId="3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1" fillId="0" borderId="61" xfId="0" applyFont="1" applyBorder="1" applyAlignment="1">
      <alignment horizontal="left"/>
    </xf>
    <xf numFmtId="0" fontId="42" fillId="21" borderId="149" xfId="0" applyFont="1" applyFill="1" applyBorder="1" applyAlignment="1">
      <alignment horizontal="center" vertical="center"/>
    </xf>
    <xf numFmtId="0" fontId="11" fillId="0" borderId="82" xfId="0" applyFont="1" applyBorder="1" applyAlignment="1" applyProtection="1">
      <alignment horizontal="left" vertical="center"/>
      <protection locked="0"/>
    </xf>
    <xf numFmtId="0" fontId="11" fillId="0" borderId="63" xfId="0" applyFont="1" applyBorder="1" applyAlignment="1" applyProtection="1">
      <alignment horizontal="left" vertical="center"/>
      <protection locked="0"/>
    </xf>
    <xf numFmtId="0" fontId="11" fillId="0" borderId="82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107" xfId="0" applyFont="1" applyBorder="1" applyAlignment="1">
      <alignment horizontal="left" vertical="center"/>
    </xf>
    <xf numFmtId="0" fontId="11" fillId="0" borderId="107" xfId="0" applyFont="1" applyBorder="1" applyAlignment="1" applyProtection="1">
      <alignment horizontal="left" vertical="center"/>
      <protection locked="0"/>
    </xf>
    <xf numFmtId="0" fontId="13" fillId="2" borderId="0" xfId="0" applyFont="1" applyFill="1" applyAlignment="1">
      <alignment vertical="center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6" xfId="0" applyFont="1" applyBorder="1" applyAlignment="1">
      <alignment horizontal="left" vertical="center"/>
    </xf>
    <xf numFmtId="0" fontId="11" fillId="3" borderId="61" xfId="0" applyFont="1" applyFill="1" applyBorder="1" applyAlignment="1" applyProtection="1">
      <alignment horizontal="left" vertical="center"/>
      <protection locked="0"/>
    </xf>
    <xf numFmtId="0" fontId="11" fillId="3" borderId="76" xfId="0" applyFont="1" applyFill="1" applyBorder="1" applyAlignment="1" applyProtection="1">
      <alignment horizontal="left" vertical="center"/>
      <protection locked="0"/>
    </xf>
    <xf numFmtId="0" fontId="44" fillId="15" borderId="13" xfId="0" applyFont="1" applyFill="1" applyBorder="1" applyAlignment="1">
      <alignment horizontal="right" vertical="center" indent="1"/>
    </xf>
    <xf numFmtId="0" fontId="44" fillId="15" borderId="77" xfId="0" applyFont="1" applyFill="1" applyBorder="1" applyAlignment="1">
      <alignment horizontal="right" vertical="center" indent="1"/>
    </xf>
    <xf numFmtId="0" fontId="8" fillId="18" borderId="120" xfId="0" applyFont="1" applyFill="1" applyBorder="1" applyAlignment="1">
      <alignment horizontal="left" vertical="center"/>
    </xf>
    <xf numFmtId="0" fontId="23" fillId="6" borderId="13" xfId="0" applyFont="1" applyFill="1" applyBorder="1" applyAlignment="1">
      <alignment horizontal="left" vertical="center"/>
    </xf>
    <xf numFmtId="0" fontId="7" fillId="6" borderId="1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3" borderId="0" xfId="0" applyFill="1" applyAlignment="1" applyProtection="1">
      <alignment horizontal="left" vertical="center"/>
      <protection locked="0"/>
    </xf>
    <xf numFmtId="0" fontId="11" fillId="0" borderId="82" xfId="0" applyFont="1" applyBorder="1" applyAlignment="1">
      <alignment horizontal="left"/>
    </xf>
    <xf numFmtId="0" fontId="11" fillId="0" borderId="63" xfId="0" applyFont="1" applyBorder="1" applyAlignment="1">
      <alignment horizontal="left"/>
    </xf>
    <xf numFmtId="0" fontId="11" fillId="0" borderId="94" xfId="0" applyFont="1" applyBorder="1" applyAlignment="1">
      <alignment horizontal="left"/>
    </xf>
    <xf numFmtId="0" fontId="11" fillId="0" borderId="9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8" fillId="19" borderId="122" xfId="0" applyFont="1" applyFill="1" applyBorder="1" applyAlignment="1">
      <alignment horizontal="center" vertical="center"/>
    </xf>
    <xf numFmtId="0" fontId="8" fillId="19" borderId="127" xfId="0" applyFont="1" applyFill="1" applyBorder="1" applyAlignment="1">
      <alignment horizontal="center" vertical="center"/>
    </xf>
    <xf numFmtId="0" fontId="8" fillId="19" borderId="12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51" fillId="3" borderId="0" xfId="0" applyFont="1" applyFill="1" applyAlignment="1" applyProtection="1">
      <alignment horizontal="left" vertical="center"/>
      <protection locked="0"/>
    </xf>
    <xf numFmtId="0" fontId="25" fillId="11" borderId="25" xfId="0" applyFont="1" applyFill="1" applyBorder="1" applyAlignment="1" applyProtection="1">
      <alignment horizontal="center"/>
      <protection hidden="1"/>
    </xf>
    <xf numFmtId="0" fontId="25" fillId="11" borderId="26" xfId="0" applyFont="1" applyFill="1" applyBorder="1" applyAlignment="1" applyProtection="1">
      <alignment horizontal="center"/>
      <protection hidden="1"/>
    </xf>
    <xf numFmtId="2" fontId="0" fillId="0" borderId="20" xfId="0" applyNumberFormat="1" applyBorder="1" applyAlignment="1" applyProtection="1">
      <alignment horizontal="left"/>
      <protection hidden="1"/>
    </xf>
    <xf numFmtId="2" fontId="0" fillId="0" borderId="5" xfId="0" applyNumberFormat="1" applyBorder="1" applyAlignment="1" applyProtection="1">
      <alignment horizontal="left"/>
      <protection hidden="1"/>
    </xf>
    <xf numFmtId="0" fontId="25" fillId="0" borderId="20" xfId="0" applyFont="1" applyBorder="1" applyAlignment="1" applyProtection="1">
      <alignment horizontal="left"/>
      <protection hidden="1"/>
    </xf>
    <xf numFmtId="0" fontId="25" fillId="0" borderId="5" xfId="0" applyFont="1" applyBorder="1" applyAlignment="1" applyProtection="1">
      <alignment horizontal="left"/>
      <protection hidden="1"/>
    </xf>
    <xf numFmtId="0" fontId="0" fillId="0" borderId="20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25" fillId="10" borderId="37" xfId="0" applyFont="1" applyFill="1" applyBorder="1" applyAlignment="1" applyProtection="1">
      <alignment horizontal="center"/>
      <protection hidden="1"/>
    </xf>
    <xf numFmtId="0" fontId="25" fillId="10" borderId="49" xfId="0" applyFont="1" applyFill="1" applyBorder="1" applyAlignment="1" applyProtection="1">
      <alignment horizontal="center"/>
      <protection hidden="1"/>
    </xf>
    <xf numFmtId="0" fontId="25" fillId="0" borderId="24" xfId="0" applyFont="1" applyBorder="1" applyAlignment="1" applyProtection="1">
      <alignment horizontal="left"/>
      <protection hidden="1"/>
    </xf>
    <xf numFmtId="0" fontId="25" fillId="0" borderId="74" xfId="0" applyFont="1" applyBorder="1" applyAlignment="1" applyProtection="1">
      <alignment horizontal="left"/>
      <protection hidden="1"/>
    </xf>
    <xf numFmtId="0" fontId="4" fillId="2" borderId="0" xfId="0" applyFont="1" applyFill="1" applyAlignment="1">
      <alignment horizontal="right" vertical="top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50" fillId="0" borderId="22" xfId="0" applyFont="1" applyBorder="1" applyAlignment="1" applyProtection="1">
      <alignment horizontal="left" vertical="center" wrapText="1"/>
      <protection hidden="1"/>
    </xf>
    <xf numFmtId="0" fontId="50" fillId="0" borderId="39" xfId="0" applyFont="1" applyBorder="1" applyAlignment="1" applyProtection="1">
      <alignment horizontal="left" vertical="center" wrapText="1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8" fillId="0" borderId="38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left" vertical="center"/>
      <protection hidden="1"/>
    </xf>
    <xf numFmtId="0" fontId="8" fillId="0" borderId="39" xfId="0" applyFont="1" applyBorder="1" applyAlignment="1" applyProtection="1">
      <alignment horizontal="left" vertical="center"/>
      <protection hidden="1"/>
    </xf>
    <xf numFmtId="0" fontId="38" fillId="0" borderId="0" xfId="0" applyFont="1" applyAlignment="1">
      <alignment horizontal="left" vertical="center"/>
    </xf>
    <xf numFmtId="0" fontId="45" fillId="22" borderId="16" xfId="0" applyFont="1" applyFill="1" applyBorder="1" applyAlignment="1" applyProtection="1">
      <alignment horizontal="center" vertical="center"/>
      <protection hidden="1"/>
    </xf>
    <xf numFmtId="0" fontId="45" fillId="22" borderId="17" xfId="0" applyFont="1" applyFill="1" applyBorder="1" applyAlignment="1" applyProtection="1">
      <alignment horizontal="center" vertical="center"/>
      <protection hidden="1"/>
    </xf>
    <xf numFmtId="0" fontId="27" fillId="25" borderId="129" xfId="0" applyFont="1" applyFill="1" applyBorder="1" applyAlignment="1" applyProtection="1">
      <alignment horizontal="left" vertical="center"/>
      <protection hidden="1"/>
    </xf>
    <xf numFmtId="0" fontId="28" fillId="0" borderId="128" xfId="0" applyFont="1" applyBorder="1" applyAlignment="1">
      <alignment horizontal="left" vertical="center"/>
    </xf>
    <xf numFmtId="0" fontId="28" fillId="0" borderId="129" xfId="0" applyFont="1" applyBorder="1" applyAlignment="1">
      <alignment horizontal="left" vertical="center"/>
    </xf>
    <xf numFmtId="0" fontId="28" fillId="0" borderId="130" xfId="0" applyFont="1" applyBorder="1" applyAlignment="1">
      <alignment horizontal="left" vertical="center"/>
    </xf>
    <xf numFmtId="0" fontId="28" fillId="0" borderId="131" xfId="0" applyFont="1" applyBorder="1" applyAlignment="1">
      <alignment horizontal="left" vertical="center"/>
    </xf>
    <xf numFmtId="0" fontId="28" fillId="0" borderId="132" xfId="0" applyFont="1" applyBorder="1" applyAlignment="1">
      <alignment horizontal="left" vertical="center"/>
    </xf>
    <xf numFmtId="0" fontId="28" fillId="0" borderId="133" xfId="0" applyFont="1" applyBorder="1" applyAlignment="1">
      <alignment horizontal="left" vertical="center"/>
    </xf>
    <xf numFmtId="0" fontId="42" fillId="23" borderId="83" xfId="0" applyFont="1" applyFill="1" applyBorder="1" applyAlignment="1">
      <alignment horizontal="center" vertical="center"/>
    </xf>
    <xf numFmtId="0" fontId="8" fillId="25" borderId="0" xfId="0" applyFont="1" applyFill="1" applyAlignment="1">
      <alignment horizontal="left" vertical="center"/>
    </xf>
    <xf numFmtId="0" fontId="28" fillId="0" borderId="129" xfId="0" applyFont="1" applyBorder="1" applyAlignment="1">
      <alignment horizontal="center" vertical="center"/>
    </xf>
    <xf numFmtId="0" fontId="28" fillId="0" borderId="130" xfId="0" applyFont="1" applyBorder="1" applyAlignment="1">
      <alignment horizontal="center" vertical="center"/>
    </xf>
    <xf numFmtId="3" fontId="28" fillId="3" borderId="128" xfId="0" applyNumberFormat="1" applyFont="1" applyFill="1" applyBorder="1" applyAlignment="1" applyProtection="1">
      <alignment horizontal="left" vertical="center"/>
      <protection locked="0"/>
    </xf>
    <xf numFmtId="3" fontId="28" fillId="3" borderId="129" xfId="0" applyNumberFormat="1" applyFont="1" applyFill="1" applyBorder="1" applyAlignment="1" applyProtection="1">
      <alignment horizontal="left" vertical="center"/>
      <protection locked="0"/>
    </xf>
    <xf numFmtId="3" fontId="28" fillId="3" borderId="130" xfId="0" applyNumberFormat="1" applyFont="1" applyFill="1" applyBorder="1" applyAlignment="1" applyProtection="1">
      <alignment horizontal="left" vertical="center"/>
      <protection locked="0"/>
    </xf>
    <xf numFmtId="0" fontId="42" fillId="23" borderId="1" xfId="0" applyFont="1" applyFill="1" applyBorder="1" applyAlignment="1" applyProtection="1">
      <alignment horizontal="center" vertical="center"/>
      <protection hidden="1"/>
    </xf>
    <xf numFmtId="0" fontId="42" fillId="23" borderId="3" xfId="0" applyFont="1" applyFill="1" applyBorder="1" applyAlignment="1" applyProtection="1">
      <alignment horizontal="center" vertical="center"/>
      <protection hidden="1"/>
    </xf>
    <xf numFmtId="0" fontId="42" fillId="23" borderId="10" xfId="0" applyFont="1" applyFill="1" applyBorder="1" applyAlignment="1" applyProtection="1">
      <alignment horizontal="center" vertical="center"/>
      <protection hidden="1"/>
    </xf>
    <xf numFmtId="0" fontId="42" fillId="23" borderId="12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>
      <alignment horizontal="center" vertical="center"/>
    </xf>
    <xf numFmtId="0" fontId="38" fillId="3" borderId="0" xfId="0" applyFont="1" applyFill="1" applyAlignment="1" applyProtection="1">
      <alignment horizontal="center" vertical="center"/>
      <protection locked="0"/>
    </xf>
    <xf numFmtId="0" fontId="43" fillId="21" borderId="10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82" xfId="0" applyFont="1" applyBorder="1" applyAlignment="1">
      <alignment horizontal="left" vertical="center" indent="1"/>
    </xf>
    <xf numFmtId="0" fontId="28" fillId="9" borderId="82" xfId="0" applyFont="1" applyFill="1" applyBorder="1" applyAlignment="1" applyProtection="1">
      <alignment horizontal="left" vertical="center" indent="1"/>
      <protection locked="0"/>
    </xf>
    <xf numFmtId="17" fontId="43" fillId="23" borderId="75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6D9F1"/>
      <color rgb="FF0152A1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MÅNATLIG PENNINGRÖRELSE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2.1775649229084121E-2"/>
          <c:y val="0.13160567782263316"/>
          <c:w val="0.96402988661193789"/>
          <c:h val="0.77074114596204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Kassabudget'!$C$44</c:f>
              <c:strCache>
                <c:ptCount val="1"/>
                <c:pt idx="0">
                  <c:v> INTÄKTER - UTGIFTER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Kassabudget'!$E$14:$P$14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'1. Kassabudget'!$E$44:$P$44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Kassabudget'!$C$45</c:f>
              <c:strCache>
                <c:ptCount val="1"/>
                <c:pt idx="0">
                  <c:v> KASSA VID MÅNADSKIFTET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Kassabudget'!$E$14:$P$14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'1. Kassabudget'!$E$45:$P$45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catAx>
        <c:axId val="53542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Algn val="ctr"/>
        <c:lblOffset val="100"/>
        <c:noMultiLvlLbl val="1"/>
      </c:cat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7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nadsf&#246;ringsbudget'!A1"/><Relationship Id="rId5" Type="http://schemas.openxmlformats.org/officeDocument/2006/relationships/hyperlink" Target="#'3. Fasta kostnader'!A1"/><Relationship Id="rId4" Type="http://schemas.openxmlformats.org/officeDocument/2006/relationships/hyperlink" Target="#'2. F&#246;rs&#228;ljning och ink&#246;p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get'!A1"/><Relationship Id="rId7" Type="http://schemas.openxmlformats.org/officeDocument/2006/relationships/image" Target="../media/image7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6.jpeg"/><Relationship Id="rId5" Type="http://schemas.openxmlformats.org/officeDocument/2006/relationships/hyperlink" Target="#'4. Marknadsf&#246;ringsbudget'!A1"/><Relationship Id="rId4" Type="http://schemas.openxmlformats.org/officeDocument/2006/relationships/hyperlink" Target="#'3. Fasta kostnader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. F&#246;rs&#228;ljning och ink&#246;p'!A1"/><Relationship Id="rId2" Type="http://schemas.openxmlformats.org/officeDocument/2006/relationships/hyperlink" Target="#'1. Kassabudget'!A1"/><Relationship Id="rId1" Type="http://schemas.openxmlformats.org/officeDocument/2006/relationships/image" Target="../media/image8.jpeg"/><Relationship Id="rId4" Type="http://schemas.openxmlformats.org/officeDocument/2006/relationships/hyperlink" Target="#'4. Marknadsf&#246;ringsbudge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2. F&#246;rs&#228;ljning och ink&#246;p'!A1"/><Relationship Id="rId2" Type="http://schemas.openxmlformats.org/officeDocument/2006/relationships/hyperlink" Target="#'1. Kassabudget'!A1"/><Relationship Id="rId1" Type="http://schemas.openxmlformats.org/officeDocument/2006/relationships/image" Target="../media/image9.jpeg"/><Relationship Id="rId4" Type="http://schemas.openxmlformats.org/officeDocument/2006/relationships/hyperlink" Target="#'3. Fasta kostnad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46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52</xdr:row>
      <xdr:rowOff>234949</xdr:rowOff>
    </xdr:from>
    <xdr:to>
      <xdr:col>16</xdr:col>
      <xdr:colOff>600075</xdr:colOff>
      <xdr:row>81</xdr:row>
      <xdr:rowOff>66674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366849</xdr:colOff>
      <xdr:row>50</xdr:row>
      <xdr:rowOff>96611</xdr:rowOff>
    </xdr:from>
    <xdr:to>
      <xdr:col>11</xdr:col>
      <xdr:colOff>406388</xdr:colOff>
      <xdr:row>51</xdr:row>
      <xdr:rowOff>107965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952706" y="8190140"/>
          <a:ext cx="1356711" cy="201854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r">
            <a:lnSpc>
              <a:spcPct val="100000"/>
            </a:lnSpc>
          </a:pPr>
          <a:endParaRPr lang="fi-FI" sz="1200" b="0" i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424144</xdr:colOff>
      <xdr:row>46</xdr:row>
      <xdr:rowOff>203910</xdr:rowOff>
    </xdr:from>
    <xdr:to>
      <xdr:col>17</xdr:col>
      <xdr:colOff>1739</xdr:colOff>
      <xdr:row>48</xdr:row>
      <xdr:rowOff>126276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88D89CA-09E3-4160-B75C-732F7E2B6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6884" y="7791894"/>
          <a:ext cx="900960" cy="312971"/>
        </a:xfrm>
        <a:prstGeom prst="rect">
          <a:avLst/>
        </a:prstGeom>
      </xdr:spPr>
    </xdr:pic>
    <xdr:clientData/>
  </xdr:twoCellAnchor>
  <xdr:twoCellAnchor editAs="oneCell">
    <xdr:from>
      <xdr:col>15</xdr:col>
      <xdr:colOff>419100</xdr:colOff>
      <xdr:row>82</xdr:row>
      <xdr:rowOff>272144</xdr:rowOff>
    </xdr:from>
    <xdr:to>
      <xdr:col>17</xdr:col>
      <xdr:colOff>7581</xdr:colOff>
      <xdr:row>82</xdr:row>
      <xdr:rowOff>575510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18F5CEFE-0B6A-4EC2-AE07-0B9193213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357" y="13824858"/>
          <a:ext cx="891836" cy="303366"/>
        </a:xfrm>
        <a:prstGeom prst="rect">
          <a:avLst/>
        </a:prstGeom>
      </xdr:spPr>
    </xdr:pic>
    <xdr:clientData/>
  </xdr:twoCellAnchor>
  <xdr:twoCellAnchor>
    <xdr:from>
      <xdr:col>18</xdr:col>
      <xdr:colOff>11667</xdr:colOff>
      <xdr:row>0</xdr:row>
      <xdr:rowOff>74267</xdr:rowOff>
    </xdr:from>
    <xdr:to>
      <xdr:col>20</xdr:col>
      <xdr:colOff>117231</xdr:colOff>
      <xdr:row>1</xdr:row>
      <xdr:rowOff>132603</xdr:rowOff>
    </xdr:to>
    <xdr:sp macro="" textlink="">
      <xdr:nvSpPr>
        <xdr:cNvPr id="3" name="Suorakulmio: Pyöristetyt kulmat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C7C824-5825-4FC3-9725-99DCF51ABED6}"/>
            </a:ext>
          </a:extLst>
        </xdr:cNvPr>
        <xdr:cNvSpPr/>
      </xdr:nvSpPr>
      <xdr:spPr>
        <a:xfrm>
          <a:off x="11595532" y="74267"/>
          <a:ext cx="1541641" cy="219528"/>
        </a:xfrm>
        <a:prstGeom prst="roundRect">
          <a:avLst/>
        </a:prstGeom>
        <a:solidFill>
          <a:srgbClr val="0070C0"/>
        </a:solidFill>
        <a:ln w="15875">
          <a:solidFill>
            <a:srgbClr val="0152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0"/>
        <a:lstStyle/>
        <a:p>
          <a:pPr algn="l"/>
          <a:r>
            <a:rPr lang="fi-FI" sz="900" b="1"/>
            <a:t>2.</a:t>
          </a:r>
          <a:r>
            <a:rPr lang="fi-FI" sz="900" b="1" baseline="0"/>
            <a:t> FÖRSÄLJNING OCH INKÖP</a:t>
          </a:r>
          <a:endParaRPr lang="fi-FI" sz="900" b="1"/>
        </a:p>
      </xdr:txBody>
    </xdr:sp>
    <xdr:clientData/>
  </xdr:twoCellAnchor>
  <xdr:twoCellAnchor>
    <xdr:from>
      <xdr:col>18</xdr:col>
      <xdr:colOff>20817</xdr:colOff>
      <xdr:row>2</xdr:row>
      <xdr:rowOff>22981</xdr:rowOff>
    </xdr:from>
    <xdr:to>
      <xdr:col>19</xdr:col>
      <xdr:colOff>388327</xdr:colOff>
      <xdr:row>3</xdr:row>
      <xdr:rowOff>81316</xdr:rowOff>
    </xdr:to>
    <xdr:sp macro="" textlink="">
      <xdr:nvSpPr>
        <xdr:cNvPr id="42" name="Suorakulmio: Pyöristetyt kulmat 4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2D976D-15BD-413F-99A4-435DCC6815C6}"/>
            </a:ext>
          </a:extLst>
        </xdr:cNvPr>
        <xdr:cNvSpPr/>
      </xdr:nvSpPr>
      <xdr:spPr>
        <a:xfrm>
          <a:off x="11604682" y="382000"/>
          <a:ext cx="1202780" cy="219528"/>
        </a:xfrm>
        <a:prstGeom prst="roundRect">
          <a:avLst/>
        </a:prstGeom>
        <a:solidFill>
          <a:srgbClr val="0070C0"/>
        </a:solidFill>
        <a:ln w="15875">
          <a:solidFill>
            <a:srgbClr val="0152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0"/>
        <a:lstStyle/>
        <a:p>
          <a:pPr algn="ctr"/>
          <a:r>
            <a:rPr lang="fi-FI" sz="900" b="1"/>
            <a:t>3. FASTA KOSTNADER</a:t>
          </a:r>
        </a:p>
      </xdr:txBody>
    </xdr:sp>
    <xdr:clientData/>
  </xdr:twoCellAnchor>
  <xdr:twoCellAnchor>
    <xdr:from>
      <xdr:col>18</xdr:col>
      <xdr:colOff>23214</xdr:colOff>
      <xdr:row>3</xdr:row>
      <xdr:rowOff>180416</xdr:rowOff>
    </xdr:from>
    <xdr:to>
      <xdr:col>20</xdr:col>
      <xdr:colOff>238808</xdr:colOff>
      <xdr:row>4</xdr:row>
      <xdr:rowOff>143502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87F954-7C62-4D55-861E-F7DC638948C1}"/>
            </a:ext>
          </a:extLst>
        </xdr:cNvPr>
        <xdr:cNvSpPr/>
      </xdr:nvSpPr>
      <xdr:spPr>
        <a:xfrm>
          <a:off x="11607079" y="700628"/>
          <a:ext cx="1651671" cy="219528"/>
        </a:xfrm>
        <a:prstGeom prst="roundRect">
          <a:avLst/>
        </a:prstGeom>
        <a:solidFill>
          <a:srgbClr val="0070C0"/>
        </a:solidFill>
        <a:ln w="15875">
          <a:solidFill>
            <a:srgbClr val="0152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0"/>
        <a:lstStyle/>
        <a:p>
          <a:pPr algn="ctr"/>
          <a:r>
            <a:rPr lang="fi-FI" sz="900" b="1"/>
            <a:t>4. MARKNADSFÖRINGSBUDGET</a:t>
          </a:r>
        </a:p>
      </xdr:txBody>
    </xdr:sp>
    <xdr:clientData/>
  </xdr:twoCellAnchor>
  <xdr:twoCellAnchor editAs="oneCell">
    <xdr:from>
      <xdr:col>15</xdr:col>
      <xdr:colOff>351693</xdr:colOff>
      <xdr:row>3</xdr:row>
      <xdr:rowOff>52058</xdr:rowOff>
    </xdr:from>
    <xdr:to>
      <xdr:col>16</xdr:col>
      <xdr:colOff>637442</xdr:colOff>
      <xdr:row>5</xdr:row>
      <xdr:rowOff>48400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542A22C5-AACE-0147-5EBE-40E284DA3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8981" y="572270"/>
          <a:ext cx="908538" cy="443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1107625</xdr:colOff>
      <xdr:row>0</xdr:row>
      <xdr:rowOff>30481</xdr:rowOff>
    </xdr:from>
    <xdr:to>
      <xdr:col>6</xdr:col>
      <xdr:colOff>327661</xdr:colOff>
      <xdr:row>2</xdr:row>
      <xdr:rowOff>114301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694365" y="30481"/>
          <a:ext cx="4081596" cy="449580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ÅRSPROGNOS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FÖRST ELLER DIREKT I CELLEN INKL. MOMS. KONTROLLERA MOMS-PROCENTEN. FYLL I GULA CELLERNA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.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3</xdr:row>
      <xdr:rowOff>0</xdr:rowOff>
    </xdr:from>
    <xdr:to>
      <xdr:col>17</xdr:col>
      <xdr:colOff>19050</xdr:colOff>
      <xdr:row>168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17</xdr:col>
      <xdr:colOff>19050</xdr:colOff>
      <xdr:row>168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17</xdr:col>
      <xdr:colOff>19050</xdr:colOff>
      <xdr:row>168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17</xdr:col>
      <xdr:colOff>19050</xdr:colOff>
      <xdr:row>168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17</xdr:col>
      <xdr:colOff>19050</xdr:colOff>
      <xdr:row>168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35</xdr:col>
      <xdr:colOff>45720</xdr:colOff>
      <xdr:row>3</xdr:row>
      <xdr:rowOff>106680</xdr:rowOff>
    </xdr:from>
    <xdr:to>
      <xdr:col>36</xdr:col>
      <xdr:colOff>506617</xdr:colOff>
      <xdr:row>5</xdr:row>
      <xdr:rowOff>19200</xdr:rowOff>
    </xdr:to>
    <xdr:pic>
      <xdr:nvPicPr>
        <xdr:cNvPr id="26" name="Kuva 14" descr="Företagstolken logo.jpg">
          <a:extLst>
            <a:ext uri="{FF2B5EF4-FFF2-40B4-BE49-F238E27FC236}">
              <a16:creationId xmlns:a16="http://schemas.microsoft.com/office/drawing/2014/main" id="{5DBA584A-0B8C-43A9-90B3-6DCE90A15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35160" y="647700"/>
          <a:ext cx="1047637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500199</xdr:colOff>
      <xdr:row>3</xdr:row>
      <xdr:rowOff>93349</xdr:rowOff>
    </xdr:from>
    <xdr:to>
      <xdr:col>17</xdr:col>
      <xdr:colOff>597613</xdr:colOff>
      <xdr:row>4</xdr:row>
      <xdr:rowOff>132126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2A76D55F-D6AA-444E-BEEB-1A6FF9442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5242" y="610420"/>
          <a:ext cx="756000" cy="261935"/>
        </a:xfrm>
        <a:prstGeom prst="rect">
          <a:avLst/>
        </a:prstGeom>
      </xdr:spPr>
    </xdr:pic>
    <xdr:clientData/>
  </xdr:twoCellAnchor>
  <xdr:twoCellAnchor>
    <xdr:from>
      <xdr:col>10</xdr:col>
      <xdr:colOff>556730</xdr:colOff>
      <xdr:row>0</xdr:row>
      <xdr:rowOff>101083</xdr:rowOff>
    </xdr:from>
    <xdr:to>
      <xdr:col>17</xdr:col>
      <xdr:colOff>242880</xdr:colOff>
      <xdr:row>1</xdr:row>
      <xdr:rowOff>161572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38FF6325-38D0-442D-B570-2E807CFD13A7}"/>
            </a:ext>
          </a:extLst>
        </xdr:cNvPr>
        <xdr:cNvGrpSpPr/>
      </xdr:nvGrpSpPr>
      <xdr:grpSpPr>
        <a:xfrm>
          <a:off x="7957655" y="101083"/>
          <a:ext cx="4020025" cy="222414"/>
          <a:chOff x="8655701" y="101083"/>
          <a:chExt cx="4301693" cy="219110"/>
        </a:xfrm>
      </xdr:grpSpPr>
      <xdr:sp macro="" textlink="">
        <xdr:nvSpPr>
          <xdr:cNvPr id="39" name="Suorakulmio: Pyöristetyt kulmat 3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E0ED475-83DE-4BD8-906D-7020FAB3FA8E}"/>
              </a:ext>
            </a:extLst>
          </xdr:cNvPr>
          <xdr:cNvSpPr/>
        </xdr:nvSpPr>
        <xdr:spPr>
          <a:xfrm>
            <a:off x="8655701" y="101083"/>
            <a:ext cx="1044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i-FI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1. KASSABUDGET</a:t>
            </a:r>
            <a:endParaRPr lang="fi-FI" sz="900">
              <a:effectLst/>
            </a:endParaRPr>
          </a:p>
          <a:p>
            <a:pPr algn="ctr"/>
            <a:endParaRPr lang="fi-FI" sz="1000" b="1"/>
          </a:p>
        </xdr:txBody>
      </xdr:sp>
      <xdr:sp macro="" textlink="">
        <xdr:nvSpPr>
          <xdr:cNvPr id="44" name="Suorakulmio: Pyöristetyt kulmat 4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ED3F797-A30B-470B-84F6-096C11AFB567}"/>
              </a:ext>
            </a:extLst>
          </xdr:cNvPr>
          <xdr:cNvSpPr/>
        </xdr:nvSpPr>
        <xdr:spPr>
          <a:xfrm>
            <a:off x="9797147" y="101084"/>
            <a:ext cx="1332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algn="ctr"/>
            <a:r>
              <a:rPr lang="fi-FI" sz="900" b="1"/>
              <a:t>3. FASTA KOSTNADER</a:t>
            </a:r>
          </a:p>
        </xdr:txBody>
      </xdr:sp>
      <xdr:sp macro="" textlink="">
        <xdr:nvSpPr>
          <xdr:cNvPr id="45" name="Suorakulmio: Pyöristetyt kulmat 4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2770CCF5-283C-4330-BA12-FC3844FD90BC}"/>
              </a:ext>
            </a:extLst>
          </xdr:cNvPr>
          <xdr:cNvSpPr/>
        </xdr:nvSpPr>
        <xdr:spPr>
          <a:xfrm>
            <a:off x="11229394" y="104193"/>
            <a:ext cx="1728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algn="ctr"/>
            <a:r>
              <a:rPr lang="fi-FI" sz="900" b="1"/>
              <a:t>4. MARKNADSFÖRINGSBUDGET</a:t>
            </a:r>
          </a:p>
        </xdr:txBody>
      </xdr:sp>
    </xdr:grpSp>
    <xdr:clientData/>
  </xdr:twoCellAnchor>
  <xdr:twoCellAnchor editAs="oneCell">
    <xdr:from>
      <xdr:col>16</xdr:col>
      <xdr:colOff>515983</xdr:colOff>
      <xdr:row>58</xdr:row>
      <xdr:rowOff>13066</xdr:rowOff>
    </xdr:from>
    <xdr:to>
      <xdr:col>17</xdr:col>
      <xdr:colOff>613397</xdr:colOff>
      <xdr:row>59</xdr:row>
      <xdr:rowOff>96970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4AFB9993-22DD-42AE-9145-83A384EEE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61026" y="9276809"/>
          <a:ext cx="756000" cy="258076"/>
        </a:xfrm>
        <a:prstGeom prst="rect">
          <a:avLst/>
        </a:prstGeom>
      </xdr:spPr>
    </xdr:pic>
    <xdr:clientData/>
  </xdr:twoCellAnchor>
  <xdr:twoCellAnchor editAs="oneCell">
    <xdr:from>
      <xdr:col>16</xdr:col>
      <xdr:colOff>561863</xdr:colOff>
      <xdr:row>113</xdr:row>
      <xdr:rowOff>32658</xdr:rowOff>
    </xdr:from>
    <xdr:to>
      <xdr:col>17</xdr:col>
      <xdr:colOff>659277</xdr:colOff>
      <xdr:row>114</xdr:row>
      <xdr:rowOff>103319</xdr:rowOff>
    </xdr:to>
    <xdr:pic>
      <xdr:nvPicPr>
        <xdr:cNvPr id="16" name="Kuva 15">
          <a:extLst>
            <a:ext uri="{FF2B5EF4-FFF2-40B4-BE49-F238E27FC236}">
              <a16:creationId xmlns:a16="http://schemas.microsoft.com/office/drawing/2014/main" id="{E2B71E99-000E-4E45-80F0-E51C5C509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6906" y="17972315"/>
          <a:ext cx="756000" cy="2611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170793</xdr:colOff>
      <xdr:row>0</xdr:row>
      <xdr:rowOff>76201</xdr:rowOff>
    </xdr:from>
    <xdr:to>
      <xdr:col>6</xdr:col>
      <xdr:colOff>351608</xdr:colOff>
      <xdr:row>2</xdr:row>
      <xdr:rowOff>106681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735724" y="76201"/>
          <a:ext cx="4141901" cy="391773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/>
          <a:r>
            <a:rPr lang="fi-FI" sz="1100" b="1">
              <a:effectLst/>
              <a:latin typeface="+mn-lt"/>
              <a:ea typeface="+mn-ea"/>
              <a:cs typeface="+mn-cs"/>
            </a:rPr>
            <a:t>SKRIV SIFFRAN EFTER BETALNINGSMÅNADEN! 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FYLL I GULA CELLERNA.</a:t>
          </a:r>
          <a:endParaRPr lang="fi-FI" sz="1000">
            <a:effectLst/>
          </a:endParaRPr>
        </a:p>
      </xdr:txBody>
    </xdr:sp>
    <xdr:clientData fPrintsWithSheet="0"/>
  </xdr:twoCellAnchor>
  <xdr:twoCellAnchor editAs="oneCell">
    <xdr:from>
      <xdr:col>6</xdr:col>
      <xdr:colOff>276225</xdr:colOff>
      <xdr:row>28</xdr:row>
      <xdr:rowOff>26504</xdr:rowOff>
    </xdr:from>
    <xdr:to>
      <xdr:col>17</xdr:col>
      <xdr:colOff>249555</xdr:colOff>
      <xdr:row>29</xdr:row>
      <xdr:rowOff>97005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4457286" y="4167808"/>
          <a:ext cx="7074839" cy="207661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ctr">
            <a:lnSpc>
              <a:spcPct val="100000"/>
            </a:lnSpc>
          </a:pPr>
          <a:r>
            <a:rPr lang="fi-FI" sz="11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ANVÄD</a:t>
          </a:r>
          <a:r>
            <a:rPr lang="fi-FI" sz="11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</a:t>
          </a:r>
          <a:r>
            <a:rPr lang="fi-FI" sz="11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ÅRSPROGNOS ELLER </a:t>
          </a:r>
          <a:r>
            <a:rPr lang="fi-FI" sz="1100" b="1">
              <a:effectLst/>
              <a:latin typeface="+mn-lt"/>
              <a:ea typeface="+mn-ea"/>
              <a:cs typeface="+mn-cs"/>
            </a:rPr>
            <a:t>SKRIV SIFFRAN EFTER BETALNINGSMÅNADEN INLKL. MOMS</a:t>
          </a:r>
          <a:r>
            <a:rPr lang="fi-FI" sz="11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! </a:t>
          </a:r>
          <a:r>
            <a:rPr lang="fi-FI" sz="1100" b="1">
              <a:effectLst/>
              <a:latin typeface="+mn-lt"/>
              <a:ea typeface="+mn-ea"/>
              <a:cs typeface="+mn-cs"/>
            </a:rPr>
            <a:t>FYLL I GULA CELLERNA</a:t>
          </a:r>
          <a:endParaRPr lang="fi-FI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222884</xdr:colOff>
      <xdr:row>3</xdr:row>
      <xdr:rowOff>25717</xdr:rowOff>
    </xdr:from>
    <xdr:to>
      <xdr:col>18</xdr:col>
      <xdr:colOff>622784</xdr:colOff>
      <xdr:row>4</xdr:row>
      <xdr:rowOff>126217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7B34803-18B0-4278-8371-8DA9F7B8C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2944" y="559117"/>
          <a:ext cx="1047600" cy="367200"/>
        </a:xfrm>
        <a:prstGeom prst="rect">
          <a:avLst/>
        </a:prstGeom>
      </xdr:spPr>
    </xdr:pic>
    <xdr:clientData/>
  </xdr:twoCellAnchor>
  <xdr:twoCellAnchor>
    <xdr:from>
      <xdr:col>12</xdr:col>
      <xdr:colOff>57151</xdr:colOff>
      <xdr:row>0</xdr:row>
      <xdr:rowOff>113621</xdr:rowOff>
    </xdr:from>
    <xdr:to>
      <xdr:col>18</xdr:col>
      <xdr:colOff>627741</xdr:colOff>
      <xdr:row>1</xdr:row>
      <xdr:rowOff>179262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B2CDA9D3-DFD6-4C71-A3D9-2FDC7F842C09}"/>
            </a:ext>
          </a:extLst>
        </xdr:cNvPr>
        <xdr:cNvGrpSpPr/>
      </xdr:nvGrpSpPr>
      <xdr:grpSpPr>
        <a:xfrm>
          <a:off x="8343901" y="113621"/>
          <a:ext cx="4342490" cy="227566"/>
          <a:chOff x="9041267" y="113621"/>
          <a:chExt cx="4591501" cy="222123"/>
        </a:xfrm>
      </xdr:grpSpPr>
      <xdr:sp macro="" textlink="">
        <xdr:nvSpPr>
          <xdr:cNvPr id="28" name="Suorakulmio: Pyöristetyt kulmat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90ECD36-6A24-45D4-B296-F24123085F7C}"/>
              </a:ext>
            </a:extLst>
          </xdr:cNvPr>
          <xdr:cNvSpPr/>
        </xdr:nvSpPr>
        <xdr:spPr>
          <a:xfrm>
            <a:off x="9041267" y="119744"/>
            <a:ext cx="1044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i-FI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1. KASSABUDGET</a:t>
            </a:r>
            <a:endParaRPr lang="fi-FI" sz="800" b="1"/>
          </a:p>
        </xdr:txBody>
      </xdr:sp>
      <xdr:sp macro="" textlink="">
        <xdr:nvSpPr>
          <xdr:cNvPr id="29" name="Suorakulmio: Pyöristetyt kulmat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D0D43E6-2644-49F5-A933-9FE44D59ED81}"/>
              </a:ext>
            </a:extLst>
          </xdr:cNvPr>
          <xdr:cNvSpPr/>
        </xdr:nvSpPr>
        <xdr:spPr>
          <a:xfrm>
            <a:off x="10165216" y="118383"/>
            <a:ext cx="1584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algn="ctr"/>
            <a:r>
              <a:rPr lang="fi-FI" sz="900" b="1"/>
              <a:t>2. FÖRSÄLJNING OCH INKÖP</a:t>
            </a:r>
          </a:p>
        </xdr:txBody>
      </xdr:sp>
      <xdr:sp macro="" textlink="">
        <xdr:nvSpPr>
          <xdr:cNvPr id="30" name="Suorakulmio: Pyöristetyt kulmat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6438F9C-2F4E-471A-93C1-D290D67AEB26}"/>
              </a:ext>
            </a:extLst>
          </xdr:cNvPr>
          <xdr:cNvSpPr/>
        </xdr:nvSpPr>
        <xdr:spPr>
          <a:xfrm>
            <a:off x="11832768" y="113621"/>
            <a:ext cx="1800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algn="ctr"/>
            <a:r>
              <a:rPr lang="fi-FI" sz="900" b="1"/>
              <a:t>4. MARKNADSFÖRINGSBUDGET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59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59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59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59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419101</xdr:colOff>
      <xdr:row>0</xdr:row>
      <xdr:rowOff>131444</xdr:rowOff>
    </xdr:from>
    <xdr:to>
      <xdr:col>6</xdr:col>
      <xdr:colOff>514896</xdr:colOff>
      <xdr:row>0</xdr:row>
      <xdr:rowOff>548639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203961" y="131444"/>
          <a:ext cx="4282440" cy="41719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1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ÅRSPROGNOS FÖRST. </a:t>
          </a:r>
          <a:r>
            <a:rPr lang="fi-FI" sz="1100" b="1">
              <a:effectLst/>
              <a:latin typeface="+mn-lt"/>
              <a:ea typeface="+mn-ea"/>
              <a:cs typeface="+mn-cs"/>
            </a:rPr>
            <a:t>SKRIV SIFFRAN EFTER BETALNINGSMÅNADEN INLKL. MOMS</a:t>
          </a:r>
          <a:r>
            <a:rPr lang="fi-FI" sz="11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! </a:t>
          </a:r>
          <a:r>
            <a:rPr lang="fi-FI" sz="1100" b="1">
              <a:effectLst/>
              <a:latin typeface="+mn-lt"/>
              <a:ea typeface="+mn-ea"/>
              <a:cs typeface="+mn-cs"/>
            </a:rPr>
            <a:t>FYLL I GULA CELLERNA.</a:t>
          </a:r>
          <a:endParaRPr lang="fi-FI" sz="11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171858</xdr:colOff>
      <xdr:row>1</xdr:row>
      <xdr:rowOff>51298</xdr:rowOff>
    </xdr:from>
    <xdr:to>
      <xdr:col>18</xdr:col>
      <xdr:colOff>578656</xdr:colOff>
      <xdr:row>2</xdr:row>
      <xdr:rowOff>152779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ACF26EE7-E620-4EC4-8963-E60D994DA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2378" y="759958"/>
          <a:ext cx="1046879" cy="368181"/>
        </a:xfrm>
        <a:prstGeom prst="rect">
          <a:avLst/>
        </a:prstGeom>
      </xdr:spPr>
    </xdr:pic>
    <xdr:clientData/>
  </xdr:twoCellAnchor>
  <xdr:twoCellAnchor>
    <xdr:from>
      <xdr:col>12</xdr:col>
      <xdr:colOff>469446</xdr:colOff>
      <xdr:row>0</xdr:row>
      <xdr:rowOff>115660</xdr:rowOff>
    </xdr:from>
    <xdr:to>
      <xdr:col>18</xdr:col>
      <xdr:colOff>572837</xdr:colOff>
      <xdr:row>0</xdr:row>
      <xdr:rowOff>333023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3037031F-5D86-4D38-9B62-A615773B7912}"/>
            </a:ext>
          </a:extLst>
        </xdr:cNvPr>
        <xdr:cNvGrpSpPr/>
      </xdr:nvGrpSpPr>
      <xdr:grpSpPr>
        <a:xfrm>
          <a:off x="8699046" y="115660"/>
          <a:ext cx="3818141" cy="217363"/>
          <a:chOff x="9314089" y="115660"/>
          <a:chExt cx="4063069" cy="217363"/>
        </a:xfrm>
      </xdr:grpSpPr>
      <xdr:sp macro="" textlink="">
        <xdr:nvSpPr>
          <xdr:cNvPr id="16" name="Suorakulmio: Pyöristetyt kulmat 1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40F5BBA-3D30-4DA6-93B0-4D4DD4DAD04D}"/>
              </a:ext>
            </a:extLst>
          </xdr:cNvPr>
          <xdr:cNvSpPr/>
        </xdr:nvSpPr>
        <xdr:spPr>
          <a:xfrm>
            <a:off x="9314089" y="115660"/>
            <a:ext cx="1044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i-FI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1. KASSABUDGET</a:t>
            </a:r>
            <a:endParaRPr lang="fi-FI" sz="900" b="1"/>
          </a:p>
        </xdr:txBody>
      </xdr:sp>
      <xdr:sp macro="" textlink="">
        <xdr:nvSpPr>
          <xdr:cNvPr id="19" name="Suorakulmio: Pyöristetyt kulmat 1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58C834D1-B27F-4FED-8684-97CDC7D59C04}"/>
              </a:ext>
            </a:extLst>
          </xdr:cNvPr>
          <xdr:cNvSpPr/>
        </xdr:nvSpPr>
        <xdr:spPr>
          <a:xfrm>
            <a:off x="10443481" y="117023"/>
            <a:ext cx="1584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algn="ctr"/>
            <a:r>
              <a:rPr lang="fi-FI" sz="900" b="1"/>
              <a:t>2. FÖRSÄLJNING OCH INKÖP</a:t>
            </a:r>
          </a:p>
        </xdr:txBody>
      </xdr:sp>
      <xdr:sp macro="" textlink="">
        <xdr:nvSpPr>
          <xdr:cNvPr id="21" name="Suorakulmio: Pyöristetyt kulmat 2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9D155B0A-078D-4862-ACE3-C9B18AFD4EB7}"/>
              </a:ext>
            </a:extLst>
          </xdr:cNvPr>
          <xdr:cNvSpPr/>
        </xdr:nvSpPr>
        <xdr:spPr>
          <a:xfrm>
            <a:off x="12117158" y="115660"/>
            <a:ext cx="1260000" cy="216000"/>
          </a:xfrm>
          <a:prstGeom prst="roundRect">
            <a:avLst/>
          </a:prstGeom>
          <a:solidFill>
            <a:srgbClr val="0070C0"/>
          </a:solidFill>
          <a:ln w="15875">
            <a:solidFill>
              <a:srgbClr val="0152A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rtlCol="0" anchor="ctr" anchorCtr="0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i-FI" sz="9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3. FASTA</a:t>
            </a:r>
            <a:r>
              <a:rPr lang="fi-FI" sz="9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KOSTNADER</a:t>
            </a:r>
            <a:endParaRPr lang="fi-FI" sz="7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89"/>
  <sheetViews>
    <sheetView showGridLines="0" showZeros="0" tabSelected="1" zoomScale="130" zoomScaleNormal="130" zoomScaleSheetLayoutView="70" workbookViewId="0">
      <selection activeCell="C4" sqref="C4:F4"/>
    </sheetView>
  </sheetViews>
  <sheetFormatPr defaultRowHeight="12.75" x14ac:dyDescent="0.2"/>
  <cols>
    <col min="1" max="1" width="8.5703125" style="1"/>
    <col min="2" max="2" width="3.42578125" style="1" bestFit="1" customWidth="1"/>
    <col min="3" max="3" width="25.42578125" style="1" customWidth="1"/>
    <col min="4" max="4" width="9.140625" style="1" customWidth="1"/>
    <col min="5" max="5" width="9.28515625" style="1" customWidth="1"/>
    <col min="6" max="14" width="9.28515625" style="1" bestFit="1" customWidth="1"/>
    <col min="15" max="15" width="9.42578125" style="1" bestFit="1" customWidth="1"/>
    <col min="16" max="16" width="9.28515625" style="1" bestFit="1" customWidth="1"/>
    <col min="17" max="17" width="9.7109375" style="1"/>
    <col min="18" max="18" width="5.42578125" style="1"/>
    <col min="19" max="19" width="12.5703125" style="1"/>
    <col min="20" max="22" width="9" style="1"/>
    <col min="23" max="24" width="8.85546875" style="1"/>
    <col min="25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15.95" customHeight="1" x14ac:dyDescent="0.25">
      <c r="C2" s="203" t="s">
        <v>176</v>
      </c>
      <c r="D2" s="202"/>
      <c r="E2" s="202"/>
      <c r="F2" s="97"/>
      <c r="G2" s="98"/>
    </row>
    <row r="3" spans="1:1026" x14ac:dyDescent="0.2">
      <c r="T3" s="549"/>
      <c r="U3" s="549"/>
    </row>
    <row r="4" spans="1:1026" s="2" customFormat="1" ht="20.25" x14ac:dyDescent="0.3">
      <c r="C4" s="586" t="s">
        <v>158</v>
      </c>
      <c r="D4" s="586"/>
      <c r="E4" s="586"/>
      <c r="F4" s="586"/>
      <c r="H4" s="3" t="s">
        <v>66</v>
      </c>
      <c r="L4" s="574" t="s">
        <v>91</v>
      </c>
      <c r="M4" s="574"/>
      <c r="N4" s="220"/>
      <c r="O4" s="201"/>
      <c r="S4" s="553" t="s">
        <v>0</v>
      </c>
      <c r="T4" s="553"/>
    </row>
    <row r="5" spans="1:1026" s="4" customFormat="1" ht="15" customHeight="1" x14ac:dyDescent="0.2">
      <c r="C5" s="199" t="s">
        <v>65</v>
      </c>
      <c r="D5" s="5"/>
      <c r="Q5" s="6"/>
    </row>
    <row r="6" spans="1:1026" s="4" customFormat="1" ht="9" customHeight="1" x14ac:dyDescent="0.2">
      <c r="C6" s="99"/>
      <c r="D6" s="5"/>
      <c r="Q6" s="6"/>
    </row>
    <row r="7" spans="1:1026" s="1" customFormat="1" ht="17.25" customHeight="1" x14ac:dyDescent="0.2">
      <c r="B7" s="555" t="s">
        <v>36</v>
      </c>
      <c r="C7" s="555"/>
      <c r="D7" s="555"/>
      <c r="E7" s="546" t="s">
        <v>68</v>
      </c>
      <c r="F7" s="546" t="s">
        <v>69</v>
      </c>
      <c r="G7" s="546" t="s">
        <v>70</v>
      </c>
      <c r="H7" s="546" t="s">
        <v>71</v>
      </c>
      <c r="I7" s="546" t="s">
        <v>72</v>
      </c>
      <c r="J7" s="546" t="s">
        <v>73</v>
      </c>
      <c r="K7" s="546" t="s">
        <v>74</v>
      </c>
      <c r="L7" s="546" t="s">
        <v>75</v>
      </c>
      <c r="M7" s="546" t="s">
        <v>76</v>
      </c>
      <c r="N7" s="546" t="s">
        <v>77</v>
      </c>
      <c r="O7" s="546" t="s">
        <v>78</v>
      </c>
      <c r="P7" s="546" t="s">
        <v>79</v>
      </c>
      <c r="Q7" s="543" t="s">
        <v>43</v>
      </c>
      <c r="S7" s="200" t="s">
        <v>37</v>
      </c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/>
    </row>
    <row r="8" spans="1:1026" ht="13.5" customHeight="1" x14ac:dyDescent="0.2">
      <c r="B8" s="69">
        <v>1</v>
      </c>
      <c r="C8" s="70" t="s">
        <v>92</v>
      </c>
      <c r="D8" s="71"/>
      <c r="E8" s="204">
        <v>0</v>
      </c>
      <c r="F8" s="88">
        <f>E45</f>
        <v>0</v>
      </c>
      <c r="G8" s="88">
        <f>F45</f>
        <v>0</v>
      </c>
      <c r="H8" s="88">
        <f t="shared" ref="H8:P8" si="0">G45</f>
        <v>0</v>
      </c>
      <c r="I8" s="88">
        <f t="shared" si="0"/>
        <v>0</v>
      </c>
      <c r="J8" s="88">
        <f t="shared" si="0"/>
        <v>0</v>
      </c>
      <c r="K8" s="88">
        <f t="shared" si="0"/>
        <v>0</v>
      </c>
      <c r="L8" s="88">
        <f t="shared" si="0"/>
        <v>0</v>
      </c>
      <c r="M8" s="88">
        <f t="shared" si="0"/>
        <v>0</v>
      </c>
      <c r="N8" s="88">
        <f t="shared" si="0"/>
        <v>0</v>
      </c>
      <c r="O8" s="88">
        <f t="shared" si="0"/>
        <v>0</v>
      </c>
      <c r="P8" s="88">
        <f t="shared" si="0"/>
        <v>0</v>
      </c>
      <c r="Q8" s="72"/>
      <c r="S8" s="467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46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</row>
    <row r="9" spans="1:1026" ht="13.5" customHeight="1" x14ac:dyDescent="0.2">
      <c r="B9" s="177">
        <v>2</v>
      </c>
      <c r="C9" s="554" t="s">
        <v>93</v>
      </c>
      <c r="D9" s="554"/>
      <c r="E9" s="205">
        <v>0</v>
      </c>
      <c r="F9" s="205">
        <v>0</v>
      </c>
      <c r="G9" s="205">
        <v>0</v>
      </c>
      <c r="H9" s="205">
        <v>0</v>
      </c>
      <c r="I9" s="205">
        <v>0</v>
      </c>
      <c r="J9" s="205">
        <v>0</v>
      </c>
      <c r="K9" s="206">
        <v>0</v>
      </c>
      <c r="L9" s="206">
        <v>0</v>
      </c>
      <c r="M9" s="206">
        <v>0</v>
      </c>
      <c r="N9" s="206">
        <v>0</v>
      </c>
      <c r="O9" s="206">
        <v>0</v>
      </c>
      <c r="P9" s="206">
        <v>0</v>
      </c>
      <c r="Q9" s="207">
        <f>SUM(E9:P9)</f>
        <v>0</v>
      </c>
      <c r="S9" s="467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468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</row>
    <row r="10" spans="1:1026" x14ac:dyDescent="0.2">
      <c r="B10" s="177">
        <v>3</v>
      </c>
      <c r="C10" s="575" t="s">
        <v>94</v>
      </c>
      <c r="D10" s="576"/>
      <c r="E10" s="208">
        <f>'2. Försäljning och inköp'!F57</f>
        <v>0</v>
      </c>
      <c r="F10" s="208">
        <f>'2. Försäljning och inköp'!G57</f>
        <v>0</v>
      </c>
      <c r="G10" s="208">
        <f>'2. Försäljning och inköp'!H57</f>
        <v>0</v>
      </c>
      <c r="H10" s="208">
        <f>'2. Försäljning och inköp'!I57</f>
        <v>0</v>
      </c>
      <c r="I10" s="208">
        <f>'2. Försäljning och inköp'!J57</f>
        <v>0</v>
      </c>
      <c r="J10" s="208">
        <f>'2. Försäljning och inköp'!K57</f>
        <v>0</v>
      </c>
      <c r="K10" s="208">
        <f>'2. Försäljning och inköp'!L57</f>
        <v>0</v>
      </c>
      <c r="L10" s="208">
        <f>'2. Försäljning och inköp'!M57</f>
        <v>0</v>
      </c>
      <c r="M10" s="208">
        <f>'2. Försäljning och inköp'!N57</f>
        <v>0</v>
      </c>
      <c r="N10" s="208">
        <f>'2. Försäljning och inköp'!O57</f>
        <v>0</v>
      </c>
      <c r="O10" s="208">
        <f>'2. Försäljning och inköp'!P57</f>
        <v>0</v>
      </c>
      <c r="P10" s="208">
        <f>'2. Försäljning och inköp'!Q57</f>
        <v>0</v>
      </c>
      <c r="Q10" s="207">
        <f>SUM(E10:P10)</f>
        <v>0</v>
      </c>
      <c r="S10" s="467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468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3.5" thickBot="1" x14ac:dyDescent="0.25">
      <c r="B11" s="73">
        <v>4</v>
      </c>
      <c r="C11" s="579" t="s">
        <v>95</v>
      </c>
      <c r="D11" s="580"/>
      <c r="E11" s="209">
        <v>0</v>
      </c>
      <c r="F11" s="209">
        <v>0</v>
      </c>
      <c r="G11" s="209">
        <v>0</v>
      </c>
      <c r="H11" s="209">
        <v>0</v>
      </c>
      <c r="I11" s="209">
        <v>0</v>
      </c>
      <c r="J11" s="209">
        <v>0</v>
      </c>
      <c r="K11" s="209">
        <v>0</v>
      </c>
      <c r="L11" s="209">
        <v>0</v>
      </c>
      <c r="M11" s="209">
        <v>0</v>
      </c>
      <c r="N11" s="209">
        <v>0</v>
      </c>
      <c r="O11" s="209">
        <v>0</v>
      </c>
      <c r="P11" s="209">
        <v>0</v>
      </c>
      <c r="Q11" s="210">
        <f>SUM(E11:P11)</f>
        <v>0</v>
      </c>
      <c r="S11" s="467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468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5" customHeight="1" thickTop="1" thickBot="1" x14ac:dyDescent="0.25">
      <c r="B12" s="581" t="s">
        <v>67</v>
      </c>
      <c r="C12" s="582"/>
      <c r="D12" s="583"/>
      <c r="E12" s="361">
        <f t="shared" ref="E12:P12" si="1">SUM(E9:E11)</f>
        <v>0</v>
      </c>
      <c r="F12" s="361">
        <f t="shared" si="1"/>
        <v>0</v>
      </c>
      <c r="G12" s="361">
        <f t="shared" si="1"/>
        <v>0</v>
      </c>
      <c r="H12" s="361">
        <f t="shared" si="1"/>
        <v>0</v>
      </c>
      <c r="I12" s="361">
        <f t="shared" si="1"/>
        <v>0</v>
      </c>
      <c r="J12" s="361">
        <f t="shared" si="1"/>
        <v>0</v>
      </c>
      <c r="K12" s="361">
        <f t="shared" si="1"/>
        <v>0</v>
      </c>
      <c r="L12" s="361">
        <f t="shared" si="1"/>
        <v>0</v>
      </c>
      <c r="M12" s="361">
        <f t="shared" si="1"/>
        <v>0</v>
      </c>
      <c r="N12" s="361">
        <f t="shared" si="1"/>
        <v>0</v>
      </c>
      <c r="O12" s="361">
        <f t="shared" si="1"/>
        <v>0</v>
      </c>
      <c r="P12" s="361">
        <f t="shared" si="1"/>
        <v>0</v>
      </c>
      <c r="Q12" s="362">
        <f>SUM(E12:P12)</f>
        <v>0</v>
      </c>
      <c r="S12" s="467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468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6" customHeight="1" thickTop="1" x14ac:dyDescent="0.2"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10" t="s">
        <v>0</v>
      </c>
      <c r="S13" s="469"/>
      <c r="T13" s="465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5"/>
      <c r="AI13" s="470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55" t="s">
        <v>80</v>
      </c>
      <c r="C14" s="555"/>
      <c r="D14" s="555"/>
      <c r="E14" s="544" t="str">
        <f t="shared" ref="E14:Q14" si="2">+E7</f>
        <v>Jan</v>
      </c>
      <c r="F14" s="544" t="str">
        <f t="shared" si="2"/>
        <v>Feb</v>
      </c>
      <c r="G14" s="544" t="str">
        <f t="shared" si="2"/>
        <v>Mars</v>
      </c>
      <c r="H14" s="544" t="str">
        <f t="shared" si="2"/>
        <v>April</v>
      </c>
      <c r="I14" s="544" t="str">
        <f t="shared" si="2"/>
        <v>Maj</v>
      </c>
      <c r="J14" s="544" t="str">
        <f t="shared" si="2"/>
        <v>Juni</v>
      </c>
      <c r="K14" s="544" t="str">
        <f t="shared" si="2"/>
        <v>Juli</v>
      </c>
      <c r="L14" s="544" t="str">
        <f t="shared" si="2"/>
        <v>Aug</v>
      </c>
      <c r="M14" s="544" t="str">
        <f t="shared" si="2"/>
        <v>Sep</v>
      </c>
      <c r="N14" s="544" t="str">
        <f t="shared" si="2"/>
        <v>Okt</v>
      </c>
      <c r="O14" s="544" t="str">
        <f t="shared" si="2"/>
        <v>Nov</v>
      </c>
      <c r="P14" s="544" t="str">
        <f t="shared" si="2"/>
        <v>Dec</v>
      </c>
      <c r="Q14" s="545" t="str">
        <f t="shared" si="2"/>
        <v>SLGT</v>
      </c>
      <c r="S14" s="467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468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2.25" customHeight="1" x14ac:dyDescent="0.2">
      <c r="B15" s="539"/>
      <c r="C15" s="539"/>
      <c r="D15" s="540"/>
      <c r="E15" s="541"/>
      <c r="F15" s="541"/>
      <c r="G15" s="541"/>
      <c r="H15" s="541"/>
      <c r="I15" s="541"/>
      <c r="J15" s="541"/>
      <c r="K15" s="541"/>
      <c r="L15" s="541"/>
      <c r="M15" s="541"/>
      <c r="N15" s="541"/>
      <c r="O15" s="541"/>
      <c r="P15" s="541"/>
      <c r="Q15" s="542"/>
      <c r="S15" s="467"/>
      <c r="T15" s="241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468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x14ac:dyDescent="0.2">
      <c r="B16" s="74">
        <v>5</v>
      </c>
      <c r="C16" s="584" t="s">
        <v>155</v>
      </c>
      <c r="D16" s="585"/>
      <c r="E16" s="211">
        <f>'2. Försäljning och inköp'!F112</f>
        <v>0</v>
      </c>
      <c r="F16" s="211">
        <f>'2. Försäljning och inköp'!G112</f>
        <v>0</v>
      </c>
      <c r="G16" s="211">
        <f>'2. Försäljning och inköp'!H112</f>
        <v>0</v>
      </c>
      <c r="H16" s="211">
        <f>'2. Försäljning och inköp'!I112</f>
        <v>0</v>
      </c>
      <c r="I16" s="211">
        <f>'2. Försäljning och inköp'!J112</f>
        <v>0</v>
      </c>
      <c r="J16" s="211">
        <f>'2. Försäljning och inköp'!K112</f>
        <v>0</v>
      </c>
      <c r="K16" s="211">
        <f>'2. Försäljning och inköp'!L112</f>
        <v>0</v>
      </c>
      <c r="L16" s="211">
        <f>'2. Försäljning och inköp'!M112</f>
        <v>0</v>
      </c>
      <c r="M16" s="211">
        <f>'2. Försäljning och inköp'!N112</f>
        <v>0</v>
      </c>
      <c r="N16" s="211">
        <f>'2. Försäljning och inköp'!O112</f>
        <v>0</v>
      </c>
      <c r="O16" s="211">
        <f>'2. Försäljning och inköp'!P112</f>
        <v>0</v>
      </c>
      <c r="P16" s="211">
        <f>'2. Försäljning och inköp'!Q112</f>
        <v>0</v>
      </c>
      <c r="Q16" s="212">
        <f t="shared" ref="Q16:Q27" si="3">SUM(E16:P16)</f>
        <v>0</v>
      </c>
      <c r="R16"/>
      <c r="S16" s="467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468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x14ac:dyDescent="0.2">
      <c r="B17" s="173">
        <f>1+B16</f>
        <v>6</v>
      </c>
      <c r="C17" s="558" t="s">
        <v>96</v>
      </c>
      <c r="D17" s="559"/>
      <c r="E17" s="208">
        <f>'2. Försäljning och inköp'!F132</f>
        <v>0</v>
      </c>
      <c r="F17" s="208">
        <f>'2. Försäljning och inköp'!G132</f>
        <v>0</v>
      </c>
      <c r="G17" s="208">
        <f>'2. Försäljning och inköp'!H132</f>
        <v>0</v>
      </c>
      <c r="H17" s="208">
        <f>'2. Försäljning och inköp'!I132</f>
        <v>0</v>
      </c>
      <c r="I17" s="208">
        <f>'2. Försäljning och inköp'!J132</f>
        <v>0</v>
      </c>
      <c r="J17" s="208">
        <f>'2. Försäljning och inköp'!K132</f>
        <v>0</v>
      </c>
      <c r="K17" s="208">
        <f>'2. Försäljning och inköp'!L132</f>
        <v>0</v>
      </c>
      <c r="L17" s="208">
        <f>'2. Försäljning och inköp'!M132</f>
        <v>0</v>
      </c>
      <c r="M17" s="208">
        <f>'2. Försäljning och inköp'!N132</f>
        <v>0</v>
      </c>
      <c r="N17" s="208">
        <f>'2. Försäljning och inköp'!O132</f>
        <v>0</v>
      </c>
      <c r="O17" s="208">
        <f>'2. Försäljning och inköp'!P132</f>
        <v>0</v>
      </c>
      <c r="P17" s="208">
        <f>'2. Försäljning och inköp'!Q132</f>
        <v>0</v>
      </c>
      <c r="Q17" s="213">
        <f t="shared" si="3"/>
        <v>0</v>
      </c>
      <c r="R17"/>
      <c r="S17" s="467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468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x14ac:dyDescent="0.2">
      <c r="B18" s="173">
        <f t="shared" ref="B18:B34" si="4">1+B17</f>
        <v>7</v>
      </c>
      <c r="C18" s="174" t="s">
        <v>156</v>
      </c>
      <c r="D18" s="175"/>
      <c r="E18" s="208">
        <f>'3. Fasta kostnader'!G38-'3. Fasta kostnader'!G47-'3. Fasta kostnader'!G48</f>
        <v>0</v>
      </c>
      <c r="F18" s="208">
        <f>'3. Fasta kostnader'!H38-'3. Fasta kostnader'!H47-'3. Fasta kostnader'!H48</f>
        <v>0</v>
      </c>
      <c r="G18" s="208">
        <f>'3. Fasta kostnader'!I38-'3. Fasta kostnader'!I47-'3. Fasta kostnader'!I48</f>
        <v>0</v>
      </c>
      <c r="H18" s="208">
        <f>'3. Fasta kostnader'!J38-'3. Fasta kostnader'!J47-'3. Fasta kostnader'!J48</f>
        <v>0</v>
      </c>
      <c r="I18" s="208">
        <f>'3. Fasta kostnader'!K38-'3. Fasta kostnader'!K47-'3. Fasta kostnader'!K48</f>
        <v>0</v>
      </c>
      <c r="J18" s="208">
        <f>'3. Fasta kostnader'!L38-'3. Fasta kostnader'!L47-'3. Fasta kostnader'!L48</f>
        <v>0</v>
      </c>
      <c r="K18" s="208">
        <f>'3. Fasta kostnader'!M38-'3. Fasta kostnader'!M47-'3. Fasta kostnader'!M48</f>
        <v>0</v>
      </c>
      <c r="L18" s="208">
        <f>'3. Fasta kostnader'!N38-'3. Fasta kostnader'!N47-'3. Fasta kostnader'!N48</f>
        <v>0</v>
      </c>
      <c r="M18" s="208">
        <f>'3. Fasta kostnader'!O38-'3. Fasta kostnader'!O47-'3. Fasta kostnader'!O48</f>
        <v>0</v>
      </c>
      <c r="N18" s="208">
        <f>'3. Fasta kostnader'!P38-'3. Fasta kostnader'!P47-'3. Fasta kostnader'!P48</f>
        <v>0</v>
      </c>
      <c r="O18" s="208">
        <f>'3. Fasta kostnader'!Q38-'3. Fasta kostnader'!Q47-'3. Fasta kostnader'!Q48</f>
        <v>0</v>
      </c>
      <c r="P18" s="208">
        <f>'3. Fasta kostnader'!R38-'3. Fasta kostnader'!R47-'3. Fasta kostnader'!R48</f>
        <v>0</v>
      </c>
      <c r="Q18" s="213">
        <f t="shared" si="3"/>
        <v>0</v>
      </c>
      <c r="R18"/>
      <c r="S18" s="467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46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x14ac:dyDescent="0.2">
      <c r="B19" s="173">
        <f t="shared" si="4"/>
        <v>8</v>
      </c>
      <c r="C19" s="174" t="s">
        <v>97</v>
      </c>
      <c r="D19" s="175"/>
      <c r="E19" s="208">
        <f>'3. Fasta kostnader'!G50+'3. Fasta kostnader'!G56+'3. Fasta kostnader'!G61</f>
        <v>0</v>
      </c>
      <c r="F19" s="208">
        <f>'3. Fasta kostnader'!H50+'3. Fasta kostnader'!H56+'3. Fasta kostnader'!H61</f>
        <v>0</v>
      </c>
      <c r="G19" s="208">
        <f>'3. Fasta kostnader'!I50+'3. Fasta kostnader'!I56+'3. Fasta kostnader'!I61</f>
        <v>0</v>
      </c>
      <c r="H19" s="208">
        <f>'3. Fasta kostnader'!J50+'3. Fasta kostnader'!J56+'3. Fasta kostnader'!J61</f>
        <v>0</v>
      </c>
      <c r="I19" s="208">
        <f>'3. Fasta kostnader'!K50+'3. Fasta kostnader'!K56+'3. Fasta kostnader'!K61</f>
        <v>0</v>
      </c>
      <c r="J19" s="208">
        <f>'3. Fasta kostnader'!L50+'3. Fasta kostnader'!L56+'3. Fasta kostnader'!L61</f>
        <v>0</v>
      </c>
      <c r="K19" s="208">
        <f>'3. Fasta kostnader'!M50+'3. Fasta kostnader'!M56+'3. Fasta kostnader'!M61</f>
        <v>0</v>
      </c>
      <c r="L19" s="208">
        <f>'3. Fasta kostnader'!N50+'3. Fasta kostnader'!N56+'3. Fasta kostnader'!N61</f>
        <v>0</v>
      </c>
      <c r="M19" s="208">
        <f>'3. Fasta kostnader'!O50+'3. Fasta kostnader'!O56+'3. Fasta kostnader'!O61</f>
        <v>0</v>
      </c>
      <c r="N19" s="208">
        <f>'3. Fasta kostnader'!P50+'3. Fasta kostnader'!P56+'3. Fasta kostnader'!P61</f>
        <v>0</v>
      </c>
      <c r="O19" s="208">
        <f>'3. Fasta kostnader'!Q50+'3. Fasta kostnader'!Q56+'3. Fasta kostnader'!Q61</f>
        <v>0</v>
      </c>
      <c r="P19" s="208">
        <f>'3. Fasta kostnader'!R50+'3. Fasta kostnader'!R56+'3. Fasta kostnader'!R61</f>
        <v>0</v>
      </c>
      <c r="Q19" s="213">
        <f t="shared" si="3"/>
        <v>0</v>
      </c>
      <c r="R19"/>
      <c r="S19" s="467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468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x14ac:dyDescent="0.2">
      <c r="B20" s="173">
        <f t="shared" si="4"/>
        <v>9</v>
      </c>
      <c r="C20" s="174" t="s">
        <v>98</v>
      </c>
      <c r="D20" s="175"/>
      <c r="E20" s="208">
        <f>'3. Fasta kostnader'!G80</f>
        <v>0</v>
      </c>
      <c r="F20" s="208">
        <f>'3. Fasta kostnader'!H80</f>
        <v>0</v>
      </c>
      <c r="G20" s="208">
        <f>'3. Fasta kostnader'!I80</f>
        <v>0</v>
      </c>
      <c r="H20" s="208">
        <f>'3. Fasta kostnader'!J80</f>
        <v>0</v>
      </c>
      <c r="I20" s="208">
        <f>'3. Fasta kostnader'!K80</f>
        <v>0</v>
      </c>
      <c r="J20" s="208">
        <f>'3. Fasta kostnader'!L80</f>
        <v>0</v>
      </c>
      <c r="K20" s="208">
        <f>'3. Fasta kostnader'!M80</f>
        <v>0</v>
      </c>
      <c r="L20" s="208">
        <f>'3. Fasta kostnader'!N80</f>
        <v>0</v>
      </c>
      <c r="M20" s="208">
        <f>'3. Fasta kostnader'!O80</f>
        <v>0</v>
      </c>
      <c r="N20" s="208">
        <f>'3. Fasta kostnader'!P80</f>
        <v>0</v>
      </c>
      <c r="O20" s="208">
        <f>'3. Fasta kostnader'!Q80</f>
        <v>0</v>
      </c>
      <c r="P20" s="208">
        <f>'3. Fasta kostnader'!R80</f>
        <v>0</v>
      </c>
      <c r="Q20" s="213">
        <f t="shared" si="3"/>
        <v>0</v>
      </c>
      <c r="R20"/>
      <c r="S20" s="467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468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x14ac:dyDescent="0.2">
      <c r="B21" s="173">
        <f t="shared" si="4"/>
        <v>10</v>
      </c>
      <c r="C21" s="558" t="s">
        <v>99</v>
      </c>
      <c r="D21" s="559"/>
      <c r="E21" s="208">
        <f>'4. Marknadsföringsbudget'!G37</f>
        <v>0</v>
      </c>
      <c r="F21" s="208">
        <f>'4. Marknadsföringsbudget'!H37</f>
        <v>0</v>
      </c>
      <c r="G21" s="208">
        <f>'4. Marknadsföringsbudget'!I37</f>
        <v>0</v>
      </c>
      <c r="H21" s="208">
        <f>'4. Marknadsföringsbudget'!J37</f>
        <v>0</v>
      </c>
      <c r="I21" s="208">
        <f>'4. Marknadsföringsbudget'!K37</f>
        <v>0</v>
      </c>
      <c r="J21" s="208">
        <f>'4. Marknadsföringsbudget'!L37</f>
        <v>0</v>
      </c>
      <c r="K21" s="208">
        <f>'4. Marknadsföringsbudget'!M37</f>
        <v>0</v>
      </c>
      <c r="L21" s="208">
        <f>'4. Marknadsföringsbudget'!N37</f>
        <v>0</v>
      </c>
      <c r="M21" s="208">
        <f>'4. Marknadsföringsbudget'!O37</f>
        <v>0</v>
      </c>
      <c r="N21" s="208">
        <f>'4. Marknadsföringsbudget'!P37</f>
        <v>0</v>
      </c>
      <c r="O21" s="208">
        <f>'4. Marknadsföringsbudget'!Q37</f>
        <v>0</v>
      </c>
      <c r="P21" s="208">
        <f>'4. Marknadsföringsbudget'!R37</f>
        <v>0</v>
      </c>
      <c r="Q21" s="213">
        <f t="shared" si="3"/>
        <v>0</v>
      </c>
      <c r="R21"/>
      <c r="S21" s="467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468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x14ac:dyDescent="0.2">
      <c r="B22" s="173">
        <f t="shared" si="4"/>
        <v>11</v>
      </c>
      <c r="C22" s="174" t="s">
        <v>100</v>
      </c>
      <c r="D22" s="175"/>
      <c r="E22" s="208">
        <f>'3. Fasta kostnader'!G47+'3. Fasta kostnader'!G92</f>
        <v>0</v>
      </c>
      <c r="F22" s="208">
        <f>'3. Fasta kostnader'!H47+'3. Fasta kostnader'!H92</f>
        <v>0</v>
      </c>
      <c r="G22" s="208">
        <f>'3. Fasta kostnader'!I47+'3. Fasta kostnader'!I92</f>
        <v>0</v>
      </c>
      <c r="H22" s="208">
        <f>'3. Fasta kostnader'!J47+'3. Fasta kostnader'!J92</f>
        <v>0</v>
      </c>
      <c r="I22" s="208">
        <f>'3. Fasta kostnader'!K47+'3. Fasta kostnader'!K92</f>
        <v>0</v>
      </c>
      <c r="J22" s="208">
        <f>'3. Fasta kostnader'!L47+'3. Fasta kostnader'!L92</f>
        <v>0</v>
      </c>
      <c r="K22" s="208">
        <f>'3. Fasta kostnader'!M47+'3. Fasta kostnader'!M92</f>
        <v>0</v>
      </c>
      <c r="L22" s="208">
        <f>'3. Fasta kostnader'!N47+'3. Fasta kostnader'!N92</f>
        <v>0</v>
      </c>
      <c r="M22" s="208">
        <f>'3. Fasta kostnader'!O47+'3. Fasta kostnader'!O92</f>
        <v>0</v>
      </c>
      <c r="N22" s="208">
        <f>'3. Fasta kostnader'!P47+'3. Fasta kostnader'!P92</f>
        <v>0</v>
      </c>
      <c r="O22" s="208">
        <f>'3. Fasta kostnader'!Q47+'3. Fasta kostnader'!Q92</f>
        <v>0</v>
      </c>
      <c r="P22" s="208">
        <f>'3. Fasta kostnader'!R47+'3. Fasta kostnader'!R92</f>
        <v>0</v>
      </c>
      <c r="Q22" s="213">
        <f t="shared" si="3"/>
        <v>0</v>
      </c>
      <c r="R22"/>
      <c r="S22" s="467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468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x14ac:dyDescent="0.2">
      <c r="B23" s="173">
        <f t="shared" si="4"/>
        <v>12</v>
      </c>
      <c r="C23" s="558" t="s">
        <v>101</v>
      </c>
      <c r="D23" s="559"/>
      <c r="E23" s="205">
        <v>0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13">
        <f t="shared" si="3"/>
        <v>0</v>
      </c>
      <c r="R23"/>
      <c r="S23" s="467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468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x14ac:dyDescent="0.2">
      <c r="B24" s="173">
        <f t="shared" si="4"/>
        <v>13</v>
      </c>
      <c r="C24" s="558" t="s">
        <v>102</v>
      </c>
      <c r="D24" s="559"/>
      <c r="E24" s="205">
        <v>0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7">
        <f t="shared" si="3"/>
        <v>0</v>
      </c>
      <c r="R24"/>
      <c r="S24" s="467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468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x14ac:dyDescent="0.2">
      <c r="B25" s="173">
        <f t="shared" si="4"/>
        <v>14</v>
      </c>
      <c r="C25" s="558" t="s">
        <v>103</v>
      </c>
      <c r="D25" s="559"/>
      <c r="E25" s="208">
        <f>'3. Fasta kostnader'!G101-E18-E19-E20-E22</f>
        <v>0</v>
      </c>
      <c r="F25" s="208">
        <f>'3. Fasta kostnader'!H101-F18-F19-F20-F22</f>
        <v>0</v>
      </c>
      <c r="G25" s="208">
        <f>'3. Fasta kostnader'!I101-G18-G19-G20-G22</f>
        <v>0</v>
      </c>
      <c r="H25" s="208">
        <f>'3. Fasta kostnader'!J101-H18-H19-H20-H22</f>
        <v>0</v>
      </c>
      <c r="I25" s="208">
        <f>'3. Fasta kostnader'!K101-I18-I19-I20-I22</f>
        <v>0</v>
      </c>
      <c r="J25" s="208">
        <f>'3. Fasta kostnader'!L101-J18-J19-J20-J22</f>
        <v>0</v>
      </c>
      <c r="K25" s="208">
        <f>'3. Fasta kostnader'!M101-K18-K19-K20-K22</f>
        <v>0</v>
      </c>
      <c r="L25" s="208">
        <f>'3. Fasta kostnader'!N101-L18-L19-L20-L22</f>
        <v>0</v>
      </c>
      <c r="M25" s="208">
        <f>'3. Fasta kostnader'!O101-M18-M19-M20-M22</f>
        <v>0</v>
      </c>
      <c r="N25" s="208">
        <f>'3. Fasta kostnader'!P101-N18-N19-N20-N22</f>
        <v>0</v>
      </c>
      <c r="O25" s="208">
        <f>'3. Fasta kostnader'!Q101-O18-O19-O20-O22</f>
        <v>0</v>
      </c>
      <c r="P25" s="208">
        <f>'3. Fasta kostnader'!R101-P18-P19-P20-P22</f>
        <v>0</v>
      </c>
      <c r="Q25" s="207">
        <f t="shared" si="3"/>
        <v>0</v>
      </c>
      <c r="R25"/>
      <c r="S25" s="467"/>
      <c r="T25" s="241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468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x14ac:dyDescent="0.2">
      <c r="B26" s="173">
        <f t="shared" si="4"/>
        <v>15</v>
      </c>
      <c r="C26" s="560" t="s">
        <v>104</v>
      </c>
      <c r="D26" s="560"/>
      <c r="E26" s="214">
        <v>0</v>
      </c>
      <c r="F26" s="214">
        <f t="shared" ref="F26:P26" si="5">E26</f>
        <v>0</v>
      </c>
      <c r="G26" s="214">
        <f t="shared" si="5"/>
        <v>0</v>
      </c>
      <c r="H26" s="214">
        <f t="shared" si="5"/>
        <v>0</v>
      </c>
      <c r="I26" s="214">
        <f t="shared" si="5"/>
        <v>0</v>
      </c>
      <c r="J26" s="214">
        <f t="shared" si="5"/>
        <v>0</v>
      </c>
      <c r="K26" s="214">
        <f t="shared" si="5"/>
        <v>0</v>
      </c>
      <c r="L26" s="214">
        <f t="shared" si="5"/>
        <v>0</v>
      </c>
      <c r="M26" s="214">
        <f t="shared" si="5"/>
        <v>0</v>
      </c>
      <c r="N26" s="214">
        <f t="shared" si="5"/>
        <v>0</v>
      </c>
      <c r="O26" s="214">
        <f t="shared" si="5"/>
        <v>0</v>
      </c>
      <c r="P26" s="214">
        <f t="shared" si="5"/>
        <v>0</v>
      </c>
      <c r="Q26" s="213">
        <f t="shared" si="3"/>
        <v>0</v>
      </c>
      <c r="R26"/>
      <c r="S26" s="467"/>
      <c r="T26" s="466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468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x14ac:dyDescent="0.2">
      <c r="B27" s="173">
        <f t="shared" si="4"/>
        <v>16</v>
      </c>
      <c r="C27" s="560" t="s">
        <v>105</v>
      </c>
      <c r="D27" s="560"/>
      <c r="E27" s="214">
        <v>0</v>
      </c>
      <c r="F27" s="214">
        <f t="shared" ref="F27:P27" si="6">E27</f>
        <v>0</v>
      </c>
      <c r="G27" s="214">
        <f t="shared" si="6"/>
        <v>0</v>
      </c>
      <c r="H27" s="214">
        <f t="shared" si="6"/>
        <v>0</v>
      </c>
      <c r="I27" s="214">
        <f t="shared" si="6"/>
        <v>0</v>
      </c>
      <c r="J27" s="214">
        <f t="shared" si="6"/>
        <v>0</v>
      </c>
      <c r="K27" s="214">
        <f t="shared" si="6"/>
        <v>0</v>
      </c>
      <c r="L27" s="214">
        <f t="shared" si="6"/>
        <v>0</v>
      </c>
      <c r="M27" s="214">
        <f t="shared" si="6"/>
        <v>0</v>
      </c>
      <c r="N27" s="214">
        <f t="shared" si="6"/>
        <v>0</v>
      </c>
      <c r="O27" s="214">
        <f t="shared" si="6"/>
        <v>0</v>
      </c>
      <c r="P27" s="214">
        <f t="shared" si="6"/>
        <v>0</v>
      </c>
      <c r="Q27" s="213">
        <f t="shared" si="3"/>
        <v>0</v>
      </c>
      <c r="R27"/>
      <c r="S27" s="467"/>
      <c r="T27" s="466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468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x14ac:dyDescent="0.2">
      <c r="B28" s="173">
        <f t="shared" si="4"/>
        <v>17</v>
      </c>
      <c r="C28" s="556" t="s">
        <v>106</v>
      </c>
      <c r="D28" s="557"/>
      <c r="E28" s="205">
        <v>0</v>
      </c>
      <c r="F28" s="205">
        <f>E28</f>
        <v>0</v>
      </c>
      <c r="G28" s="208">
        <f>Aputaulu!G458</f>
        <v>0</v>
      </c>
      <c r="H28" s="208">
        <f>Aputaulu!H458</f>
        <v>0</v>
      </c>
      <c r="I28" s="208">
        <f>Aputaulu!I458</f>
        <v>0</v>
      </c>
      <c r="J28" s="208">
        <f>Aputaulu!J458</f>
        <v>0</v>
      </c>
      <c r="K28" s="208">
        <f>Aputaulu!K458</f>
        <v>0</v>
      </c>
      <c r="L28" s="208">
        <f>Aputaulu!L458</f>
        <v>0</v>
      </c>
      <c r="M28" s="208">
        <f>Aputaulu!M458</f>
        <v>0</v>
      </c>
      <c r="N28" s="208">
        <f>Aputaulu!N458</f>
        <v>0</v>
      </c>
      <c r="O28" s="208">
        <f>Aputaulu!O458</f>
        <v>0</v>
      </c>
      <c r="P28" s="208">
        <f>Aputaulu!P458</f>
        <v>0</v>
      </c>
      <c r="Q28" s="207">
        <f t="shared" ref="Q28:Q41" si="7">SUM(E28:P28)</f>
        <v>0</v>
      </c>
      <c r="R28"/>
      <c r="S28" s="467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46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x14ac:dyDescent="0.2">
      <c r="B29" s="173">
        <f t="shared" si="4"/>
        <v>18</v>
      </c>
      <c r="C29" s="561" t="s">
        <v>107</v>
      </c>
      <c r="D29" s="561"/>
      <c r="E29" s="208">
        <f>Aputaulu!E8+Aputaulu!E21</f>
        <v>0</v>
      </c>
      <c r="F29" s="208">
        <f>Aputaulu!F8+Aputaulu!F21</f>
        <v>0</v>
      </c>
      <c r="G29" s="208">
        <f>Aputaulu!G8+Aputaulu!G21</f>
        <v>0</v>
      </c>
      <c r="H29" s="208">
        <f>Aputaulu!H8+Aputaulu!H21</f>
        <v>0</v>
      </c>
      <c r="I29" s="208">
        <f>Aputaulu!I8+Aputaulu!I21</f>
        <v>0</v>
      </c>
      <c r="J29" s="208">
        <f>Aputaulu!J8+Aputaulu!J21</f>
        <v>0</v>
      </c>
      <c r="K29" s="208">
        <f>Aputaulu!K8+Aputaulu!K21</f>
        <v>0</v>
      </c>
      <c r="L29" s="208">
        <f>Aputaulu!L8+Aputaulu!L21</f>
        <v>0</v>
      </c>
      <c r="M29" s="208">
        <f>Aputaulu!M8+Aputaulu!M21</f>
        <v>0</v>
      </c>
      <c r="N29" s="208">
        <f>Aputaulu!N8+Aputaulu!N21</f>
        <v>0</v>
      </c>
      <c r="O29" s="208">
        <f>Aputaulu!O8+Aputaulu!O21</f>
        <v>0</v>
      </c>
      <c r="P29" s="208">
        <f>Aputaulu!P8+Aputaulu!P21</f>
        <v>0</v>
      </c>
      <c r="Q29" s="213">
        <f t="shared" si="7"/>
        <v>0</v>
      </c>
      <c r="R29"/>
      <c r="S29" s="467"/>
      <c r="T29" s="465"/>
      <c r="U29" s="242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468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x14ac:dyDescent="0.2">
      <c r="B30" s="173">
        <f t="shared" si="4"/>
        <v>19</v>
      </c>
      <c r="C30" s="562" t="s">
        <v>108</v>
      </c>
      <c r="D30" s="562"/>
      <c r="E30" s="205">
        <v>0</v>
      </c>
      <c r="F30" s="208">
        <f>Aputaulu!E9+Aputaulu!E22</f>
        <v>0</v>
      </c>
      <c r="G30" s="208">
        <f>Aputaulu!F9+Aputaulu!F22</f>
        <v>0</v>
      </c>
      <c r="H30" s="208">
        <f>Aputaulu!G9+Aputaulu!G22</f>
        <v>0</v>
      </c>
      <c r="I30" s="208">
        <f>Aputaulu!H9+Aputaulu!H22</f>
        <v>0</v>
      </c>
      <c r="J30" s="208">
        <f>Aputaulu!I9+Aputaulu!I22</f>
        <v>0</v>
      </c>
      <c r="K30" s="208">
        <f>Aputaulu!J9+Aputaulu!J22</f>
        <v>0</v>
      </c>
      <c r="L30" s="208">
        <f>Aputaulu!K9+Aputaulu!K22</f>
        <v>0</v>
      </c>
      <c r="M30" s="208">
        <f>Aputaulu!L9+Aputaulu!L22</f>
        <v>0</v>
      </c>
      <c r="N30" s="208">
        <f>Aputaulu!M9+Aputaulu!M22</f>
        <v>0</v>
      </c>
      <c r="O30" s="208">
        <f>Aputaulu!N9+Aputaulu!N22</f>
        <v>0</v>
      </c>
      <c r="P30" s="208">
        <f>Aputaulu!O9+Aputaulu!O22</f>
        <v>0</v>
      </c>
      <c r="Q30" s="213">
        <f t="shared" si="7"/>
        <v>0</v>
      </c>
      <c r="R30"/>
      <c r="S30" s="469"/>
      <c r="T30" s="465"/>
      <c r="U30" s="242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468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x14ac:dyDescent="0.2">
      <c r="B31" s="173">
        <f t="shared" si="4"/>
        <v>20</v>
      </c>
      <c r="C31" s="556" t="s">
        <v>109</v>
      </c>
      <c r="D31" s="557"/>
      <c r="E31" s="208">
        <f>'3. Fasta kostnader'!G11+'3. Fasta kostnader'!G23</f>
        <v>0</v>
      </c>
      <c r="F31" s="208">
        <f>'3. Fasta kostnader'!H11+'3. Fasta kostnader'!H23</f>
        <v>0</v>
      </c>
      <c r="G31" s="208">
        <f>'3. Fasta kostnader'!I11+'3. Fasta kostnader'!I23</f>
        <v>0</v>
      </c>
      <c r="H31" s="208">
        <f>'3. Fasta kostnader'!J11+'3. Fasta kostnader'!J23</f>
        <v>0</v>
      </c>
      <c r="I31" s="208">
        <f>'3. Fasta kostnader'!K11+'3. Fasta kostnader'!K23</f>
        <v>0</v>
      </c>
      <c r="J31" s="208">
        <f>'3. Fasta kostnader'!L11+'3. Fasta kostnader'!L23</f>
        <v>0</v>
      </c>
      <c r="K31" s="208">
        <f>'3. Fasta kostnader'!M11+'3. Fasta kostnader'!M23</f>
        <v>0</v>
      </c>
      <c r="L31" s="208">
        <f>'3. Fasta kostnader'!N11+'3. Fasta kostnader'!N23</f>
        <v>0</v>
      </c>
      <c r="M31" s="208">
        <f>'3. Fasta kostnader'!O11+'3. Fasta kostnader'!O23</f>
        <v>0</v>
      </c>
      <c r="N31" s="208">
        <f>'3. Fasta kostnader'!P11+'3. Fasta kostnader'!P23</f>
        <v>0</v>
      </c>
      <c r="O31" s="208">
        <f>'3. Fasta kostnader'!Q11+'3. Fasta kostnader'!Q23</f>
        <v>0</v>
      </c>
      <c r="P31" s="208">
        <f>'3. Fasta kostnader'!R11+'3. Fasta kostnader'!R23</f>
        <v>0</v>
      </c>
      <c r="Q31" s="207">
        <f t="shared" si="7"/>
        <v>0</v>
      </c>
      <c r="R31"/>
      <c r="S31" s="467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468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x14ac:dyDescent="0.2">
      <c r="B32" s="173">
        <f t="shared" si="4"/>
        <v>21</v>
      </c>
      <c r="C32" s="556" t="s">
        <v>81</v>
      </c>
      <c r="D32" s="557"/>
      <c r="E32" s="208">
        <f>'3. Fasta kostnader'!G14+'3. Fasta kostnader'!G15+'3. Fasta kostnader'!G26+'3. Fasta kostnader'!G27</f>
        <v>0</v>
      </c>
      <c r="F32" s="208">
        <f>'3. Fasta kostnader'!H14+'3. Fasta kostnader'!H15+'3. Fasta kostnader'!H26+'3. Fasta kostnader'!H27</f>
        <v>0</v>
      </c>
      <c r="G32" s="208">
        <f>'3. Fasta kostnader'!I14+'3. Fasta kostnader'!I15+'3. Fasta kostnader'!I26+'3. Fasta kostnader'!I27</f>
        <v>0</v>
      </c>
      <c r="H32" s="208">
        <f>'3. Fasta kostnader'!J14+'3. Fasta kostnader'!J15+'3. Fasta kostnader'!J26+'3. Fasta kostnader'!J27</f>
        <v>0</v>
      </c>
      <c r="I32" s="208">
        <f>'3. Fasta kostnader'!K14+'3. Fasta kostnader'!K15+'3. Fasta kostnader'!K26+'3. Fasta kostnader'!K27</f>
        <v>0</v>
      </c>
      <c r="J32" s="208">
        <f>'3. Fasta kostnader'!L14+'3. Fasta kostnader'!L15+'3. Fasta kostnader'!L26+'3. Fasta kostnader'!L27</f>
        <v>0</v>
      </c>
      <c r="K32" s="208">
        <f>'3. Fasta kostnader'!M14+'3. Fasta kostnader'!M15+'3. Fasta kostnader'!M26+'3. Fasta kostnader'!M27</f>
        <v>0</v>
      </c>
      <c r="L32" s="208">
        <f>'3. Fasta kostnader'!N14+'3. Fasta kostnader'!N15+'3. Fasta kostnader'!N26+'3. Fasta kostnader'!N27</f>
        <v>0</v>
      </c>
      <c r="M32" s="208">
        <f>'3. Fasta kostnader'!O14+'3. Fasta kostnader'!O15+'3. Fasta kostnader'!O26+'3. Fasta kostnader'!O27</f>
        <v>0</v>
      </c>
      <c r="N32" s="208">
        <f>'3. Fasta kostnader'!P14+'3. Fasta kostnader'!P15+'3. Fasta kostnader'!P26+'3. Fasta kostnader'!P27</f>
        <v>0</v>
      </c>
      <c r="O32" s="208">
        <f>'3. Fasta kostnader'!Q14+'3. Fasta kostnader'!Q15+'3. Fasta kostnader'!Q26+'3. Fasta kostnader'!Q27</f>
        <v>0</v>
      </c>
      <c r="P32" s="208">
        <f>'3. Fasta kostnader'!R14+'3. Fasta kostnader'!R15+'3. Fasta kostnader'!R26+'3. Fasta kostnader'!R27</f>
        <v>0</v>
      </c>
      <c r="Q32" s="207">
        <f>SUM(E32:P32)</f>
        <v>0</v>
      </c>
      <c r="R32"/>
      <c r="S32" s="467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468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x14ac:dyDescent="0.2">
      <c r="B33" s="173">
        <f t="shared" si="4"/>
        <v>22</v>
      </c>
      <c r="C33" s="566" t="s">
        <v>82</v>
      </c>
      <c r="D33" s="566"/>
      <c r="E33" s="214">
        <v>0</v>
      </c>
      <c r="F33" s="214">
        <f t="shared" ref="F33:P33" si="8">E33</f>
        <v>0</v>
      </c>
      <c r="G33" s="214">
        <f t="shared" si="8"/>
        <v>0</v>
      </c>
      <c r="H33" s="214">
        <f t="shared" si="8"/>
        <v>0</v>
      </c>
      <c r="I33" s="214">
        <f t="shared" si="8"/>
        <v>0</v>
      </c>
      <c r="J33" s="214">
        <f t="shared" si="8"/>
        <v>0</v>
      </c>
      <c r="K33" s="214">
        <f t="shared" si="8"/>
        <v>0</v>
      </c>
      <c r="L33" s="214">
        <f t="shared" si="8"/>
        <v>0</v>
      </c>
      <c r="M33" s="214">
        <f t="shared" si="8"/>
        <v>0</v>
      </c>
      <c r="N33" s="214">
        <f t="shared" si="8"/>
        <v>0</v>
      </c>
      <c r="O33" s="214">
        <f t="shared" si="8"/>
        <v>0</v>
      </c>
      <c r="P33" s="214">
        <f t="shared" si="8"/>
        <v>0</v>
      </c>
      <c r="Q33" s="213">
        <f>SUM(E33:P33)</f>
        <v>0</v>
      </c>
      <c r="R33"/>
      <c r="S33" s="467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468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x14ac:dyDescent="0.2">
      <c r="B34" s="172">
        <f t="shared" si="4"/>
        <v>23</v>
      </c>
      <c r="C34" s="567" t="s">
        <v>83</v>
      </c>
      <c r="D34" s="567"/>
      <c r="E34" s="215">
        <v>0</v>
      </c>
      <c r="F34" s="215">
        <f t="shared" ref="F34:P34" si="9">E34</f>
        <v>0</v>
      </c>
      <c r="G34" s="215">
        <f t="shared" si="9"/>
        <v>0</v>
      </c>
      <c r="H34" s="215">
        <f t="shared" si="9"/>
        <v>0</v>
      </c>
      <c r="I34" s="215">
        <f t="shared" si="9"/>
        <v>0</v>
      </c>
      <c r="J34" s="215">
        <f t="shared" si="9"/>
        <v>0</v>
      </c>
      <c r="K34" s="215">
        <f t="shared" si="9"/>
        <v>0</v>
      </c>
      <c r="L34" s="215">
        <f t="shared" si="9"/>
        <v>0</v>
      </c>
      <c r="M34" s="215">
        <f t="shared" si="9"/>
        <v>0</v>
      </c>
      <c r="N34" s="215">
        <f t="shared" si="9"/>
        <v>0</v>
      </c>
      <c r="O34" s="215">
        <f t="shared" si="9"/>
        <v>0</v>
      </c>
      <c r="P34" s="215">
        <f t="shared" si="9"/>
        <v>0</v>
      </c>
      <c r="Q34" s="216">
        <f>SUM(E34:P34)</f>
        <v>0</v>
      </c>
      <c r="R34"/>
      <c r="S34" s="467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468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5" customHeight="1" x14ac:dyDescent="0.2">
      <c r="B35" s="505" t="s">
        <v>162</v>
      </c>
      <c r="C35" s="505"/>
      <c r="D35" s="505"/>
      <c r="E35" s="506"/>
      <c r="F35" s="506"/>
      <c r="G35" s="506"/>
      <c r="H35" s="506"/>
      <c r="I35" s="506"/>
      <c r="J35" s="506"/>
      <c r="K35" s="506"/>
      <c r="L35" s="506"/>
      <c r="M35" s="506"/>
      <c r="N35" s="506"/>
      <c r="O35" s="506"/>
      <c r="P35" s="506"/>
      <c r="Q35" s="635" t="str">
        <f>Q14</f>
        <v>SLGT</v>
      </c>
      <c r="R35"/>
      <c r="S35" s="467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468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x14ac:dyDescent="0.2">
      <c r="B36" s="176">
        <v>24</v>
      </c>
      <c r="C36" s="577" t="s">
        <v>110</v>
      </c>
      <c r="D36" s="578"/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7">
        <v>0</v>
      </c>
      <c r="M36" s="217">
        <v>0</v>
      </c>
      <c r="N36" s="217">
        <v>0</v>
      </c>
      <c r="O36" s="217">
        <v>0</v>
      </c>
      <c r="P36" s="217">
        <v>0</v>
      </c>
      <c r="Q36" s="218">
        <f>SUM(E36:P36)</f>
        <v>0</v>
      </c>
      <c r="S36" s="467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468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x14ac:dyDescent="0.2">
      <c r="B37" s="173">
        <f>1+B36</f>
        <v>25</v>
      </c>
      <c r="C37" s="560" t="s">
        <v>111</v>
      </c>
      <c r="D37" s="560"/>
      <c r="E37" s="214">
        <v>0</v>
      </c>
      <c r="F37" s="214">
        <f t="shared" ref="F37:P37" si="10">E37</f>
        <v>0</v>
      </c>
      <c r="G37" s="214">
        <f t="shared" si="10"/>
        <v>0</v>
      </c>
      <c r="H37" s="214">
        <f t="shared" si="10"/>
        <v>0</v>
      </c>
      <c r="I37" s="214">
        <f t="shared" si="10"/>
        <v>0</v>
      </c>
      <c r="J37" s="214">
        <f t="shared" si="10"/>
        <v>0</v>
      </c>
      <c r="K37" s="214">
        <f t="shared" si="10"/>
        <v>0</v>
      </c>
      <c r="L37" s="214">
        <f t="shared" si="10"/>
        <v>0</v>
      </c>
      <c r="M37" s="214">
        <f t="shared" si="10"/>
        <v>0</v>
      </c>
      <c r="N37" s="214">
        <f t="shared" si="10"/>
        <v>0</v>
      </c>
      <c r="O37" s="214">
        <f t="shared" si="10"/>
        <v>0</v>
      </c>
      <c r="P37" s="214">
        <f t="shared" si="10"/>
        <v>0</v>
      </c>
      <c r="Q37" s="213">
        <f t="shared" si="7"/>
        <v>0</v>
      </c>
      <c r="R37"/>
      <c r="S37" s="467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468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x14ac:dyDescent="0.2">
      <c r="B38" s="173">
        <f t="shared" ref="B38:B41" si="11">1+B37</f>
        <v>26</v>
      </c>
      <c r="C38" s="560" t="s">
        <v>112</v>
      </c>
      <c r="D38" s="560"/>
      <c r="E38" s="214"/>
      <c r="F38" s="214">
        <f t="shared" ref="F38:P38" si="12">E38</f>
        <v>0</v>
      </c>
      <c r="G38" s="214">
        <f t="shared" si="12"/>
        <v>0</v>
      </c>
      <c r="H38" s="214">
        <f t="shared" si="12"/>
        <v>0</v>
      </c>
      <c r="I38" s="214">
        <f t="shared" si="12"/>
        <v>0</v>
      </c>
      <c r="J38" s="214">
        <f t="shared" si="12"/>
        <v>0</v>
      </c>
      <c r="K38" s="214">
        <f t="shared" si="12"/>
        <v>0</v>
      </c>
      <c r="L38" s="214">
        <f t="shared" si="12"/>
        <v>0</v>
      </c>
      <c r="M38" s="214">
        <f t="shared" si="12"/>
        <v>0</v>
      </c>
      <c r="N38" s="214">
        <f t="shared" si="12"/>
        <v>0</v>
      </c>
      <c r="O38" s="214">
        <f t="shared" si="12"/>
        <v>0</v>
      </c>
      <c r="P38" s="214">
        <f t="shared" si="12"/>
        <v>0</v>
      </c>
      <c r="Q38" s="213">
        <f t="shared" si="7"/>
        <v>0</v>
      </c>
      <c r="R38"/>
      <c r="S38" s="467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46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x14ac:dyDescent="0.2">
      <c r="B39" s="173">
        <f t="shared" si="11"/>
        <v>27</v>
      </c>
      <c r="C39" s="560" t="s">
        <v>113</v>
      </c>
      <c r="D39" s="560"/>
      <c r="E39" s="214">
        <v>0</v>
      </c>
      <c r="F39" s="214">
        <f t="shared" ref="F39:P39" si="13">E39</f>
        <v>0</v>
      </c>
      <c r="G39" s="214">
        <f t="shared" si="13"/>
        <v>0</v>
      </c>
      <c r="H39" s="214">
        <f t="shared" si="13"/>
        <v>0</v>
      </c>
      <c r="I39" s="214">
        <f t="shared" si="13"/>
        <v>0</v>
      </c>
      <c r="J39" s="214">
        <f t="shared" si="13"/>
        <v>0</v>
      </c>
      <c r="K39" s="214">
        <f t="shared" si="13"/>
        <v>0</v>
      </c>
      <c r="L39" s="214">
        <f t="shared" si="13"/>
        <v>0</v>
      </c>
      <c r="M39" s="214">
        <f t="shared" si="13"/>
        <v>0</v>
      </c>
      <c r="N39" s="214">
        <f t="shared" si="13"/>
        <v>0</v>
      </c>
      <c r="O39" s="214">
        <f t="shared" si="13"/>
        <v>0</v>
      </c>
      <c r="P39" s="214">
        <f t="shared" si="13"/>
        <v>0</v>
      </c>
      <c r="Q39" s="213">
        <f t="shared" si="7"/>
        <v>0</v>
      </c>
      <c r="R39"/>
      <c r="S39" s="467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468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x14ac:dyDescent="0.2">
      <c r="B40" s="173">
        <f t="shared" si="11"/>
        <v>28</v>
      </c>
      <c r="C40" s="558" t="s">
        <v>114</v>
      </c>
      <c r="D40" s="559"/>
      <c r="E40" s="214">
        <v>0</v>
      </c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3">
        <f>SUM(E40:P40)</f>
        <v>0</v>
      </c>
      <c r="R40"/>
      <c r="S40" s="467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468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3.5" thickBot="1" x14ac:dyDescent="0.25">
      <c r="B41" s="78">
        <f t="shared" si="11"/>
        <v>29</v>
      </c>
      <c r="C41" s="565" t="s">
        <v>154</v>
      </c>
      <c r="D41" s="565"/>
      <c r="E41" s="306">
        <v>0</v>
      </c>
      <c r="F41" s="306">
        <f t="shared" ref="F41:P41" si="14">E41</f>
        <v>0</v>
      </c>
      <c r="G41" s="306">
        <f t="shared" si="14"/>
        <v>0</v>
      </c>
      <c r="H41" s="306">
        <f t="shared" si="14"/>
        <v>0</v>
      </c>
      <c r="I41" s="306">
        <f t="shared" si="14"/>
        <v>0</v>
      </c>
      <c r="J41" s="306">
        <f t="shared" si="14"/>
        <v>0</v>
      </c>
      <c r="K41" s="306">
        <f t="shared" si="14"/>
        <v>0</v>
      </c>
      <c r="L41" s="306">
        <f t="shared" si="14"/>
        <v>0</v>
      </c>
      <c r="M41" s="306">
        <f t="shared" si="14"/>
        <v>0</v>
      </c>
      <c r="N41" s="306">
        <f t="shared" si="14"/>
        <v>0</v>
      </c>
      <c r="O41" s="306">
        <f t="shared" si="14"/>
        <v>0</v>
      </c>
      <c r="P41" s="306">
        <f t="shared" si="14"/>
        <v>0</v>
      </c>
      <c r="Q41" s="334">
        <f t="shared" si="7"/>
        <v>0</v>
      </c>
      <c r="R41"/>
      <c r="S41" s="467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468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5" customHeight="1" thickTop="1" thickBot="1" x14ac:dyDescent="0.25">
      <c r="B42" s="570" t="s">
        <v>84</v>
      </c>
      <c r="C42" s="570"/>
      <c r="D42" s="570"/>
      <c r="E42" s="335">
        <f>E16+E17+E18+E19+E20+E21+E22+E23+E24+E25+E26+E27+E28+E29+E30+E31+E32+E33+E34+-E36+E37+E38+E39-E40+E41</f>
        <v>0</v>
      </c>
      <c r="F42" s="335">
        <f>F16+F17+F18+F19+F20+F21+F22+F23+F24+F25+F26+F27+F28+F29+F30+F31+F32+F33+F34+-F36+F37+F38+F39-F40+F41</f>
        <v>0</v>
      </c>
      <c r="G42" s="335">
        <f t="shared" ref="G42:P42" si="15">G16+G17+G18+G19+G20+G21+G22+G23+G24+G25+G26+G27+G28+G29+G30+G31+G32+G33+G34+-G36+G37+G38+G39-G40+G41</f>
        <v>0</v>
      </c>
      <c r="H42" s="335">
        <f t="shared" si="15"/>
        <v>0</v>
      </c>
      <c r="I42" s="335">
        <f t="shared" si="15"/>
        <v>0</v>
      </c>
      <c r="J42" s="335">
        <f t="shared" si="15"/>
        <v>0</v>
      </c>
      <c r="K42" s="335">
        <f t="shared" si="15"/>
        <v>0</v>
      </c>
      <c r="L42" s="335">
        <f t="shared" si="15"/>
        <v>0</v>
      </c>
      <c r="M42" s="335">
        <f t="shared" si="15"/>
        <v>0</v>
      </c>
      <c r="N42" s="335">
        <f t="shared" si="15"/>
        <v>0</v>
      </c>
      <c r="O42" s="335">
        <f t="shared" si="15"/>
        <v>0</v>
      </c>
      <c r="P42" s="335">
        <f t="shared" si="15"/>
        <v>0</v>
      </c>
      <c r="Q42" s="336">
        <f>SUM(E42:P42)</f>
        <v>0</v>
      </c>
      <c r="R42"/>
      <c r="S42" s="467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468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4.5" customHeight="1" thickTop="1" x14ac:dyDescent="0.2">
      <c r="B43" s="12"/>
      <c r="C43" s="12"/>
      <c r="D43" s="12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/>
      <c r="R43"/>
      <c r="S43" s="469"/>
      <c r="T43" s="465"/>
      <c r="U43" s="465"/>
      <c r="V43" s="465"/>
      <c r="W43" s="465"/>
      <c r="X43" s="465"/>
      <c r="Y43" s="465"/>
      <c r="Z43" s="465"/>
      <c r="AA43" s="465"/>
      <c r="AB43" s="465"/>
      <c r="AC43" s="465"/>
      <c r="AD43" s="465"/>
      <c r="AE43" s="465"/>
      <c r="AF43" s="465"/>
      <c r="AG43" s="465"/>
      <c r="AH43" s="465"/>
      <c r="AI43" s="47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3.5" customHeight="1" x14ac:dyDescent="0.2">
      <c r="B44" s="337">
        <v>30.31</v>
      </c>
      <c r="C44" s="571" t="s">
        <v>85</v>
      </c>
      <c r="D44" s="571"/>
      <c r="E44" s="338">
        <f t="shared" ref="E44:P44" si="16">+E12-E42</f>
        <v>0</v>
      </c>
      <c r="F44" s="338">
        <f t="shared" si="16"/>
        <v>0</v>
      </c>
      <c r="G44" s="338">
        <f t="shared" si="16"/>
        <v>0</v>
      </c>
      <c r="H44" s="338">
        <f t="shared" si="16"/>
        <v>0</v>
      </c>
      <c r="I44" s="338">
        <f t="shared" si="16"/>
        <v>0</v>
      </c>
      <c r="J44" s="338">
        <f t="shared" si="16"/>
        <v>0</v>
      </c>
      <c r="K44" s="338">
        <f t="shared" si="16"/>
        <v>0</v>
      </c>
      <c r="L44" s="338">
        <f t="shared" si="16"/>
        <v>0</v>
      </c>
      <c r="M44" s="338">
        <f t="shared" si="16"/>
        <v>0</v>
      </c>
      <c r="N44" s="338">
        <f t="shared" si="16"/>
        <v>0</v>
      </c>
      <c r="O44" s="338">
        <f t="shared" si="16"/>
        <v>0</v>
      </c>
      <c r="P44" s="338">
        <f t="shared" si="16"/>
        <v>0</v>
      </c>
      <c r="Q44" s="338">
        <f>SUM(E44:P44)</f>
        <v>0</v>
      </c>
      <c r="R44"/>
      <c r="S44" s="471"/>
      <c r="T44" s="472"/>
      <c r="U44" s="472"/>
      <c r="V44" s="472"/>
      <c r="W44" s="472"/>
      <c r="X44" s="472"/>
      <c r="Y44" s="472"/>
      <c r="Z44" s="472"/>
      <c r="AA44" s="472"/>
      <c r="AB44" s="472"/>
      <c r="AC44" s="472"/>
      <c r="AD44" s="472"/>
      <c r="AE44" s="472"/>
      <c r="AF44" s="472"/>
      <c r="AG44" s="472"/>
      <c r="AH44" s="472"/>
      <c r="AI44" s="473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13.5" customHeight="1" x14ac:dyDescent="0.2">
      <c r="B45" s="15">
        <v>31</v>
      </c>
      <c r="C45" s="572" t="s">
        <v>86</v>
      </c>
      <c r="D45" s="572"/>
      <c r="E45" s="261">
        <f>+E44+E8</f>
        <v>0</v>
      </c>
      <c r="F45" s="261">
        <f t="shared" ref="F45:P45" si="17">+E45+F44</f>
        <v>0</v>
      </c>
      <c r="G45" s="261">
        <f t="shared" si="17"/>
        <v>0</v>
      </c>
      <c r="H45" s="261">
        <f t="shared" si="17"/>
        <v>0</v>
      </c>
      <c r="I45" s="261">
        <f t="shared" si="17"/>
        <v>0</v>
      </c>
      <c r="J45" s="261">
        <f t="shared" si="17"/>
        <v>0</v>
      </c>
      <c r="K45" s="261">
        <f t="shared" si="17"/>
        <v>0</v>
      </c>
      <c r="L45" s="261">
        <f t="shared" si="17"/>
        <v>0</v>
      </c>
      <c r="M45" s="261">
        <f t="shared" si="17"/>
        <v>0</v>
      </c>
      <c r="N45" s="261">
        <f t="shared" si="17"/>
        <v>0</v>
      </c>
      <c r="O45" s="261">
        <f t="shared" si="17"/>
        <v>0</v>
      </c>
      <c r="P45" s="262">
        <f t="shared" si="17"/>
        <v>0</v>
      </c>
      <c r="Q45" s="219"/>
      <c r="R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s="255" customFormat="1" ht="12.6" customHeight="1" x14ac:dyDescent="0.2">
      <c r="A46" s="252"/>
      <c r="B46" s="252"/>
      <c r="C46" s="568" t="s">
        <v>117</v>
      </c>
      <c r="D46" s="569"/>
      <c r="E46" s="253">
        <f>IF($Q42=0,0,E45*30/($Q42/12))</f>
        <v>0</v>
      </c>
      <c r="F46" s="253">
        <f t="shared" ref="F46:P46" si="18">IF($Q42=0,0,F45*30/($Q42/12))</f>
        <v>0</v>
      </c>
      <c r="G46" s="253">
        <f t="shared" si="18"/>
        <v>0</v>
      </c>
      <c r="H46" s="253">
        <f t="shared" si="18"/>
        <v>0</v>
      </c>
      <c r="I46" s="253">
        <f t="shared" si="18"/>
        <v>0</v>
      </c>
      <c r="J46" s="253">
        <f t="shared" si="18"/>
        <v>0</v>
      </c>
      <c r="K46" s="253">
        <f t="shared" si="18"/>
        <v>0</v>
      </c>
      <c r="L46" s="253">
        <f t="shared" si="18"/>
        <v>0</v>
      </c>
      <c r="M46" s="253">
        <f t="shared" si="18"/>
        <v>0</v>
      </c>
      <c r="N46" s="253">
        <f t="shared" si="18"/>
        <v>0</v>
      </c>
      <c r="O46" s="253">
        <f t="shared" si="18"/>
        <v>0</v>
      </c>
      <c r="P46" s="253">
        <f t="shared" si="18"/>
        <v>0</v>
      </c>
      <c r="Q46" s="254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MM46" s="252"/>
    </row>
    <row r="47" spans="1:1027" ht="16.899999999999999" customHeight="1" x14ac:dyDescent="0.2">
      <c r="B47"/>
      <c r="C47"/>
      <c r="D47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  <c r="Q47"/>
      <c r="R47"/>
      <c r="T47" s="21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ht="14.1" customHeight="1" x14ac:dyDescent="0.2">
      <c r="B48" s="551" t="s">
        <v>163</v>
      </c>
      <c r="C48" s="551"/>
      <c r="D48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  <c r="Q48"/>
      <c r="R48"/>
      <c r="T48" s="21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  <c r="AMK48"/>
      <c r="AML48"/>
    </row>
    <row r="49" spans="1:1026" ht="12.75" customHeight="1" x14ac:dyDescent="0.2">
      <c r="B49" s="573" t="s">
        <v>237</v>
      </c>
      <c r="C49" s="573"/>
      <c r="D49" s="573"/>
      <c r="E49" s="573"/>
      <c r="F49" s="573"/>
      <c r="G49" s="573"/>
      <c r="H49" s="16"/>
      <c r="I49" s="16"/>
      <c r="J49" s="20"/>
      <c r="K49" s="550" t="s">
        <v>159</v>
      </c>
      <c r="L49" s="550"/>
      <c r="M49" s="550"/>
      <c r="N49" s="550"/>
      <c r="O49" s="550"/>
      <c r="P49" s="550"/>
      <c r="Q49" s="550"/>
      <c r="R49"/>
      <c r="T49" s="21"/>
      <c r="Y49" s="22" t="s">
        <v>1</v>
      </c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x14ac:dyDescent="0.2">
      <c r="B50"/>
      <c r="C50" s="563"/>
      <c r="D50" s="563"/>
      <c r="E50" s="564"/>
      <c r="F50" s="564"/>
      <c r="G50" s="564"/>
      <c r="H50" s="16"/>
      <c r="I50" s="16"/>
      <c r="J50" s="16"/>
      <c r="K50" s="16"/>
      <c r="L50" s="16"/>
      <c r="M50" s="57"/>
      <c r="N50" s="251"/>
      <c r="O50" s="251"/>
      <c r="P50" s="251"/>
      <c r="Q50" s="251"/>
      <c r="R50"/>
      <c r="T50" s="21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ht="15" x14ac:dyDescent="0.2">
      <c r="B51"/>
      <c r="C51" s="507" t="str">
        <f>+C4</f>
        <v>Namn</v>
      </c>
      <c r="D51"/>
      <c r="E51" s="17"/>
      <c r="F51" s="17"/>
      <c r="G51" s="17"/>
      <c r="H51"/>
      <c r="I51"/>
      <c r="J51"/>
      <c r="K51"/>
      <c r="L51" s="17"/>
      <c r="M51" s="17"/>
      <c r="N51" s="17"/>
      <c r="O51" s="17"/>
      <c r="P51" s="17"/>
      <c r="Q51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x14ac:dyDescent="0.2">
      <c r="B52"/>
      <c r="C52"/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s="2" customFormat="1" ht="20.25" x14ac:dyDescent="0.3">
      <c r="A53" s="1"/>
      <c r="B53"/>
      <c r="C53"/>
      <c r="D53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/>
    </row>
    <row r="54" spans="1:1026" ht="20.25" x14ac:dyDescent="0.3">
      <c r="A54" s="2"/>
      <c r="B54" s="2"/>
      <c r="D54" s="2"/>
      <c r="E54" s="2"/>
      <c r="F54" s="2"/>
      <c r="G54" s="2"/>
      <c r="H54" s="2" t="s">
        <v>0</v>
      </c>
      <c r="I54" s="2"/>
      <c r="J54" s="2"/>
      <c r="K54" s="2"/>
      <c r="L54" s="2"/>
      <c r="M54" s="2"/>
      <c r="N54" s="2"/>
      <c r="O54" s="2"/>
      <c r="P54" s="2"/>
      <c r="Q54" s="2"/>
    </row>
    <row r="55" spans="1:1026" x14ac:dyDescent="0.2">
      <c r="C55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3:11" x14ac:dyDescent="0.2">
      <c r="C81"/>
    </row>
    <row r="82" spans="3:11" x14ac:dyDescent="0.2">
      <c r="C82"/>
    </row>
    <row r="83" spans="3:11" ht="49.9" customHeight="1" x14ac:dyDescent="0.2">
      <c r="C83"/>
    </row>
    <row r="84" spans="3:11" x14ac:dyDescent="0.2">
      <c r="C84" s="551" t="s">
        <v>87</v>
      </c>
      <c r="D84" s="551"/>
      <c r="E84" s="551"/>
      <c r="F84" s="551"/>
      <c r="G84" s="551"/>
      <c r="H84" s="551"/>
      <c r="I84" s="551"/>
      <c r="J84" s="551"/>
      <c r="K84" s="551"/>
    </row>
    <row r="85" spans="3:11" x14ac:dyDescent="0.2">
      <c r="C85" s="552" t="s">
        <v>88</v>
      </c>
      <c r="D85" s="552"/>
      <c r="E85" s="552"/>
      <c r="F85" s="552"/>
      <c r="G85" s="552"/>
      <c r="H85" s="552"/>
      <c r="I85" s="552"/>
      <c r="J85" s="552"/>
      <c r="K85" s="552"/>
    </row>
    <row r="86" spans="3:11" x14ac:dyDescent="0.2">
      <c r="C86" s="552" t="s">
        <v>89</v>
      </c>
      <c r="D86" s="552"/>
      <c r="E86" s="552"/>
      <c r="F86" s="552"/>
      <c r="G86" s="552"/>
      <c r="H86" s="552"/>
      <c r="I86" s="552"/>
      <c r="J86" s="552"/>
      <c r="K86" s="552"/>
    </row>
    <row r="87" spans="3:11" x14ac:dyDescent="0.2">
      <c r="C87"/>
    </row>
    <row r="88" spans="3:11" x14ac:dyDescent="0.2">
      <c r="C88" s="24"/>
    </row>
    <row r="89" spans="3:11" x14ac:dyDescent="0.2">
      <c r="C89" s="1" t="s">
        <v>236</v>
      </c>
    </row>
  </sheetData>
  <sheetProtection algorithmName="SHA-512" hashValue="YXOqzCS1hszHfl2ca09HTBpsOwtLFq4K1UA9I8TmrH/DN6tj/OD+phnYz090s8Di0W5BLYdGnDSALioMn+DHrA==" saltValue="0sVJ1u3L2kfLUSUnykMoXg==" spinCount="100000" sheet="1" objects="1" scenarios="1"/>
  <mergeCells count="43">
    <mergeCell ref="L4:M4"/>
    <mergeCell ref="C10:D10"/>
    <mergeCell ref="C36:D36"/>
    <mergeCell ref="C11:D11"/>
    <mergeCell ref="B12:D12"/>
    <mergeCell ref="C17:D17"/>
    <mergeCell ref="B14:D14"/>
    <mergeCell ref="C16:D16"/>
    <mergeCell ref="C21:D21"/>
    <mergeCell ref="C23:D23"/>
    <mergeCell ref="C25:D25"/>
    <mergeCell ref="C4:F4"/>
    <mergeCell ref="C50:D50"/>
    <mergeCell ref="E50:G50"/>
    <mergeCell ref="C39:D39"/>
    <mergeCell ref="C41:D41"/>
    <mergeCell ref="C33:D33"/>
    <mergeCell ref="C34:D34"/>
    <mergeCell ref="C40:D40"/>
    <mergeCell ref="C38:D38"/>
    <mergeCell ref="C37:D37"/>
    <mergeCell ref="C46:D46"/>
    <mergeCell ref="B42:D42"/>
    <mergeCell ref="C44:D44"/>
    <mergeCell ref="C45:D45"/>
    <mergeCell ref="B48:C48"/>
    <mergeCell ref="B49:G49"/>
    <mergeCell ref="T3:U3"/>
    <mergeCell ref="K49:Q49"/>
    <mergeCell ref="C84:K84"/>
    <mergeCell ref="C85:K85"/>
    <mergeCell ref="C86:K86"/>
    <mergeCell ref="S4:T4"/>
    <mergeCell ref="C9:D9"/>
    <mergeCell ref="B7:D7"/>
    <mergeCell ref="C31:D31"/>
    <mergeCell ref="C24:D24"/>
    <mergeCell ref="C26:D26"/>
    <mergeCell ref="C27:D27"/>
    <mergeCell ref="C28:D28"/>
    <mergeCell ref="C29:D29"/>
    <mergeCell ref="C30:D30"/>
    <mergeCell ref="C32:D32"/>
  </mergeCells>
  <conditionalFormatting sqref="E46:P46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3" firstPageNumber="0" orientation="landscape" r:id="rId1"/>
  <rowBreaks count="1" manualBreakCount="1">
    <brk id="49" min="1" max="32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458"/>
  <sheetViews>
    <sheetView showZeros="0" zoomScaleNormal="100" workbookViewId="0">
      <selection activeCell="W360" sqref="W360"/>
    </sheetView>
  </sheetViews>
  <sheetFormatPr defaultRowHeight="12.75" x14ac:dyDescent="0.2"/>
  <cols>
    <col min="1" max="2" width="8.5703125"/>
    <col min="3" max="3" width="28" customWidth="1"/>
    <col min="4" max="4" width="7.5703125" style="116" customWidth="1"/>
    <col min="5" max="5" width="13.28515625" customWidth="1"/>
    <col min="6" max="17" width="11.85546875"/>
    <col min="18" max="1025" width="8.5703125"/>
  </cols>
  <sheetData>
    <row r="2" spans="3:17" x14ac:dyDescent="0.2">
      <c r="C2" s="25" t="s">
        <v>2</v>
      </c>
      <c r="D2" s="119" t="s">
        <v>3</v>
      </c>
      <c r="E2" s="26" t="str">
        <f>'2. Försäljning och inköp'!F6</f>
        <v>Jan</v>
      </c>
      <c r="F2" s="26" t="str">
        <f>'2. Försäljning och inköp'!G6</f>
        <v>Feb</v>
      </c>
      <c r="G2" s="26" t="str">
        <f>'2. Försäljning och inköp'!H6</f>
        <v>Mars</v>
      </c>
      <c r="H2" s="26" t="str">
        <f>'2. Försäljning och inköp'!I6</f>
        <v>April</v>
      </c>
      <c r="I2" s="26" t="str">
        <f>'2. Försäljning och inköp'!J6</f>
        <v>Maj</v>
      </c>
      <c r="J2" s="26" t="str">
        <f>'2. Försäljning och inköp'!K6</f>
        <v>Juni</v>
      </c>
      <c r="K2" s="26" t="str">
        <f>'2. Försäljning och inköp'!L6</f>
        <v>Juli</v>
      </c>
      <c r="L2" s="26" t="str">
        <f>'2. Försäljning och inköp'!M6</f>
        <v>Aug</v>
      </c>
      <c r="M2" s="26" t="str">
        <f>'2. Försäljning och inköp'!N6</f>
        <v>Sep</v>
      </c>
      <c r="N2" s="26" t="str">
        <f>'2. Försäljning och inköp'!O6</f>
        <v>Okt</v>
      </c>
      <c r="O2" s="26" t="str">
        <f>'2. Försäljning och inköp'!P6</f>
        <v>Nov</v>
      </c>
      <c r="P2" s="26" t="str">
        <f>'2. Försäljning och inköp'!Q6</f>
        <v>Dec</v>
      </c>
      <c r="Q2" s="27" t="str">
        <f>'2. Försäljning och inköp'!R6</f>
        <v>SLGT</v>
      </c>
    </row>
    <row r="3" spans="3:17" x14ac:dyDescent="0.2">
      <c r="C3" s="28" t="s">
        <v>4</v>
      </c>
      <c r="D3" s="31"/>
      <c r="E3" s="29">
        <f>'3. Fasta kostnader'!G8</f>
        <v>0</v>
      </c>
      <c r="F3" s="29">
        <f>'3. Fasta kostnader'!H8</f>
        <v>0</v>
      </c>
      <c r="G3" s="29">
        <f>'3. Fasta kostnader'!I8</f>
        <v>0</v>
      </c>
      <c r="H3" s="29">
        <f>'3. Fasta kostnader'!J8</f>
        <v>0</v>
      </c>
      <c r="I3" s="29">
        <f>'3. Fasta kostnader'!K8</f>
        <v>0</v>
      </c>
      <c r="J3" s="29">
        <f>'3. Fasta kostnader'!L8</f>
        <v>0</v>
      </c>
      <c r="K3" s="29">
        <f>'3. Fasta kostnader'!M8</f>
        <v>0</v>
      </c>
      <c r="L3" s="29">
        <f>'3. Fasta kostnader'!N8</f>
        <v>0</v>
      </c>
      <c r="M3" s="29">
        <f>'3. Fasta kostnader'!O8</f>
        <v>0</v>
      </c>
      <c r="N3" s="29">
        <f>'3. Fasta kostnader'!P8</f>
        <v>0</v>
      </c>
      <c r="O3" s="29">
        <f>'3. Fasta kostnader'!Q8</f>
        <v>0</v>
      </c>
      <c r="P3" s="29">
        <f>'3. Fasta kostnader'!R8</f>
        <v>0</v>
      </c>
      <c r="Q3" s="30">
        <f>SUM(E3:P3)</f>
        <v>0</v>
      </c>
    </row>
    <row r="4" spans="3:17" x14ac:dyDescent="0.2">
      <c r="C4" s="28" t="s">
        <v>5</v>
      </c>
      <c r="D4" s="31"/>
      <c r="E4" s="29">
        <f>'3. Fasta kostnader'!G9</f>
        <v>0</v>
      </c>
      <c r="F4" s="29">
        <f>'3. Fasta kostnader'!H9</f>
        <v>0</v>
      </c>
      <c r="G4" s="29">
        <f>'3. Fasta kostnader'!I9</f>
        <v>0</v>
      </c>
      <c r="H4" s="29">
        <f>'3. Fasta kostnader'!J9</f>
        <v>0</v>
      </c>
      <c r="I4" s="29">
        <f>'3. Fasta kostnader'!K9</f>
        <v>0</v>
      </c>
      <c r="J4" s="29">
        <f>'3. Fasta kostnader'!L9</f>
        <v>0</v>
      </c>
      <c r="K4" s="29">
        <f>'3. Fasta kostnader'!M9</f>
        <v>0</v>
      </c>
      <c r="L4" s="29">
        <f>'3. Fasta kostnader'!N9</f>
        <v>0</v>
      </c>
      <c r="M4" s="29">
        <f>'3. Fasta kostnader'!O9</f>
        <v>0</v>
      </c>
      <c r="N4" s="29">
        <f>'3. Fasta kostnader'!P9</f>
        <v>0</v>
      </c>
      <c r="O4" s="29">
        <f>'3. Fasta kostnader'!Q9</f>
        <v>0</v>
      </c>
      <c r="P4" s="29">
        <f>'3. Fasta kostnader'!R9</f>
        <v>0</v>
      </c>
      <c r="Q4" s="30">
        <f t="shared" ref="Q4:Q9" si="0">SUM(E4:P4)</f>
        <v>0</v>
      </c>
    </row>
    <row r="5" spans="3:17" x14ac:dyDescent="0.2">
      <c r="C5" s="28" t="s">
        <v>6</v>
      </c>
      <c r="D5" s="31"/>
      <c r="E5" s="29">
        <f t="shared" ref="E5:P5" si="1">SUM(E3:E4)</f>
        <v>0</v>
      </c>
      <c r="F5" s="29">
        <f t="shared" si="1"/>
        <v>0</v>
      </c>
      <c r="G5" s="29">
        <f t="shared" si="1"/>
        <v>0</v>
      </c>
      <c r="H5" s="29">
        <f t="shared" si="1"/>
        <v>0</v>
      </c>
      <c r="I5" s="29">
        <f t="shared" si="1"/>
        <v>0</v>
      </c>
      <c r="J5" s="29">
        <f t="shared" si="1"/>
        <v>0</v>
      </c>
      <c r="K5" s="29">
        <f t="shared" si="1"/>
        <v>0</v>
      </c>
      <c r="L5" s="29">
        <f t="shared" si="1"/>
        <v>0</v>
      </c>
      <c r="M5" s="29">
        <f t="shared" si="1"/>
        <v>0</v>
      </c>
      <c r="N5" s="29">
        <f t="shared" si="1"/>
        <v>0</v>
      </c>
      <c r="O5" s="29">
        <f t="shared" si="1"/>
        <v>0</v>
      </c>
      <c r="P5" s="29">
        <f t="shared" si="1"/>
        <v>0</v>
      </c>
      <c r="Q5" s="30">
        <f t="shared" si="0"/>
        <v>0</v>
      </c>
    </row>
    <row r="6" spans="3:17" x14ac:dyDescent="0.2">
      <c r="C6" s="593" t="s">
        <v>7</v>
      </c>
      <c r="D6" s="594"/>
      <c r="E6" s="29">
        <f>E7*E5</f>
        <v>0</v>
      </c>
      <c r="F6" s="29">
        <f t="shared" ref="F6:P6" si="2">F7*F5</f>
        <v>0</v>
      </c>
      <c r="G6" s="29">
        <f t="shared" si="2"/>
        <v>0</v>
      </c>
      <c r="H6" s="29">
        <f t="shared" si="2"/>
        <v>0</v>
      </c>
      <c r="I6" s="29">
        <f t="shared" si="2"/>
        <v>0</v>
      </c>
      <c r="J6" s="29">
        <f t="shared" si="2"/>
        <v>0</v>
      </c>
      <c r="K6" s="29">
        <f t="shared" si="2"/>
        <v>0</v>
      </c>
      <c r="L6" s="29">
        <f t="shared" si="2"/>
        <v>0</v>
      </c>
      <c r="M6" s="29">
        <f t="shared" si="2"/>
        <v>0</v>
      </c>
      <c r="N6" s="29">
        <f t="shared" si="2"/>
        <v>0</v>
      </c>
      <c r="O6" s="29">
        <f t="shared" si="2"/>
        <v>0</v>
      </c>
      <c r="P6" s="29">
        <f t="shared" si="2"/>
        <v>0</v>
      </c>
      <c r="Q6" s="30">
        <f t="shared" si="0"/>
        <v>0</v>
      </c>
    </row>
    <row r="7" spans="3:17" x14ac:dyDescent="0.2">
      <c r="C7" s="28" t="s">
        <v>18</v>
      </c>
      <c r="D7" s="31"/>
      <c r="E7" s="58">
        <f>'3. Fasta kostnader'!G10</f>
        <v>0.28999999999999998</v>
      </c>
      <c r="F7" s="58">
        <f>'3. Fasta kostnader'!H10</f>
        <v>0.28999999999999998</v>
      </c>
      <c r="G7" s="58">
        <f>'3. Fasta kostnader'!I10</f>
        <v>0.28999999999999998</v>
      </c>
      <c r="H7" s="58">
        <f>'3. Fasta kostnader'!J10</f>
        <v>0.28999999999999998</v>
      </c>
      <c r="I7" s="58">
        <f>'3. Fasta kostnader'!K10</f>
        <v>0.28999999999999998</v>
      </c>
      <c r="J7" s="58">
        <f>'3. Fasta kostnader'!L10</f>
        <v>0.28999999999999998</v>
      </c>
      <c r="K7" s="58">
        <f>'3. Fasta kostnader'!M10</f>
        <v>0.28999999999999998</v>
      </c>
      <c r="L7" s="58">
        <f>'3. Fasta kostnader'!N10</f>
        <v>0.28999999999999998</v>
      </c>
      <c r="M7" s="58">
        <f>'3. Fasta kostnader'!O10</f>
        <v>0.28999999999999998</v>
      </c>
      <c r="N7" s="58">
        <f>'3. Fasta kostnader'!P10</f>
        <v>0.28999999999999998</v>
      </c>
      <c r="O7" s="58">
        <f>'3. Fasta kostnader'!Q10</f>
        <v>0.28999999999999998</v>
      </c>
      <c r="P7" s="58">
        <f>'3. Fasta kostnader'!R10</f>
        <v>0.28999999999999998</v>
      </c>
      <c r="Q7" s="30">
        <f t="shared" si="0"/>
        <v>3.48</v>
      </c>
    </row>
    <row r="8" spans="3:17" x14ac:dyDescent="0.2">
      <c r="C8" s="591" t="s">
        <v>8</v>
      </c>
      <c r="D8" s="592"/>
      <c r="E8" s="62">
        <f t="shared" ref="E8:P8" si="3">E3-E6</f>
        <v>0</v>
      </c>
      <c r="F8" s="62">
        <f t="shared" si="3"/>
        <v>0</v>
      </c>
      <c r="G8" s="62">
        <f t="shared" si="3"/>
        <v>0</v>
      </c>
      <c r="H8" s="62">
        <f t="shared" si="3"/>
        <v>0</v>
      </c>
      <c r="I8" s="62">
        <f t="shared" si="3"/>
        <v>0</v>
      </c>
      <c r="J8" s="62">
        <f t="shared" si="3"/>
        <v>0</v>
      </c>
      <c r="K8" s="62">
        <f t="shared" si="3"/>
        <v>0</v>
      </c>
      <c r="L8" s="62">
        <f t="shared" si="3"/>
        <v>0</v>
      </c>
      <c r="M8" s="62">
        <f t="shared" si="3"/>
        <v>0</v>
      </c>
      <c r="N8" s="62">
        <f t="shared" si="3"/>
        <v>0</v>
      </c>
      <c r="O8" s="62">
        <f t="shared" si="3"/>
        <v>0</v>
      </c>
      <c r="P8" s="62">
        <f t="shared" si="3"/>
        <v>0</v>
      </c>
      <c r="Q8" s="59">
        <f t="shared" si="0"/>
        <v>0</v>
      </c>
    </row>
    <row r="9" spans="3:17" ht="13.5" thickBot="1" x14ac:dyDescent="0.25">
      <c r="C9" s="595" t="s">
        <v>9</v>
      </c>
      <c r="D9" s="596"/>
      <c r="E9" s="63">
        <f>E5*(E7+1.87%)</f>
        <v>0</v>
      </c>
      <c r="F9" s="63">
        <f t="shared" ref="F9:P9" si="4">F5*(F7+1.87%)</f>
        <v>0</v>
      </c>
      <c r="G9" s="63">
        <f t="shared" si="4"/>
        <v>0</v>
      </c>
      <c r="H9" s="63">
        <f t="shared" si="4"/>
        <v>0</v>
      </c>
      <c r="I9" s="63">
        <f t="shared" si="4"/>
        <v>0</v>
      </c>
      <c r="J9" s="63">
        <f t="shared" si="4"/>
        <v>0</v>
      </c>
      <c r="K9" s="63">
        <f t="shared" si="4"/>
        <v>0</v>
      </c>
      <c r="L9" s="63">
        <f t="shared" si="4"/>
        <v>0</v>
      </c>
      <c r="M9" s="63">
        <f t="shared" si="4"/>
        <v>0</v>
      </c>
      <c r="N9" s="63">
        <f t="shared" si="4"/>
        <v>0</v>
      </c>
      <c r="O9" s="63">
        <f t="shared" si="4"/>
        <v>0</v>
      </c>
      <c r="P9" s="63">
        <f t="shared" si="4"/>
        <v>0</v>
      </c>
      <c r="Q9" s="59">
        <f t="shared" si="0"/>
        <v>0</v>
      </c>
    </row>
    <row r="10" spans="3:17" ht="13.5" thickBot="1" x14ac:dyDescent="0.25">
      <c r="C10" s="32"/>
      <c r="D10" s="105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</row>
    <row r="11" spans="3:17" x14ac:dyDescent="0.2">
      <c r="C11" s="25" t="s">
        <v>23</v>
      </c>
      <c r="D11" s="119" t="s">
        <v>3</v>
      </c>
      <c r="E11" s="26" t="str">
        <f t="shared" ref="E11:Q11" si="5">E2</f>
        <v>Jan</v>
      </c>
      <c r="F11" s="26" t="str">
        <f t="shared" si="5"/>
        <v>Feb</v>
      </c>
      <c r="G11" s="26" t="str">
        <f t="shared" si="5"/>
        <v>Mars</v>
      </c>
      <c r="H11" s="26" t="str">
        <f t="shared" si="5"/>
        <v>April</v>
      </c>
      <c r="I11" s="26" t="str">
        <f t="shared" si="5"/>
        <v>Maj</v>
      </c>
      <c r="J11" s="26" t="str">
        <f t="shared" si="5"/>
        <v>Juni</v>
      </c>
      <c r="K11" s="26" t="str">
        <f t="shared" si="5"/>
        <v>Juli</v>
      </c>
      <c r="L11" s="26" t="str">
        <f t="shared" si="5"/>
        <v>Aug</v>
      </c>
      <c r="M11" s="26" t="str">
        <f t="shared" si="5"/>
        <v>Sep</v>
      </c>
      <c r="N11" s="26" t="str">
        <f t="shared" si="5"/>
        <v>Okt</v>
      </c>
      <c r="O11" s="26" t="str">
        <f t="shared" si="5"/>
        <v>Nov</v>
      </c>
      <c r="P11" s="26" t="str">
        <f t="shared" si="5"/>
        <v>Dec</v>
      </c>
      <c r="Q11" s="27" t="str">
        <f t="shared" si="5"/>
        <v>SLGT</v>
      </c>
    </row>
    <row r="12" spans="3:17" x14ac:dyDescent="0.2">
      <c r="C12" s="28" t="s">
        <v>19</v>
      </c>
      <c r="D12" s="31"/>
      <c r="E12" s="29">
        <f>'3. Fasta kostnader'!G17</f>
        <v>0</v>
      </c>
      <c r="F12" s="29">
        <f>'3. Fasta kostnader'!H17</f>
        <v>0</v>
      </c>
      <c r="G12" s="29">
        <f>'3. Fasta kostnader'!I17</f>
        <v>0</v>
      </c>
      <c r="H12" s="29">
        <f>'3. Fasta kostnader'!J17</f>
        <v>0</v>
      </c>
      <c r="I12" s="29">
        <f>'3. Fasta kostnader'!K17</f>
        <v>0</v>
      </c>
      <c r="J12" s="29">
        <f>'3. Fasta kostnader'!L17</f>
        <v>0</v>
      </c>
      <c r="K12" s="29">
        <f>'3. Fasta kostnader'!M17</f>
        <v>0</v>
      </c>
      <c r="L12" s="29">
        <f>'3. Fasta kostnader'!N17</f>
        <v>0</v>
      </c>
      <c r="M12" s="29">
        <f>'3. Fasta kostnader'!O17</f>
        <v>0</v>
      </c>
      <c r="N12" s="29">
        <f>'3. Fasta kostnader'!P17</f>
        <v>0</v>
      </c>
      <c r="O12" s="29">
        <f>'3. Fasta kostnader'!Q17</f>
        <v>0</v>
      </c>
      <c r="P12" s="29">
        <f>'3. Fasta kostnader'!R17</f>
        <v>0</v>
      </c>
      <c r="Q12" s="30">
        <f>SUM(E12:P12)</f>
        <v>0</v>
      </c>
    </row>
    <row r="13" spans="3:17" x14ac:dyDescent="0.2">
      <c r="C13" s="28" t="s">
        <v>20</v>
      </c>
      <c r="D13" s="31"/>
      <c r="E13" s="29">
        <f>'3. Fasta kostnader'!G18</f>
        <v>0</v>
      </c>
      <c r="F13" s="29">
        <f>'3. Fasta kostnader'!H18</f>
        <v>0</v>
      </c>
      <c r="G13" s="29">
        <f>'3. Fasta kostnader'!I18</f>
        <v>0</v>
      </c>
      <c r="H13" s="29">
        <f>'3. Fasta kostnader'!J18</f>
        <v>0</v>
      </c>
      <c r="I13" s="29">
        <f>'3. Fasta kostnader'!K18</f>
        <v>0</v>
      </c>
      <c r="J13" s="29">
        <f>'3. Fasta kostnader'!L18</f>
        <v>0</v>
      </c>
      <c r="K13" s="29">
        <f>'3. Fasta kostnader'!M18</f>
        <v>0</v>
      </c>
      <c r="L13" s="29">
        <f>'3. Fasta kostnader'!N18</f>
        <v>0</v>
      </c>
      <c r="M13" s="29">
        <f>'3. Fasta kostnader'!O18</f>
        <v>0</v>
      </c>
      <c r="N13" s="29">
        <f>'3. Fasta kostnader'!P18</f>
        <v>0</v>
      </c>
      <c r="O13" s="29">
        <f>'3. Fasta kostnader'!Q18</f>
        <v>0</v>
      </c>
      <c r="P13" s="29">
        <f>'3. Fasta kostnader'!R18</f>
        <v>0</v>
      </c>
      <c r="Q13" s="30">
        <f t="shared" ref="Q13:Q22" si="6">SUM(E13:P13)</f>
        <v>0</v>
      </c>
    </row>
    <row r="14" spans="3:17" x14ac:dyDescent="0.2">
      <c r="C14" s="593" t="s">
        <v>32</v>
      </c>
      <c r="D14" s="594"/>
      <c r="E14" s="29">
        <f t="shared" ref="E14:P14" si="7">SUM(E12:E13)</f>
        <v>0</v>
      </c>
      <c r="F14" s="29">
        <f t="shared" si="7"/>
        <v>0</v>
      </c>
      <c r="G14" s="29">
        <f t="shared" si="7"/>
        <v>0</v>
      </c>
      <c r="H14" s="29">
        <f t="shared" si="7"/>
        <v>0</v>
      </c>
      <c r="I14" s="29">
        <f t="shared" si="7"/>
        <v>0</v>
      </c>
      <c r="J14" s="29">
        <f t="shared" si="7"/>
        <v>0</v>
      </c>
      <c r="K14" s="29">
        <f t="shared" si="7"/>
        <v>0</v>
      </c>
      <c r="L14" s="29">
        <f t="shared" si="7"/>
        <v>0</v>
      </c>
      <c r="M14" s="29">
        <f t="shared" si="7"/>
        <v>0</v>
      </c>
      <c r="N14" s="29">
        <f t="shared" si="7"/>
        <v>0</v>
      </c>
      <c r="O14" s="29">
        <f t="shared" si="7"/>
        <v>0</v>
      </c>
      <c r="P14" s="29">
        <f t="shared" si="7"/>
        <v>0</v>
      </c>
      <c r="Q14" s="30">
        <f t="shared" si="6"/>
        <v>0</v>
      </c>
    </row>
    <row r="15" spans="3:17" x14ac:dyDescent="0.2">
      <c r="C15" s="593" t="s">
        <v>24</v>
      </c>
      <c r="D15" s="594"/>
      <c r="E15" s="29">
        <f>'3. Fasta kostnader'!G19*E14</f>
        <v>0</v>
      </c>
      <c r="F15" s="29">
        <f>'3. Fasta kostnader'!H19*F14</f>
        <v>0</v>
      </c>
      <c r="G15" s="29">
        <f>'3. Fasta kostnader'!I19*G14</f>
        <v>0</v>
      </c>
      <c r="H15" s="29">
        <f>'3. Fasta kostnader'!J19*H14</f>
        <v>0</v>
      </c>
      <c r="I15" s="29">
        <f>'3. Fasta kostnader'!K19*I14</f>
        <v>0</v>
      </c>
      <c r="J15" s="29">
        <f>'3. Fasta kostnader'!L19*J14</f>
        <v>0</v>
      </c>
      <c r="K15" s="29">
        <f>'3. Fasta kostnader'!M19*K14</f>
        <v>0</v>
      </c>
      <c r="L15" s="29">
        <f>'3. Fasta kostnader'!N19*L14</f>
        <v>0</v>
      </c>
      <c r="M15" s="29">
        <f>'3. Fasta kostnader'!O19*M14</f>
        <v>0</v>
      </c>
      <c r="N15" s="29">
        <f>'3. Fasta kostnader'!P19*N14</f>
        <v>0</v>
      </c>
      <c r="O15" s="29">
        <f>'3. Fasta kostnader'!Q19*O14</f>
        <v>0</v>
      </c>
      <c r="P15" s="29">
        <f>'3. Fasta kostnader'!R19*P14</f>
        <v>0</v>
      </c>
      <c r="Q15" s="30">
        <f t="shared" si="6"/>
        <v>0</v>
      </c>
    </row>
    <row r="16" spans="3:17" x14ac:dyDescent="0.2">
      <c r="C16" s="28" t="s">
        <v>21</v>
      </c>
      <c r="D16" s="31"/>
      <c r="E16" s="29">
        <f>'3. Fasta kostnader'!G20</f>
        <v>0</v>
      </c>
      <c r="F16" s="29">
        <f>'3. Fasta kostnader'!H20</f>
        <v>0</v>
      </c>
      <c r="G16" s="29">
        <f>'3. Fasta kostnader'!I20</f>
        <v>0</v>
      </c>
      <c r="H16" s="29">
        <f>'3. Fasta kostnader'!J20</f>
        <v>0</v>
      </c>
      <c r="I16" s="29">
        <f>'3. Fasta kostnader'!K20</f>
        <v>0</v>
      </c>
      <c r="J16" s="29">
        <f>'3. Fasta kostnader'!L20</f>
        <v>0</v>
      </c>
      <c r="K16" s="29">
        <f>'3. Fasta kostnader'!M20</f>
        <v>0</v>
      </c>
      <c r="L16" s="29">
        <f>'3. Fasta kostnader'!N20</f>
        <v>0</v>
      </c>
      <c r="M16" s="29">
        <f>'3. Fasta kostnader'!O20</f>
        <v>0</v>
      </c>
      <c r="N16" s="29">
        <f>'3. Fasta kostnader'!P20</f>
        <v>0</v>
      </c>
      <c r="O16" s="29">
        <f>'3. Fasta kostnader'!Q20</f>
        <v>0</v>
      </c>
      <c r="P16" s="29">
        <f>'3. Fasta kostnader'!R20</f>
        <v>0</v>
      </c>
      <c r="Q16" s="30">
        <f t="shared" si="6"/>
        <v>0</v>
      </c>
    </row>
    <row r="17" spans="2:17" x14ac:dyDescent="0.2">
      <c r="C17" s="28" t="s">
        <v>22</v>
      </c>
      <c r="D17" s="31"/>
      <c r="E17" s="29">
        <f>'3. Fasta kostnader'!G21</f>
        <v>0</v>
      </c>
      <c r="F17" s="29">
        <f>'3. Fasta kostnader'!H21</f>
        <v>0</v>
      </c>
      <c r="G17" s="29">
        <f>'3. Fasta kostnader'!I21</f>
        <v>0</v>
      </c>
      <c r="H17" s="29">
        <f>'3. Fasta kostnader'!J21</f>
        <v>0</v>
      </c>
      <c r="I17" s="29">
        <f>'3. Fasta kostnader'!K21</f>
        <v>0</v>
      </c>
      <c r="J17" s="29">
        <f>'3. Fasta kostnader'!L21</f>
        <v>0</v>
      </c>
      <c r="K17" s="29">
        <f>'3. Fasta kostnader'!M21</f>
        <v>0</v>
      </c>
      <c r="L17" s="29">
        <f>'3. Fasta kostnader'!N21</f>
        <v>0</v>
      </c>
      <c r="M17" s="29">
        <f>'3. Fasta kostnader'!O21</f>
        <v>0</v>
      </c>
      <c r="N17" s="29">
        <f>'3. Fasta kostnader'!P21</f>
        <v>0</v>
      </c>
      <c r="O17" s="29">
        <f>'3. Fasta kostnader'!Q21</f>
        <v>0</v>
      </c>
      <c r="P17" s="29">
        <f>'3. Fasta kostnader'!R21</f>
        <v>0</v>
      </c>
      <c r="Q17" s="30">
        <f t="shared" si="6"/>
        <v>0</v>
      </c>
    </row>
    <row r="18" spans="2:17" x14ac:dyDescent="0.2">
      <c r="C18" s="589" t="s">
        <v>33</v>
      </c>
      <c r="D18" s="590"/>
      <c r="E18" s="134">
        <f t="shared" ref="E18:P18" si="8">SUM(E16:E17)</f>
        <v>0</v>
      </c>
      <c r="F18" s="29">
        <f t="shared" si="8"/>
        <v>0</v>
      </c>
      <c r="G18" s="29">
        <f t="shared" si="8"/>
        <v>0</v>
      </c>
      <c r="H18" s="29">
        <f t="shared" si="8"/>
        <v>0</v>
      </c>
      <c r="I18" s="29">
        <f t="shared" si="8"/>
        <v>0</v>
      </c>
      <c r="J18" s="29">
        <f t="shared" si="8"/>
        <v>0</v>
      </c>
      <c r="K18" s="29">
        <f t="shared" si="8"/>
        <v>0</v>
      </c>
      <c r="L18" s="29">
        <f t="shared" si="8"/>
        <v>0</v>
      </c>
      <c r="M18" s="29">
        <f t="shared" si="8"/>
        <v>0</v>
      </c>
      <c r="N18" s="29">
        <f t="shared" si="8"/>
        <v>0</v>
      </c>
      <c r="O18" s="29">
        <f t="shared" si="8"/>
        <v>0</v>
      </c>
      <c r="P18" s="29">
        <f t="shared" si="8"/>
        <v>0</v>
      </c>
      <c r="Q18" s="30">
        <f t="shared" si="6"/>
        <v>0</v>
      </c>
    </row>
    <row r="19" spans="2:17" x14ac:dyDescent="0.2">
      <c r="C19" s="589" t="s">
        <v>25</v>
      </c>
      <c r="D19" s="590"/>
      <c r="E19" s="134">
        <f>E18*'3. Fasta kostnader'!G22</f>
        <v>0</v>
      </c>
      <c r="F19" s="29">
        <f>F18*'3. Fasta kostnader'!H22</f>
        <v>0</v>
      </c>
      <c r="G19" s="29">
        <f>G18*'3. Fasta kostnader'!I22</f>
        <v>0</v>
      </c>
      <c r="H19" s="29">
        <f>H18*'3. Fasta kostnader'!J22</f>
        <v>0</v>
      </c>
      <c r="I19" s="29">
        <f>I18*'3. Fasta kostnader'!K22</f>
        <v>0</v>
      </c>
      <c r="J19" s="29">
        <f>J18*'3. Fasta kostnader'!L22</f>
        <v>0</v>
      </c>
      <c r="K19" s="29">
        <f>K18*'3. Fasta kostnader'!M22</f>
        <v>0</v>
      </c>
      <c r="L19" s="29">
        <f>L18*'3. Fasta kostnader'!N22</f>
        <v>0</v>
      </c>
      <c r="M19" s="29">
        <f>M18*'3. Fasta kostnader'!O22</f>
        <v>0</v>
      </c>
      <c r="N19" s="29">
        <f>N18*'3. Fasta kostnader'!P22</f>
        <v>0</v>
      </c>
      <c r="O19" s="29">
        <f>O18*'3. Fasta kostnader'!Q22</f>
        <v>0</v>
      </c>
      <c r="P19" s="29">
        <f>P18*'3. Fasta kostnader'!R22</f>
        <v>0</v>
      </c>
      <c r="Q19" s="30">
        <f t="shared" si="6"/>
        <v>0</v>
      </c>
    </row>
    <row r="20" spans="2:17" x14ac:dyDescent="0.2">
      <c r="C20" s="170" t="s">
        <v>34</v>
      </c>
      <c r="D20" s="180">
        <f>'3. Fasta kostnader'!G24</f>
        <v>8.1900000000000001E-2</v>
      </c>
      <c r="E20" s="134">
        <f>$D20*(E14+E18)</f>
        <v>0</v>
      </c>
      <c r="F20" s="134">
        <f t="shared" ref="F20:P20" si="9">$D20*(F14+F18)</f>
        <v>0</v>
      </c>
      <c r="G20" s="134">
        <f t="shared" si="9"/>
        <v>0</v>
      </c>
      <c r="H20" s="134">
        <f t="shared" si="9"/>
        <v>0</v>
      </c>
      <c r="I20" s="134">
        <f t="shared" si="9"/>
        <v>0</v>
      </c>
      <c r="J20" s="134">
        <f t="shared" si="9"/>
        <v>0</v>
      </c>
      <c r="K20" s="134">
        <f t="shared" si="9"/>
        <v>0</v>
      </c>
      <c r="L20" s="134">
        <f t="shared" si="9"/>
        <v>0</v>
      </c>
      <c r="M20" s="134">
        <f t="shared" si="9"/>
        <v>0</v>
      </c>
      <c r="N20" s="134">
        <f t="shared" si="9"/>
        <v>0</v>
      </c>
      <c r="O20" s="134">
        <f t="shared" si="9"/>
        <v>0</v>
      </c>
      <c r="P20" s="134">
        <f t="shared" si="9"/>
        <v>0</v>
      </c>
      <c r="Q20" s="30">
        <f t="shared" si="6"/>
        <v>0</v>
      </c>
    </row>
    <row r="21" spans="2:17" x14ac:dyDescent="0.2">
      <c r="C21" s="597" t="s">
        <v>10</v>
      </c>
      <c r="D21" s="598"/>
      <c r="E21" s="64">
        <f>E12-E20+E16-E19-E15</f>
        <v>0</v>
      </c>
      <c r="F21" s="64">
        <f t="shared" ref="F21:P21" si="10">F12-F20+F16-F19-F15</f>
        <v>0</v>
      </c>
      <c r="G21" s="64">
        <f t="shared" si="10"/>
        <v>0</v>
      </c>
      <c r="H21" s="64">
        <f t="shared" si="10"/>
        <v>0</v>
      </c>
      <c r="I21" s="64">
        <f t="shared" si="10"/>
        <v>0</v>
      </c>
      <c r="J21" s="64">
        <f t="shared" si="10"/>
        <v>0</v>
      </c>
      <c r="K21" s="64">
        <f t="shared" si="10"/>
        <v>0</v>
      </c>
      <c r="L21" s="64">
        <f t="shared" si="10"/>
        <v>0</v>
      </c>
      <c r="M21" s="64">
        <f t="shared" si="10"/>
        <v>0</v>
      </c>
      <c r="N21" s="64">
        <f t="shared" si="10"/>
        <v>0</v>
      </c>
      <c r="O21" s="64">
        <f t="shared" si="10"/>
        <v>0</v>
      </c>
      <c r="P21" s="64">
        <f t="shared" si="10"/>
        <v>0</v>
      </c>
      <c r="Q21" s="59">
        <f t="shared" si="6"/>
        <v>0</v>
      </c>
    </row>
    <row r="22" spans="2:17" ht="13.5" thickBot="1" x14ac:dyDescent="0.25">
      <c r="C22" s="587" t="s">
        <v>9</v>
      </c>
      <c r="D22" s="588"/>
      <c r="E22" s="60">
        <f>E15+1.87%*E14+E19+1.87%*E18</f>
        <v>0</v>
      </c>
      <c r="F22" s="60">
        <f t="shared" ref="F22:P22" si="11">F15+1.87%*F14+F19+1.87%*F18</f>
        <v>0</v>
      </c>
      <c r="G22" s="60">
        <f t="shared" si="11"/>
        <v>0</v>
      </c>
      <c r="H22" s="60">
        <f t="shared" si="11"/>
        <v>0</v>
      </c>
      <c r="I22" s="60">
        <f t="shared" si="11"/>
        <v>0</v>
      </c>
      <c r="J22" s="60">
        <f t="shared" si="11"/>
        <v>0</v>
      </c>
      <c r="K22" s="60">
        <f t="shared" si="11"/>
        <v>0</v>
      </c>
      <c r="L22" s="60">
        <f t="shared" si="11"/>
        <v>0</v>
      </c>
      <c r="M22" s="60">
        <f t="shared" si="11"/>
        <v>0</v>
      </c>
      <c r="N22" s="60">
        <f t="shared" si="11"/>
        <v>0</v>
      </c>
      <c r="O22" s="60">
        <f t="shared" si="11"/>
        <v>0</v>
      </c>
      <c r="P22" s="60">
        <f t="shared" si="11"/>
        <v>0</v>
      </c>
      <c r="Q22" s="61">
        <f t="shared" si="6"/>
        <v>0</v>
      </c>
    </row>
    <row r="23" spans="2:17" x14ac:dyDescent="0.2">
      <c r="C23" s="35"/>
      <c r="D23" s="31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2:17" x14ac:dyDescent="0.2">
      <c r="C24" s="36" t="s">
        <v>11</v>
      </c>
      <c r="D24" s="31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7" t="s">
        <v>12</v>
      </c>
      <c r="D26" s="106" t="s">
        <v>13</v>
      </c>
      <c r="E26" s="132" t="str">
        <f>'2. Försäljning och inköp'!F6</f>
        <v>Jan</v>
      </c>
      <c r="F26" s="132" t="str">
        <f>'2. Försäljning och inköp'!G6</f>
        <v>Feb</v>
      </c>
      <c r="G26" s="132" t="str">
        <f>'2. Försäljning och inköp'!H6</f>
        <v>Mars</v>
      </c>
      <c r="H26" s="132" t="str">
        <f>'2. Försäljning och inköp'!I6</f>
        <v>April</v>
      </c>
      <c r="I26" s="132" t="str">
        <f>'2. Försäljning och inköp'!J6</f>
        <v>Maj</v>
      </c>
      <c r="J26" s="132" t="str">
        <f>'2. Försäljning och inköp'!K6</f>
        <v>Juni</v>
      </c>
      <c r="K26" s="132" t="str">
        <f>'2. Försäljning och inköp'!L6</f>
        <v>Juli</v>
      </c>
      <c r="L26" s="132" t="str">
        <f>'2. Försäljning och inköp'!M6</f>
        <v>Aug</v>
      </c>
      <c r="M26" s="132" t="str">
        <f>'2. Försäljning och inköp'!N6</f>
        <v>Sep</v>
      </c>
      <c r="N26" s="132" t="str">
        <f>'2. Försäljning och inköp'!O6</f>
        <v>Okt</v>
      </c>
      <c r="O26" s="132" t="str">
        <f>'2. Försäljning och inköp'!P6</f>
        <v>Nov</v>
      </c>
      <c r="P26" s="132" t="str">
        <f>'2. Försäljning och inköp'!Q6</f>
        <v>Dec</v>
      </c>
      <c r="Q26" s="133" t="str">
        <f>'2. Försäljning och inköp'!R6</f>
        <v>SLGT</v>
      </c>
    </row>
    <row r="27" spans="2:17" x14ac:dyDescent="0.2">
      <c r="B27" t="s">
        <v>0</v>
      </c>
      <c r="C27" s="38" t="str">
        <f>'2. Försäljning och inköp'!B7</f>
        <v xml:space="preserve"> Produkt 1</v>
      </c>
      <c r="D27" s="107">
        <f>'2. Försäljning och inköp'!D7</f>
        <v>25.5</v>
      </c>
      <c r="E27" s="121">
        <f>'2. Försäljning och inköp'!F7</f>
        <v>0</v>
      </c>
      <c r="F27" s="121">
        <f>'2. Försäljning och inköp'!G7</f>
        <v>0</v>
      </c>
      <c r="G27" s="121">
        <f>'2. Försäljning och inköp'!H7</f>
        <v>0</v>
      </c>
      <c r="H27" s="121">
        <f>'2. Försäljning och inköp'!I7</f>
        <v>0</v>
      </c>
      <c r="I27" s="121">
        <f>'2. Försäljning och inköp'!J7</f>
        <v>0</v>
      </c>
      <c r="J27" s="121">
        <f>'2. Försäljning och inköp'!K7</f>
        <v>0</v>
      </c>
      <c r="K27" s="121">
        <f>'2. Försäljning och inköp'!L7</f>
        <v>0</v>
      </c>
      <c r="L27" s="121">
        <f>'2. Försäljning och inköp'!M7</f>
        <v>0</v>
      </c>
      <c r="M27" s="121">
        <f>'2. Försäljning och inköp'!N7</f>
        <v>0</v>
      </c>
      <c r="N27" s="121">
        <f>'2. Försäljning och inköp'!O7</f>
        <v>0</v>
      </c>
      <c r="O27" s="121">
        <f>'2. Försäljning och inköp'!P7</f>
        <v>0</v>
      </c>
      <c r="P27" s="121">
        <f>'2. Försäljning och inköp'!Q7</f>
        <v>0</v>
      </c>
      <c r="Q27" s="66">
        <f>SUM(E31:P31)</f>
        <v>0</v>
      </c>
    </row>
    <row r="28" spans="2:17" x14ac:dyDescent="0.2">
      <c r="C28" s="39" t="s">
        <v>14</v>
      </c>
      <c r="D28" s="108"/>
      <c r="E28" s="122">
        <f t="shared" ref="E28:P28" si="12">E27-E27/(1+$D27/100)</f>
        <v>0</v>
      </c>
      <c r="F28" s="122">
        <f t="shared" si="12"/>
        <v>0</v>
      </c>
      <c r="G28" s="122">
        <f t="shared" si="12"/>
        <v>0</v>
      </c>
      <c r="H28" s="122">
        <f t="shared" si="12"/>
        <v>0</v>
      </c>
      <c r="I28" s="122">
        <f t="shared" si="12"/>
        <v>0</v>
      </c>
      <c r="J28" s="122">
        <f t="shared" si="12"/>
        <v>0</v>
      </c>
      <c r="K28" s="122">
        <f t="shared" si="12"/>
        <v>0</v>
      </c>
      <c r="L28" s="122">
        <f t="shared" si="12"/>
        <v>0</v>
      </c>
      <c r="M28" s="122">
        <f t="shared" si="12"/>
        <v>0</v>
      </c>
      <c r="N28" s="122">
        <f t="shared" si="12"/>
        <v>0</v>
      </c>
      <c r="O28" s="122">
        <f t="shared" si="12"/>
        <v>0</v>
      </c>
      <c r="P28" s="122">
        <f t="shared" si="12"/>
        <v>0</v>
      </c>
      <c r="Q28" s="66">
        <f t="shared" ref="Q28:Q42" si="13">SUM(E28:P28)</f>
        <v>0</v>
      </c>
    </row>
    <row r="29" spans="2:17" x14ac:dyDescent="0.2">
      <c r="C29" s="135" t="str">
        <f>'2. Försäljning och inköp'!B8</f>
        <v xml:space="preserve"> Produkt 2</v>
      </c>
      <c r="D29" s="112">
        <f>'2. Försäljning och inköp'!D8</f>
        <v>25.5</v>
      </c>
      <c r="E29" s="121">
        <f>'2. Försäljning och inköp'!F8</f>
        <v>0</v>
      </c>
      <c r="F29" s="121">
        <f>'2. Försäljning och inköp'!G8</f>
        <v>0</v>
      </c>
      <c r="G29" s="121">
        <f>'2. Försäljning och inköp'!H8</f>
        <v>0</v>
      </c>
      <c r="H29" s="121">
        <f>'2. Försäljning och inköp'!I8</f>
        <v>0</v>
      </c>
      <c r="I29" s="121">
        <f>'2. Försäljning och inköp'!J8</f>
        <v>0</v>
      </c>
      <c r="J29" s="121">
        <f>'2. Försäljning och inköp'!K8</f>
        <v>0</v>
      </c>
      <c r="K29" s="121">
        <f>'2. Försäljning och inköp'!L8</f>
        <v>0</v>
      </c>
      <c r="L29" s="121">
        <f>'2. Försäljning och inköp'!M8</f>
        <v>0</v>
      </c>
      <c r="M29" s="121">
        <f>'2. Försäljning och inköp'!N8</f>
        <v>0</v>
      </c>
      <c r="N29" s="121">
        <f>'2. Försäljning och inköp'!O8</f>
        <v>0</v>
      </c>
      <c r="O29" s="121">
        <f>'2. Försäljning och inköp'!P8</f>
        <v>0</v>
      </c>
      <c r="P29" s="121">
        <f>'2. Försäljning och inköp'!Q8</f>
        <v>0</v>
      </c>
      <c r="Q29" s="66">
        <f t="shared" si="13"/>
        <v>0</v>
      </c>
    </row>
    <row r="30" spans="2:17" x14ac:dyDescent="0.2">
      <c r="C30" s="136" t="s">
        <v>14</v>
      </c>
      <c r="D30" s="113"/>
      <c r="E30" s="122">
        <f t="shared" ref="E30:P30" si="14">E29-E29/(1+$D29/100)</f>
        <v>0</v>
      </c>
      <c r="F30" s="122">
        <f t="shared" si="14"/>
        <v>0</v>
      </c>
      <c r="G30" s="122">
        <f t="shared" si="14"/>
        <v>0</v>
      </c>
      <c r="H30" s="122">
        <f t="shared" si="14"/>
        <v>0</v>
      </c>
      <c r="I30" s="122">
        <f t="shared" si="14"/>
        <v>0</v>
      </c>
      <c r="J30" s="122">
        <f t="shared" si="14"/>
        <v>0</v>
      </c>
      <c r="K30" s="122">
        <f t="shared" si="14"/>
        <v>0</v>
      </c>
      <c r="L30" s="122">
        <f t="shared" si="14"/>
        <v>0</v>
      </c>
      <c r="M30" s="122">
        <f t="shared" si="14"/>
        <v>0</v>
      </c>
      <c r="N30" s="122">
        <f t="shared" si="14"/>
        <v>0</v>
      </c>
      <c r="O30" s="122">
        <f t="shared" si="14"/>
        <v>0</v>
      </c>
      <c r="P30" s="122">
        <f t="shared" si="14"/>
        <v>0</v>
      </c>
      <c r="Q30" s="67">
        <f t="shared" si="13"/>
        <v>0</v>
      </c>
    </row>
    <row r="31" spans="2:17" x14ac:dyDescent="0.2">
      <c r="C31" s="135" t="str">
        <f>'2. Försäljning och inköp'!B9</f>
        <v xml:space="preserve"> Produkt 3</v>
      </c>
      <c r="D31" s="112">
        <f>'2. Försäljning och inköp'!D9</f>
        <v>25.5</v>
      </c>
      <c r="E31" s="121">
        <f>'2. Försäljning och inköp'!F9</f>
        <v>0</v>
      </c>
      <c r="F31" s="121">
        <f>'2. Försäljning och inköp'!G9</f>
        <v>0</v>
      </c>
      <c r="G31" s="121">
        <f>'2. Försäljning och inköp'!H9</f>
        <v>0</v>
      </c>
      <c r="H31" s="121">
        <f>'2. Försäljning och inköp'!I9</f>
        <v>0</v>
      </c>
      <c r="I31" s="121">
        <f>'2. Försäljning och inköp'!J9</f>
        <v>0</v>
      </c>
      <c r="J31" s="121">
        <f>'2. Försäljning och inköp'!K9</f>
        <v>0</v>
      </c>
      <c r="K31" s="121">
        <f>'2. Försäljning och inköp'!L9</f>
        <v>0</v>
      </c>
      <c r="L31" s="121">
        <f>'2. Försäljning och inköp'!M9</f>
        <v>0</v>
      </c>
      <c r="M31" s="121">
        <f>'2. Försäljning och inköp'!N9</f>
        <v>0</v>
      </c>
      <c r="N31" s="121">
        <f>'2. Försäljning och inköp'!O9</f>
        <v>0</v>
      </c>
      <c r="O31" s="121">
        <f>'2. Försäljning och inköp'!P9</f>
        <v>0</v>
      </c>
      <c r="P31" s="121">
        <f>'2. Försäljning och inköp'!Q9</f>
        <v>0</v>
      </c>
      <c r="Q31" s="121">
        <f>SUM(E30:P30)</f>
        <v>0</v>
      </c>
    </row>
    <row r="32" spans="2:17" x14ac:dyDescent="0.2">
      <c r="C32" s="136" t="s">
        <v>14</v>
      </c>
      <c r="D32" s="113"/>
      <c r="E32" s="122">
        <f t="shared" ref="E32:P32" si="15">E31-E31/(1+$D31/100)</f>
        <v>0</v>
      </c>
      <c r="F32" s="122">
        <f t="shared" si="15"/>
        <v>0</v>
      </c>
      <c r="G32" s="122">
        <f t="shared" si="15"/>
        <v>0</v>
      </c>
      <c r="H32" s="122">
        <f t="shared" si="15"/>
        <v>0</v>
      </c>
      <c r="I32" s="122">
        <f t="shared" si="15"/>
        <v>0</v>
      </c>
      <c r="J32" s="122">
        <f t="shared" si="15"/>
        <v>0</v>
      </c>
      <c r="K32" s="122">
        <f t="shared" si="15"/>
        <v>0</v>
      </c>
      <c r="L32" s="122">
        <f t="shared" si="15"/>
        <v>0</v>
      </c>
      <c r="M32" s="122">
        <f t="shared" si="15"/>
        <v>0</v>
      </c>
      <c r="N32" s="122">
        <f t="shared" si="15"/>
        <v>0</v>
      </c>
      <c r="O32" s="122">
        <f t="shared" si="15"/>
        <v>0</v>
      </c>
      <c r="P32" s="122">
        <f t="shared" si="15"/>
        <v>0</v>
      </c>
      <c r="Q32" s="67">
        <f t="shared" si="13"/>
        <v>0</v>
      </c>
    </row>
    <row r="33" spans="3:20" ht="13.5" thickBot="1" x14ac:dyDescent="0.25">
      <c r="C33" s="403">
        <f>'2. Försäljning och inköp'!B10</f>
        <v>0</v>
      </c>
      <c r="D33" s="137">
        <f>'2. Försäljning och inköp'!D10</f>
        <v>25.5</v>
      </c>
      <c r="E33" s="123">
        <f>'2. Försäljning och inköp'!F10</f>
        <v>0</v>
      </c>
      <c r="F33" s="123">
        <f>'2. Försäljning och inköp'!G10</f>
        <v>0</v>
      </c>
      <c r="G33" s="123">
        <f>'2. Försäljning och inköp'!H10</f>
        <v>0</v>
      </c>
      <c r="H33" s="123">
        <f>'2. Försäljning och inköp'!I10</f>
        <v>0</v>
      </c>
      <c r="I33" s="123">
        <f>'2. Försäljning och inköp'!J10</f>
        <v>0</v>
      </c>
      <c r="J33" s="123">
        <f>'2. Försäljning och inköp'!K10</f>
        <v>0</v>
      </c>
      <c r="K33" s="123">
        <f>'2. Försäljning och inköp'!L10</f>
        <v>0</v>
      </c>
      <c r="L33" s="123">
        <f>'2. Försäljning och inköp'!M10</f>
        <v>0</v>
      </c>
      <c r="M33" s="123">
        <f>'2. Försäljning och inköp'!N10</f>
        <v>0</v>
      </c>
      <c r="N33" s="123">
        <f>'2. Försäljning och inköp'!O10</f>
        <v>0</v>
      </c>
      <c r="O33" s="123">
        <f>'2. Försäljning och inköp'!P10</f>
        <v>0</v>
      </c>
      <c r="P33" s="123">
        <f>'2. Försäljning och inköp'!Q10</f>
        <v>0</v>
      </c>
      <c r="Q33" s="123">
        <f>SUM(E33:P33)</f>
        <v>0</v>
      </c>
      <c r="R33" s="129">
        <f>SUM(E33:P33)</f>
        <v>0</v>
      </c>
    </row>
    <row r="34" spans="3:20" x14ac:dyDescent="0.2">
      <c r="C34" s="28" t="s">
        <v>14</v>
      </c>
      <c r="D34" s="138"/>
      <c r="E34" s="124">
        <f t="shared" ref="E34:P48" si="16">E33-E33/(1+$D33/100)</f>
        <v>0</v>
      </c>
      <c r="F34" s="124">
        <f t="shared" si="16"/>
        <v>0</v>
      </c>
      <c r="G34" s="124">
        <f t="shared" si="16"/>
        <v>0</v>
      </c>
      <c r="H34" s="124">
        <f t="shared" si="16"/>
        <v>0</v>
      </c>
      <c r="I34" s="124">
        <f t="shared" si="16"/>
        <v>0</v>
      </c>
      <c r="J34" s="124">
        <f t="shared" si="16"/>
        <v>0</v>
      </c>
      <c r="K34" s="124">
        <f t="shared" si="16"/>
        <v>0</v>
      </c>
      <c r="L34" s="124">
        <f t="shared" si="16"/>
        <v>0</v>
      </c>
      <c r="M34" s="124">
        <f t="shared" si="16"/>
        <v>0</v>
      </c>
      <c r="N34" s="124">
        <f t="shared" si="16"/>
        <v>0</v>
      </c>
      <c r="O34" s="124">
        <f t="shared" si="16"/>
        <v>0</v>
      </c>
      <c r="P34" s="124">
        <f t="shared" si="16"/>
        <v>0</v>
      </c>
      <c r="Q34" s="68">
        <f t="shared" si="13"/>
        <v>0</v>
      </c>
    </row>
    <row r="35" spans="3:20" x14ac:dyDescent="0.2">
      <c r="C35" s="404">
        <f>'2. Försäljning och inköp'!B11</f>
        <v>0</v>
      </c>
      <c r="D35" s="139">
        <f>'2. Försäljning och inköp'!D11</f>
        <v>25.5</v>
      </c>
      <c r="E35" s="140">
        <f>'2. Försäljning och inköp'!F11</f>
        <v>0</v>
      </c>
      <c r="F35" s="140">
        <f>'2. Försäljning och inköp'!G11</f>
        <v>0</v>
      </c>
      <c r="G35" s="140">
        <f>'2. Försäljning och inköp'!H11</f>
        <v>0</v>
      </c>
      <c r="H35" s="140">
        <f>'2. Försäljning och inköp'!I11</f>
        <v>0</v>
      </c>
      <c r="I35" s="140">
        <f>'2. Försäljning och inköp'!J11</f>
        <v>0</v>
      </c>
      <c r="J35" s="140">
        <f>'2. Försäljning och inköp'!K11</f>
        <v>0</v>
      </c>
      <c r="K35" s="140">
        <f>'2. Försäljning och inköp'!L11</f>
        <v>0</v>
      </c>
      <c r="L35" s="140">
        <f>'2. Försäljning och inköp'!M11</f>
        <v>0</v>
      </c>
      <c r="M35" s="140">
        <f>'2. Försäljning och inköp'!N11</f>
        <v>0</v>
      </c>
      <c r="N35" s="140">
        <f>'2. Försäljning och inköp'!O11</f>
        <v>0</v>
      </c>
      <c r="O35" s="140">
        <f>'2. Försäljning och inköp'!P11</f>
        <v>0</v>
      </c>
      <c r="P35" s="140">
        <f>'2. Försäljning och inköp'!Q11</f>
        <v>0</v>
      </c>
      <c r="Q35" s="140">
        <f>SUM(E35:P35)</f>
        <v>0</v>
      </c>
    </row>
    <row r="36" spans="3:20" x14ac:dyDescent="0.2">
      <c r="C36" s="136" t="s">
        <v>14</v>
      </c>
      <c r="D36" s="113"/>
      <c r="E36" s="122">
        <f t="shared" si="16"/>
        <v>0</v>
      </c>
      <c r="F36" s="122">
        <f t="shared" si="16"/>
        <v>0</v>
      </c>
      <c r="G36" s="122">
        <f t="shared" si="16"/>
        <v>0</v>
      </c>
      <c r="H36" s="122">
        <f t="shared" si="16"/>
        <v>0</v>
      </c>
      <c r="I36" s="122">
        <f t="shared" si="16"/>
        <v>0</v>
      </c>
      <c r="J36" s="122">
        <f t="shared" si="16"/>
        <v>0</v>
      </c>
      <c r="K36" s="122">
        <f t="shared" si="16"/>
        <v>0</v>
      </c>
      <c r="L36" s="122">
        <f t="shared" si="16"/>
        <v>0</v>
      </c>
      <c r="M36" s="122">
        <f t="shared" si="16"/>
        <v>0</v>
      </c>
      <c r="N36" s="122">
        <f t="shared" si="16"/>
        <v>0</v>
      </c>
      <c r="O36" s="122">
        <f t="shared" si="16"/>
        <v>0</v>
      </c>
      <c r="P36" s="122">
        <f t="shared" si="16"/>
        <v>0</v>
      </c>
      <c r="Q36" s="67">
        <f t="shared" si="13"/>
        <v>0</v>
      </c>
    </row>
    <row r="37" spans="3:20" x14ac:dyDescent="0.2">
      <c r="C37" s="403">
        <f>'2. Försäljning och inköp'!B12</f>
        <v>0</v>
      </c>
      <c r="D37" s="141">
        <f>'2. Försäljning och inköp'!D12</f>
        <v>25.5</v>
      </c>
      <c r="E37" s="142">
        <f>'2. Försäljning och inköp'!F12</f>
        <v>0</v>
      </c>
      <c r="F37" s="142">
        <f>'2. Försäljning och inköp'!G12</f>
        <v>0</v>
      </c>
      <c r="G37" s="142">
        <f>'2. Försäljning och inköp'!H12</f>
        <v>0</v>
      </c>
      <c r="H37" s="142">
        <f>'2. Försäljning och inköp'!I12</f>
        <v>0</v>
      </c>
      <c r="I37" s="142">
        <f>'2. Försäljning och inköp'!J12</f>
        <v>0</v>
      </c>
      <c r="J37" s="142">
        <f>'2. Försäljning och inköp'!K12</f>
        <v>0</v>
      </c>
      <c r="K37" s="142">
        <f>'2. Försäljning och inköp'!L12</f>
        <v>0</v>
      </c>
      <c r="L37" s="142">
        <f>'2. Försäljning och inköp'!M12</f>
        <v>0</v>
      </c>
      <c r="M37" s="142">
        <f>'2. Försäljning och inköp'!N12</f>
        <v>0</v>
      </c>
      <c r="N37" s="142">
        <f>'2. Försäljning och inköp'!O12</f>
        <v>0</v>
      </c>
      <c r="O37" s="142">
        <f>'2. Försäljning och inköp'!P12</f>
        <v>0</v>
      </c>
      <c r="P37" s="142">
        <f>'2. Försäljning och inköp'!Q12</f>
        <v>0</v>
      </c>
      <c r="Q37" s="68">
        <f t="shared" si="13"/>
        <v>0</v>
      </c>
    </row>
    <row r="38" spans="3:20" x14ac:dyDescent="0.2">
      <c r="C38" s="170" t="s">
        <v>14</v>
      </c>
      <c r="D38" s="138"/>
      <c r="E38" s="124">
        <f t="shared" si="16"/>
        <v>0</v>
      </c>
      <c r="F38" s="124">
        <f t="shared" si="16"/>
        <v>0</v>
      </c>
      <c r="G38" s="124">
        <f t="shared" si="16"/>
        <v>0</v>
      </c>
      <c r="H38" s="124">
        <f t="shared" si="16"/>
        <v>0</v>
      </c>
      <c r="I38" s="124">
        <f t="shared" si="16"/>
        <v>0</v>
      </c>
      <c r="J38" s="124">
        <f t="shared" si="16"/>
        <v>0</v>
      </c>
      <c r="K38" s="124">
        <f t="shared" si="16"/>
        <v>0</v>
      </c>
      <c r="L38" s="124">
        <f t="shared" si="16"/>
        <v>0</v>
      </c>
      <c r="M38" s="124">
        <f t="shared" si="16"/>
        <v>0</v>
      </c>
      <c r="N38" s="124">
        <f t="shared" si="16"/>
        <v>0</v>
      </c>
      <c r="O38" s="124">
        <f t="shared" si="16"/>
        <v>0</v>
      </c>
      <c r="P38" s="124">
        <f t="shared" si="16"/>
        <v>0</v>
      </c>
      <c r="Q38" s="68">
        <f t="shared" si="13"/>
        <v>0</v>
      </c>
    </row>
    <row r="39" spans="3:20" x14ac:dyDescent="0.2">
      <c r="C39" s="404">
        <f>'2. Försäljning och inköp'!B13</f>
        <v>0</v>
      </c>
      <c r="D39" s="139">
        <f>'2. Försäljning och inköp'!D13</f>
        <v>25.5</v>
      </c>
      <c r="E39" s="140">
        <f>'2. Försäljning och inköp'!F13</f>
        <v>0</v>
      </c>
      <c r="F39" s="140">
        <f>'2. Försäljning och inköp'!G13</f>
        <v>0</v>
      </c>
      <c r="G39" s="140">
        <f>'2. Försäljning och inköp'!H13</f>
        <v>0</v>
      </c>
      <c r="H39" s="140">
        <f>'2. Försäljning och inköp'!I13</f>
        <v>0</v>
      </c>
      <c r="I39" s="140">
        <f>'2. Försäljning och inköp'!J13</f>
        <v>0</v>
      </c>
      <c r="J39" s="140">
        <f>'2. Försäljning och inköp'!K13</f>
        <v>0</v>
      </c>
      <c r="K39" s="140">
        <f>'2. Försäljning och inköp'!L13</f>
        <v>0</v>
      </c>
      <c r="L39" s="140">
        <f>'2. Försäljning och inköp'!M13</f>
        <v>0</v>
      </c>
      <c r="M39" s="140">
        <f>'2. Försäljning och inköp'!N13</f>
        <v>0</v>
      </c>
      <c r="N39" s="140">
        <f>'2. Försäljning och inköp'!O13</f>
        <v>0</v>
      </c>
      <c r="O39" s="140">
        <f>'2. Försäljning och inköp'!P13</f>
        <v>0</v>
      </c>
      <c r="P39" s="140">
        <f>'2. Försäljning och inköp'!Q13</f>
        <v>0</v>
      </c>
      <c r="Q39" s="66">
        <f t="shared" si="13"/>
        <v>0</v>
      </c>
    </row>
    <row r="40" spans="3:20" x14ac:dyDescent="0.2">
      <c r="C40" s="405" t="s">
        <v>14</v>
      </c>
      <c r="D40" s="113"/>
      <c r="E40" s="122">
        <f t="shared" si="16"/>
        <v>0</v>
      </c>
      <c r="F40" s="122">
        <f t="shared" si="16"/>
        <v>0</v>
      </c>
      <c r="G40" s="122">
        <f t="shared" si="16"/>
        <v>0</v>
      </c>
      <c r="H40" s="122">
        <f t="shared" si="16"/>
        <v>0</v>
      </c>
      <c r="I40" s="122">
        <f t="shared" si="16"/>
        <v>0</v>
      </c>
      <c r="J40" s="122">
        <f t="shared" si="16"/>
        <v>0</v>
      </c>
      <c r="K40" s="122">
        <f t="shared" si="16"/>
        <v>0</v>
      </c>
      <c r="L40" s="122">
        <f t="shared" si="16"/>
        <v>0</v>
      </c>
      <c r="M40" s="122">
        <f t="shared" si="16"/>
        <v>0</v>
      </c>
      <c r="N40" s="122">
        <f t="shared" si="16"/>
        <v>0</v>
      </c>
      <c r="O40" s="122">
        <f t="shared" si="16"/>
        <v>0</v>
      </c>
      <c r="P40" s="122">
        <f t="shared" si="16"/>
        <v>0</v>
      </c>
      <c r="Q40" s="67">
        <f t="shared" si="13"/>
        <v>0</v>
      </c>
    </row>
    <row r="41" spans="3:20" x14ac:dyDescent="0.2">
      <c r="C41" s="403">
        <f>'2. Försäljning och inköp'!B14</f>
        <v>0</v>
      </c>
      <c r="D41" s="141">
        <f>'2. Försäljning och inköp'!D14</f>
        <v>25.5</v>
      </c>
      <c r="E41" s="142">
        <f>'2. Försäljning och inköp'!F14</f>
        <v>0</v>
      </c>
      <c r="F41" s="142">
        <f>'2. Försäljning och inköp'!G14</f>
        <v>0</v>
      </c>
      <c r="G41" s="142">
        <f>'2. Försäljning och inköp'!H14</f>
        <v>0</v>
      </c>
      <c r="H41" s="142">
        <f>'2. Försäljning och inköp'!I14</f>
        <v>0</v>
      </c>
      <c r="I41" s="142">
        <f>'2. Försäljning och inköp'!J14</f>
        <v>0</v>
      </c>
      <c r="J41" s="142">
        <f>'2. Försäljning och inköp'!K14</f>
        <v>0</v>
      </c>
      <c r="K41" s="142">
        <f>'2. Försäljning och inköp'!L14</f>
        <v>0</v>
      </c>
      <c r="L41" s="142">
        <f>'2. Försäljning och inköp'!M14</f>
        <v>0</v>
      </c>
      <c r="M41" s="142">
        <f>'2. Försäljning och inköp'!N14</f>
        <v>0</v>
      </c>
      <c r="N41" s="142">
        <f>'2. Försäljning och inköp'!O14</f>
        <v>0</v>
      </c>
      <c r="O41" s="142">
        <f>'2. Försäljning och inköp'!P14</f>
        <v>0</v>
      </c>
      <c r="P41" s="142">
        <f>'2. Försäljning och inköp'!Q14</f>
        <v>0</v>
      </c>
      <c r="Q41" s="68">
        <f t="shared" si="13"/>
        <v>0</v>
      </c>
    </row>
    <row r="42" spans="3:20" x14ac:dyDescent="0.2">
      <c r="C42" s="170" t="s">
        <v>14</v>
      </c>
      <c r="D42" s="138"/>
      <c r="E42" s="124">
        <f t="shared" si="16"/>
        <v>0</v>
      </c>
      <c r="F42" s="124">
        <f t="shared" si="16"/>
        <v>0</v>
      </c>
      <c r="G42" s="124">
        <f t="shared" si="16"/>
        <v>0</v>
      </c>
      <c r="H42" s="124">
        <f t="shared" si="16"/>
        <v>0</v>
      </c>
      <c r="I42" s="124">
        <f t="shared" si="16"/>
        <v>0</v>
      </c>
      <c r="J42" s="124">
        <f t="shared" si="16"/>
        <v>0</v>
      </c>
      <c r="K42" s="124">
        <f t="shared" si="16"/>
        <v>0</v>
      </c>
      <c r="L42" s="124">
        <f t="shared" si="16"/>
        <v>0</v>
      </c>
      <c r="M42" s="124">
        <f t="shared" si="16"/>
        <v>0</v>
      </c>
      <c r="N42" s="124">
        <f t="shared" si="16"/>
        <v>0</v>
      </c>
      <c r="O42" s="124">
        <f t="shared" si="16"/>
        <v>0</v>
      </c>
      <c r="P42" s="124">
        <f t="shared" si="16"/>
        <v>0</v>
      </c>
      <c r="Q42" s="68">
        <f t="shared" si="13"/>
        <v>0</v>
      </c>
    </row>
    <row r="43" spans="3:20" x14ac:dyDescent="0.2">
      <c r="C43" s="404">
        <f>'2. Försäljning och inköp'!B15</f>
        <v>0</v>
      </c>
      <c r="D43" s="112">
        <f>'2. Försäljning och inköp'!D15</f>
        <v>25.5</v>
      </c>
      <c r="E43" s="143">
        <f>'2. Försäljning och inköp'!F15</f>
        <v>0</v>
      </c>
      <c r="F43" s="143">
        <f>'2. Försäljning och inköp'!G15</f>
        <v>0</v>
      </c>
      <c r="G43" s="143">
        <f>'2. Försäljning och inköp'!H15</f>
        <v>0</v>
      </c>
      <c r="H43" s="143">
        <f>'2. Försäljning och inköp'!I15</f>
        <v>0</v>
      </c>
      <c r="I43" s="143">
        <f>'2. Försäljning och inköp'!J15</f>
        <v>0</v>
      </c>
      <c r="J43" s="143">
        <f>'2. Försäljning och inköp'!K15</f>
        <v>0</v>
      </c>
      <c r="K43" s="143">
        <f>'2. Försäljning och inköp'!L15</f>
        <v>0</v>
      </c>
      <c r="L43" s="143">
        <f>'2. Försäljning och inköp'!M15</f>
        <v>0</v>
      </c>
      <c r="M43" s="143">
        <f>'2. Försäljning och inköp'!N15</f>
        <v>0</v>
      </c>
      <c r="N43" s="143">
        <f>'2. Försäljning och inköp'!O15</f>
        <v>0</v>
      </c>
      <c r="O43" s="143">
        <f>'2. Försäljning och inköp'!P15</f>
        <v>0</v>
      </c>
      <c r="P43" s="143">
        <f>'2. Försäljning och inköp'!Q15</f>
        <v>0</v>
      </c>
      <c r="Q43" s="145">
        <f t="shared" ref="Q43:Q48" si="17">SUM(E43:P43)</f>
        <v>0</v>
      </c>
    </row>
    <row r="44" spans="3:20" x14ac:dyDescent="0.2">
      <c r="C44" s="405" t="s">
        <v>14</v>
      </c>
      <c r="D44" s="113"/>
      <c r="E44" s="122">
        <f t="shared" si="16"/>
        <v>0</v>
      </c>
      <c r="F44" s="122">
        <f t="shared" si="16"/>
        <v>0</v>
      </c>
      <c r="G44" s="122">
        <f t="shared" si="16"/>
        <v>0</v>
      </c>
      <c r="H44" s="122">
        <f t="shared" si="16"/>
        <v>0</v>
      </c>
      <c r="I44" s="122">
        <f t="shared" si="16"/>
        <v>0</v>
      </c>
      <c r="J44" s="122">
        <f t="shared" si="16"/>
        <v>0</v>
      </c>
      <c r="K44" s="122">
        <f t="shared" si="16"/>
        <v>0</v>
      </c>
      <c r="L44" s="122">
        <f t="shared" si="16"/>
        <v>0</v>
      </c>
      <c r="M44" s="122">
        <f t="shared" si="16"/>
        <v>0</v>
      </c>
      <c r="N44" s="122">
        <f t="shared" si="16"/>
        <v>0</v>
      </c>
      <c r="O44" s="122">
        <f t="shared" si="16"/>
        <v>0</v>
      </c>
      <c r="P44" s="122">
        <f t="shared" si="16"/>
        <v>0</v>
      </c>
      <c r="Q44" s="68">
        <f t="shared" si="17"/>
        <v>0</v>
      </c>
    </row>
    <row r="45" spans="3:20" x14ac:dyDescent="0.2">
      <c r="C45" s="403">
        <f>'2. Försäljning och inköp'!B16</f>
        <v>0</v>
      </c>
      <c r="D45" s="138">
        <f>'2. Försäljning och inköp'!D16</f>
        <v>25.5</v>
      </c>
      <c r="E45" s="144">
        <f>'2. Försäljning och inköp'!F17</f>
        <v>0</v>
      </c>
      <c r="F45" s="144">
        <f>'2. Försäljning och inköp'!G17</f>
        <v>0</v>
      </c>
      <c r="G45" s="144">
        <f>'2. Försäljning och inköp'!H17</f>
        <v>0</v>
      </c>
      <c r="H45" s="144">
        <f>'2. Försäljning och inköp'!I17</f>
        <v>0</v>
      </c>
      <c r="I45" s="144">
        <f>'2. Försäljning och inköp'!J17</f>
        <v>0</v>
      </c>
      <c r="J45" s="144">
        <f>'2. Försäljning och inköp'!K17</f>
        <v>0</v>
      </c>
      <c r="K45" s="144">
        <f>'2. Försäljning och inköp'!L17</f>
        <v>0</v>
      </c>
      <c r="L45" s="144">
        <f>'2. Försäljning och inköp'!M17</f>
        <v>0</v>
      </c>
      <c r="M45" s="144">
        <f>'2. Försäljning och inköp'!N17</f>
        <v>0</v>
      </c>
      <c r="N45" s="144">
        <f>'2. Försäljning och inköp'!O17</f>
        <v>0</v>
      </c>
      <c r="O45" s="144">
        <f>'2. Försäljning och inköp'!P17</f>
        <v>0</v>
      </c>
      <c r="P45" s="144">
        <f>'2. Försäljning och inköp'!Q17</f>
        <v>0</v>
      </c>
      <c r="Q45" s="66">
        <f t="shared" si="17"/>
        <v>0</v>
      </c>
      <c r="T45">
        <v>0</v>
      </c>
    </row>
    <row r="46" spans="3:20" x14ac:dyDescent="0.2">
      <c r="C46" s="170" t="s">
        <v>14</v>
      </c>
      <c r="D46" s="138"/>
      <c r="E46" s="124">
        <f t="shared" si="16"/>
        <v>0</v>
      </c>
      <c r="F46" s="124">
        <f t="shared" si="16"/>
        <v>0</v>
      </c>
      <c r="G46" s="124">
        <f t="shared" si="16"/>
        <v>0</v>
      </c>
      <c r="H46" s="124">
        <f t="shared" si="16"/>
        <v>0</v>
      </c>
      <c r="I46" s="124">
        <f t="shared" si="16"/>
        <v>0</v>
      </c>
      <c r="J46" s="124">
        <f t="shared" si="16"/>
        <v>0</v>
      </c>
      <c r="K46" s="124">
        <f t="shared" si="16"/>
        <v>0</v>
      </c>
      <c r="L46" s="124">
        <f t="shared" si="16"/>
        <v>0</v>
      </c>
      <c r="M46" s="124">
        <f t="shared" si="16"/>
        <v>0</v>
      </c>
      <c r="N46" s="124">
        <f t="shared" si="16"/>
        <v>0</v>
      </c>
      <c r="O46" s="124">
        <f t="shared" si="16"/>
        <v>0</v>
      </c>
      <c r="P46" s="124">
        <f t="shared" si="16"/>
        <v>0</v>
      </c>
      <c r="Q46" s="67">
        <f t="shared" si="17"/>
        <v>0</v>
      </c>
    </row>
    <row r="47" spans="3:20" x14ac:dyDescent="0.2">
      <c r="C47" s="404">
        <f>'2. Försäljning och inköp'!B17</f>
        <v>0</v>
      </c>
      <c r="D47" s="112">
        <f>'2. Försäljning och inköp'!D17</f>
        <v>25.5</v>
      </c>
      <c r="E47" s="143">
        <f>'2. Försäljning och inköp'!F18</f>
        <v>0</v>
      </c>
      <c r="F47" s="143">
        <f>'2. Försäljning och inköp'!G18</f>
        <v>0</v>
      </c>
      <c r="G47" s="143">
        <f>'2. Försäljning och inköp'!H18</f>
        <v>0</v>
      </c>
      <c r="H47" s="143">
        <f>'2. Försäljning och inköp'!I18</f>
        <v>0</v>
      </c>
      <c r="I47" s="143">
        <f>'2. Försäljning och inköp'!J18</f>
        <v>0</v>
      </c>
      <c r="J47" s="143">
        <f>'2. Försäljning och inköp'!K18</f>
        <v>0</v>
      </c>
      <c r="K47" s="143">
        <f>'2. Försäljning och inköp'!L18</f>
        <v>0</v>
      </c>
      <c r="L47" s="143">
        <f>'2. Försäljning och inköp'!M18</f>
        <v>0</v>
      </c>
      <c r="M47" s="143">
        <f>'2. Försäljning och inköp'!N18</f>
        <v>0</v>
      </c>
      <c r="N47" s="143">
        <f>'2. Försäljning och inköp'!O18</f>
        <v>0</v>
      </c>
      <c r="O47" s="143">
        <f>'2. Försäljning och inköp'!P18</f>
        <v>0</v>
      </c>
      <c r="P47" s="143">
        <f>'2. Försäljning och inköp'!Q18</f>
        <v>0</v>
      </c>
      <c r="Q47" s="66">
        <f t="shared" si="17"/>
        <v>0</v>
      </c>
    </row>
    <row r="48" spans="3:20" x14ac:dyDescent="0.2">
      <c r="C48" s="405" t="s">
        <v>14</v>
      </c>
      <c r="D48" s="113"/>
      <c r="E48" s="122">
        <f t="shared" si="16"/>
        <v>0</v>
      </c>
      <c r="F48" s="122">
        <f t="shared" si="16"/>
        <v>0</v>
      </c>
      <c r="G48" s="122">
        <f t="shared" si="16"/>
        <v>0</v>
      </c>
      <c r="H48" s="122">
        <f t="shared" si="16"/>
        <v>0</v>
      </c>
      <c r="I48" s="122">
        <f t="shared" si="16"/>
        <v>0</v>
      </c>
      <c r="J48" s="122">
        <f t="shared" si="16"/>
        <v>0</v>
      </c>
      <c r="K48" s="122">
        <f t="shared" si="16"/>
        <v>0</v>
      </c>
      <c r="L48" s="122">
        <f t="shared" si="16"/>
        <v>0</v>
      </c>
      <c r="M48" s="122">
        <f t="shared" si="16"/>
        <v>0</v>
      </c>
      <c r="N48" s="122">
        <f t="shared" si="16"/>
        <v>0</v>
      </c>
      <c r="O48" s="122">
        <f t="shared" si="16"/>
        <v>0</v>
      </c>
      <c r="P48" s="122">
        <f t="shared" si="16"/>
        <v>0</v>
      </c>
      <c r="Q48" s="67">
        <f t="shared" si="17"/>
        <v>0</v>
      </c>
    </row>
    <row r="49" spans="3:17" x14ac:dyDescent="0.2">
      <c r="C49" s="403">
        <f>'2. Försäljning och inköp'!B18</f>
        <v>0</v>
      </c>
      <c r="D49" s="138">
        <f>'2. Försäljning och inköp'!D18</f>
        <v>25.5</v>
      </c>
      <c r="E49" s="144">
        <f>'2. Försäljning och inköp'!F19</f>
        <v>0</v>
      </c>
      <c r="F49" s="144">
        <f>'2. Försäljning och inköp'!G19</f>
        <v>0</v>
      </c>
      <c r="G49" s="144">
        <f>'2. Försäljning och inköp'!H19</f>
        <v>0</v>
      </c>
      <c r="H49" s="144">
        <f>'2. Försäljning och inköp'!I19</f>
        <v>0</v>
      </c>
      <c r="I49" s="144">
        <f>'2. Försäljning och inköp'!J19</f>
        <v>0</v>
      </c>
      <c r="J49" s="144">
        <f>'2. Försäljning och inköp'!K19</f>
        <v>0</v>
      </c>
      <c r="K49" s="144">
        <f>'2. Försäljning och inköp'!L19</f>
        <v>0</v>
      </c>
      <c r="L49" s="144">
        <f>'2. Försäljning och inköp'!M19</f>
        <v>0</v>
      </c>
      <c r="M49" s="144">
        <f>'2. Försäljning och inköp'!N19</f>
        <v>0</v>
      </c>
      <c r="N49" s="144">
        <f>'2. Försäljning och inköp'!O19</f>
        <v>0</v>
      </c>
      <c r="O49" s="144">
        <f>'2. Försäljning och inköp'!P19</f>
        <v>0</v>
      </c>
      <c r="P49" s="144">
        <f>'2. Försäljning och inköp'!Q19</f>
        <v>0</v>
      </c>
      <c r="Q49" s="66">
        <f t="shared" ref="Q49:Q82" si="18">SUM(E49:P49)</f>
        <v>0</v>
      </c>
    </row>
    <row r="50" spans="3:17" x14ac:dyDescent="0.2">
      <c r="C50" s="170" t="s">
        <v>14</v>
      </c>
      <c r="D50" s="138"/>
      <c r="E50" s="124">
        <f t="shared" ref="E50:P50" si="19">E49-E49/(1+$D49/100)</f>
        <v>0</v>
      </c>
      <c r="F50" s="124">
        <f t="shared" si="19"/>
        <v>0</v>
      </c>
      <c r="G50" s="124">
        <f t="shared" si="19"/>
        <v>0</v>
      </c>
      <c r="H50" s="124">
        <f t="shared" si="19"/>
        <v>0</v>
      </c>
      <c r="I50" s="124">
        <f t="shared" si="19"/>
        <v>0</v>
      </c>
      <c r="J50" s="124">
        <f t="shared" si="19"/>
        <v>0</v>
      </c>
      <c r="K50" s="124">
        <f t="shared" si="19"/>
        <v>0</v>
      </c>
      <c r="L50" s="124">
        <f t="shared" si="19"/>
        <v>0</v>
      </c>
      <c r="M50" s="124">
        <f t="shared" si="19"/>
        <v>0</v>
      </c>
      <c r="N50" s="124">
        <f t="shared" si="19"/>
        <v>0</v>
      </c>
      <c r="O50" s="124">
        <f t="shared" si="19"/>
        <v>0</v>
      </c>
      <c r="P50" s="124">
        <f t="shared" si="19"/>
        <v>0</v>
      </c>
      <c r="Q50" s="68">
        <f t="shared" si="18"/>
        <v>0</v>
      </c>
    </row>
    <row r="51" spans="3:17" x14ac:dyDescent="0.2">
      <c r="C51" s="404">
        <f>'2. Försäljning och inköp'!B19</f>
        <v>0</v>
      </c>
      <c r="D51" s="112">
        <f>'2. Försäljning och inköp'!D19</f>
        <v>25.5</v>
      </c>
      <c r="E51" s="143">
        <f>'2. Försäljning och inköp'!F20</f>
        <v>0</v>
      </c>
      <c r="F51" s="143">
        <f>'2. Försäljning och inköp'!G20</f>
        <v>0</v>
      </c>
      <c r="G51" s="143">
        <f>'2. Försäljning och inköp'!H20</f>
        <v>0</v>
      </c>
      <c r="H51" s="143">
        <f>'2. Försäljning och inköp'!I20</f>
        <v>0</v>
      </c>
      <c r="I51" s="143">
        <f>'2. Försäljning och inköp'!J20</f>
        <v>0</v>
      </c>
      <c r="J51" s="143">
        <f>'2. Försäljning och inköp'!K20</f>
        <v>0</v>
      </c>
      <c r="K51" s="143">
        <f>'2. Försäljning och inköp'!L20</f>
        <v>0</v>
      </c>
      <c r="L51" s="143">
        <f>'2. Försäljning och inköp'!M20</f>
        <v>0</v>
      </c>
      <c r="M51" s="143">
        <f>'2. Försäljning och inköp'!N20</f>
        <v>0</v>
      </c>
      <c r="N51" s="143">
        <f>'2. Försäljning och inköp'!O20</f>
        <v>0</v>
      </c>
      <c r="O51" s="143">
        <f>'2. Försäljning och inköp'!P20</f>
        <v>0</v>
      </c>
      <c r="P51" s="143">
        <f>'2. Försäljning och inköp'!Q20</f>
        <v>0</v>
      </c>
      <c r="Q51" s="66">
        <f t="shared" si="18"/>
        <v>0</v>
      </c>
    </row>
    <row r="52" spans="3:17" x14ac:dyDescent="0.2">
      <c r="C52" s="405" t="s">
        <v>14</v>
      </c>
      <c r="D52" s="113"/>
      <c r="E52" s="122">
        <f t="shared" ref="E52:P52" si="20">E51-E51/(1+$D51/100)</f>
        <v>0</v>
      </c>
      <c r="F52" s="122">
        <f t="shared" si="20"/>
        <v>0</v>
      </c>
      <c r="G52" s="122">
        <f t="shared" si="20"/>
        <v>0</v>
      </c>
      <c r="H52" s="122">
        <f t="shared" si="20"/>
        <v>0</v>
      </c>
      <c r="I52" s="122">
        <f t="shared" si="20"/>
        <v>0</v>
      </c>
      <c r="J52" s="122">
        <f t="shared" si="20"/>
        <v>0</v>
      </c>
      <c r="K52" s="122">
        <f t="shared" si="20"/>
        <v>0</v>
      </c>
      <c r="L52" s="122">
        <f t="shared" si="20"/>
        <v>0</v>
      </c>
      <c r="M52" s="122">
        <f t="shared" si="20"/>
        <v>0</v>
      </c>
      <c r="N52" s="122">
        <f t="shared" si="20"/>
        <v>0</v>
      </c>
      <c r="O52" s="122">
        <f t="shared" si="20"/>
        <v>0</v>
      </c>
      <c r="P52" s="122">
        <f t="shared" si="20"/>
        <v>0</v>
      </c>
      <c r="Q52" s="67">
        <f t="shared" si="18"/>
        <v>0</v>
      </c>
    </row>
    <row r="53" spans="3:17" x14ac:dyDescent="0.2">
      <c r="C53" s="403">
        <f>'2. Försäljning och inköp'!B20</f>
        <v>0</v>
      </c>
      <c r="D53" s="138">
        <f>'2. Försäljning och inköp'!D20</f>
        <v>25.5</v>
      </c>
      <c r="E53" s="144">
        <f>'2. Försäljning och inköp'!F21</f>
        <v>0</v>
      </c>
      <c r="F53" s="144">
        <f>'2. Försäljning och inköp'!G21</f>
        <v>0</v>
      </c>
      <c r="G53" s="144">
        <f>'2. Försäljning och inköp'!H21</f>
        <v>0</v>
      </c>
      <c r="H53" s="144">
        <f>'2. Försäljning och inköp'!I21</f>
        <v>0</v>
      </c>
      <c r="I53" s="144">
        <f>'2. Försäljning och inköp'!J21</f>
        <v>0</v>
      </c>
      <c r="J53" s="144">
        <f>'2. Försäljning och inköp'!K21</f>
        <v>0</v>
      </c>
      <c r="K53" s="144">
        <f>'2. Försäljning och inköp'!L21</f>
        <v>0</v>
      </c>
      <c r="L53" s="144">
        <f>'2. Försäljning och inköp'!M21</f>
        <v>0</v>
      </c>
      <c r="M53" s="144">
        <f>'2. Försäljning och inköp'!N21</f>
        <v>0</v>
      </c>
      <c r="N53" s="144">
        <f>'2. Försäljning och inköp'!O21</f>
        <v>0</v>
      </c>
      <c r="O53" s="144">
        <f>'2. Försäljning och inköp'!P21</f>
        <v>0</v>
      </c>
      <c r="P53" s="144">
        <f>'2. Försäljning och inköp'!Q21</f>
        <v>0</v>
      </c>
      <c r="Q53" s="68">
        <f t="shared" si="18"/>
        <v>0</v>
      </c>
    </row>
    <row r="54" spans="3:17" x14ac:dyDescent="0.2">
      <c r="C54" s="170" t="s">
        <v>14</v>
      </c>
      <c r="D54" s="138"/>
      <c r="E54" s="124">
        <f t="shared" ref="E54:P54" si="21">E53-E53/(1+$D53/100)</f>
        <v>0</v>
      </c>
      <c r="F54" s="124">
        <f t="shared" si="21"/>
        <v>0</v>
      </c>
      <c r="G54" s="124">
        <f t="shared" si="21"/>
        <v>0</v>
      </c>
      <c r="H54" s="124">
        <f t="shared" si="21"/>
        <v>0</v>
      </c>
      <c r="I54" s="124">
        <f t="shared" si="21"/>
        <v>0</v>
      </c>
      <c r="J54" s="124">
        <f t="shared" si="21"/>
        <v>0</v>
      </c>
      <c r="K54" s="124">
        <f t="shared" si="21"/>
        <v>0</v>
      </c>
      <c r="L54" s="124">
        <f t="shared" si="21"/>
        <v>0</v>
      </c>
      <c r="M54" s="124">
        <f t="shared" si="21"/>
        <v>0</v>
      </c>
      <c r="N54" s="124">
        <f t="shared" si="21"/>
        <v>0</v>
      </c>
      <c r="O54" s="124">
        <f t="shared" si="21"/>
        <v>0</v>
      </c>
      <c r="P54" s="124">
        <f t="shared" si="21"/>
        <v>0</v>
      </c>
      <c r="Q54" s="68">
        <f t="shared" si="18"/>
        <v>0</v>
      </c>
    </row>
    <row r="55" spans="3:17" x14ac:dyDescent="0.2">
      <c r="C55" s="404">
        <f>'2. Försäljning och inköp'!B21</f>
        <v>0</v>
      </c>
      <c r="D55" s="112">
        <f>'2. Försäljning och inköp'!D21</f>
        <v>25.5</v>
      </c>
      <c r="E55" s="143">
        <f>'2. Försäljning och inköp'!F22</f>
        <v>0</v>
      </c>
      <c r="F55" s="143">
        <f>'2. Försäljning och inköp'!G22</f>
        <v>0</v>
      </c>
      <c r="G55" s="143">
        <f>'2. Försäljning och inköp'!H22</f>
        <v>0</v>
      </c>
      <c r="H55" s="143">
        <f>'2. Försäljning och inköp'!I22</f>
        <v>0</v>
      </c>
      <c r="I55" s="143">
        <f>'2. Försäljning och inköp'!J22</f>
        <v>0</v>
      </c>
      <c r="J55" s="143">
        <f>'2. Försäljning och inköp'!K22</f>
        <v>0</v>
      </c>
      <c r="K55" s="143">
        <f>'2. Försäljning och inköp'!L22</f>
        <v>0</v>
      </c>
      <c r="L55" s="143">
        <f>'2. Försäljning och inköp'!M22</f>
        <v>0</v>
      </c>
      <c r="M55" s="143">
        <f>'2. Försäljning och inköp'!N22</f>
        <v>0</v>
      </c>
      <c r="N55" s="143">
        <f>'2. Försäljning och inköp'!O22</f>
        <v>0</v>
      </c>
      <c r="O55" s="143">
        <f>'2. Försäljning och inköp'!P22</f>
        <v>0</v>
      </c>
      <c r="P55" s="143">
        <f>'2. Försäljning och inköp'!Q22</f>
        <v>0</v>
      </c>
      <c r="Q55" s="66">
        <f t="shared" si="18"/>
        <v>0</v>
      </c>
    </row>
    <row r="56" spans="3:17" x14ac:dyDescent="0.2">
      <c r="C56" s="405" t="s">
        <v>14</v>
      </c>
      <c r="D56" s="113"/>
      <c r="E56" s="122">
        <f t="shared" ref="E56:P56" si="22">E55-E55/(1+$D55/100)</f>
        <v>0</v>
      </c>
      <c r="F56" s="122">
        <f t="shared" si="22"/>
        <v>0</v>
      </c>
      <c r="G56" s="122">
        <f t="shared" si="22"/>
        <v>0</v>
      </c>
      <c r="H56" s="122">
        <f t="shared" si="22"/>
        <v>0</v>
      </c>
      <c r="I56" s="122">
        <f t="shared" si="22"/>
        <v>0</v>
      </c>
      <c r="J56" s="122">
        <f t="shared" si="22"/>
        <v>0</v>
      </c>
      <c r="K56" s="122">
        <f t="shared" si="22"/>
        <v>0</v>
      </c>
      <c r="L56" s="122">
        <f t="shared" si="22"/>
        <v>0</v>
      </c>
      <c r="M56" s="122">
        <f t="shared" si="22"/>
        <v>0</v>
      </c>
      <c r="N56" s="122">
        <f t="shared" si="22"/>
        <v>0</v>
      </c>
      <c r="O56" s="122">
        <f t="shared" si="22"/>
        <v>0</v>
      </c>
      <c r="P56" s="122">
        <f t="shared" si="22"/>
        <v>0</v>
      </c>
      <c r="Q56" s="67">
        <f t="shared" si="18"/>
        <v>0</v>
      </c>
    </row>
    <row r="57" spans="3:17" x14ac:dyDescent="0.2">
      <c r="C57" s="406">
        <f>'2. Försäljning och inköp'!B22</f>
        <v>0</v>
      </c>
      <c r="D57" s="112">
        <f>'2. Försäljning och inköp'!D23</f>
        <v>25.5</v>
      </c>
      <c r="E57" s="143">
        <f>'2. Försäljning och inköp'!F23</f>
        <v>0</v>
      </c>
      <c r="F57" s="143">
        <f>'2. Försäljning och inköp'!G23</f>
        <v>0</v>
      </c>
      <c r="G57" s="143">
        <f>'2. Försäljning och inköp'!H23</f>
        <v>0</v>
      </c>
      <c r="H57" s="143">
        <f>'2. Försäljning och inköp'!I23</f>
        <v>0</v>
      </c>
      <c r="I57" s="143">
        <f>'2. Försäljning och inköp'!J23</f>
        <v>0</v>
      </c>
      <c r="J57" s="143">
        <f>'2. Försäljning och inköp'!K23</f>
        <v>0</v>
      </c>
      <c r="K57" s="143">
        <f>'2. Försäljning och inköp'!L23</f>
        <v>0</v>
      </c>
      <c r="L57" s="143">
        <f>'2. Försäljning och inköp'!M23</f>
        <v>0</v>
      </c>
      <c r="M57" s="143">
        <f>'2. Försäljning och inköp'!N23</f>
        <v>0</v>
      </c>
      <c r="N57" s="143">
        <f>'2. Försäljning och inköp'!O23</f>
        <v>0</v>
      </c>
      <c r="O57" s="143">
        <f>'2. Försäljning och inköp'!P23</f>
        <v>0</v>
      </c>
      <c r="P57" s="143">
        <f>'2. Försäljning och inköp'!Q23</f>
        <v>0</v>
      </c>
      <c r="Q57" s="68">
        <f t="shared" si="18"/>
        <v>0</v>
      </c>
    </row>
    <row r="58" spans="3:17" x14ac:dyDescent="0.2">
      <c r="C58" s="405" t="s">
        <v>14</v>
      </c>
      <c r="D58" s="113"/>
      <c r="E58" s="122">
        <f t="shared" ref="E58:P58" si="23">E57-E57/(1+$D57/100)</f>
        <v>0</v>
      </c>
      <c r="F58" s="122">
        <f t="shared" si="23"/>
        <v>0</v>
      </c>
      <c r="G58" s="122">
        <f t="shared" si="23"/>
        <v>0</v>
      </c>
      <c r="H58" s="122">
        <f t="shared" si="23"/>
        <v>0</v>
      </c>
      <c r="I58" s="122">
        <f t="shared" si="23"/>
        <v>0</v>
      </c>
      <c r="J58" s="122">
        <f t="shared" si="23"/>
        <v>0</v>
      </c>
      <c r="K58" s="122">
        <f t="shared" si="23"/>
        <v>0</v>
      </c>
      <c r="L58" s="122">
        <f t="shared" si="23"/>
        <v>0</v>
      </c>
      <c r="M58" s="122">
        <f t="shared" si="23"/>
        <v>0</v>
      </c>
      <c r="N58" s="122">
        <f t="shared" si="23"/>
        <v>0</v>
      </c>
      <c r="O58" s="122">
        <f t="shared" si="23"/>
        <v>0</v>
      </c>
      <c r="P58" s="122">
        <f t="shared" si="23"/>
        <v>0</v>
      </c>
      <c r="Q58" s="45">
        <f t="shared" si="18"/>
        <v>0</v>
      </c>
    </row>
    <row r="59" spans="3:17" x14ac:dyDescent="0.2">
      <c r="C59" s="406">
        <f>'2. Försäljning och inköp'!B23</f>
        <v>0</v>
      </c>
      <c r="D59" s="112">
        <f>'2. Försäljning och inköp'!D25</f>
        <v>25.5</v>
      </c>
      <c r="E59" s="143">
        <f>'2. Försäljning och inköp'!F25</f>
        <v>0</v>
      </c>
      <c r="F59" s="143">
        <f>'2. Försäljning och inköp'!G25</f>
        <v>0</v>
      </c>
      <c r="G59" s="143">
        <f>'2. Försäljning och inköp'!H25</f>
        <v>0</v>
      </c>
      <c r="H59" s="143">
        <f>'2. Försäljning och inköp'!I25</f>
        <v>0</v>
      </c>
      <c r="I59" s="143">
        <f>'2. Försäljning och inköp'!J25</f>
        <v>0</v>
      </c>
      <c r="J59" s="143">
        <f>'2. Försäljning och inköp'!K25</f>
        <v>0</v>
      </c>
      <c r="K59" s="143">
        <f>'2. Försäljning och inköp'!L25</f>
        <v>0</v>
      </c>
      <c r="L59" s="143">
        <f>'2. Försäljning och inköp'!M25</f>
        <v>0</v>
      </c>
      <c r="M59" s="143">
        <f>'2. Försäljning och inköp'!N25</f>
        <v>0</v>
      </c>
      <c r="N59" s="143">
        <f>'2. Försäljning och inköp'!O25</f>
        <v>0</v>
      </c>
      <c r="O59" s="143">
        <f>'2. Försäljning och inköp'!P25</f>
        <v>0</v>
      </c>
      <c r="P59" s="143">
        <f>'2. Försäljning och inköp'!Q25</f>
        <v>0</v>
      </c>
      <c r="Q59" s="68">
        <f t="shared" ref="Q59:Q60" si="24">SUM(E59:P59)</f>
        <v>0</v>
      </c>
    </row>
    <row r="60" spans="3:17" x14ac:dyDescent="0.2">
      <c r="C60" s="405" t="s">
        <v>14</v>
      </c>
      <c r="D60" s="113"/>
      <c r="E60" s="122">
        <f t="shared" ref="E60" si="25">E59-E59/(1+$D59/100)</f>
        <v>0</v>
      </c>
      <c r="F60" s="122">
        <f t="shared" ref="F60" si="26">F59-F59/(1+$D59/100)</f>
        <v>0</v>
      </c>
      <c r="G60" s="122">
        <f t="shared" ref="G60" si="27">G59-G59/(1+$D59/100)</f>
        <v>0</v>
      </c>
      <c r="H60" s="122">
        <f t="shared" ref="H60" si="28">H59-H59/(1+$D59/100)</f>
        <v>0</v>
      </c>
      <c r="I60" s="122">
        <f t="shared" ref="I60" si="29">I59-I59/(1+$D59/100)</f>
        <v>0</v>
      </c>
      <c r="J60" s="122">
        <f t="shared" ref="J60" si="30">J59-J59/(1+$D59/100)</f>
        <v>0</v>
      </c>
      <c r="K60" s="122">
        <f t="shared" ref="K60" si="31">K59-K59/(1+$D59/100)</f>
        <v>0</v>
      </c>
      <c r="L60" s="122">
        <f t="shared" ref="L60" si="32">L59-L59/(1+$D59/100)</f>
        <v>0</v>
      </c>
      <c r="M60" s="122">
        <f t="shared" ref="M60" si="33">M59-M59/(1+$D59/100)</f>
        <v>0</v>
      </c>
      <c r="N60" s="122">
        <f t="shared" ref="N60" si="34">N59-N59/(1+$D59/100)</f>
        <v>0</v>
      </c>
      <c r="O60" s="122">
        <f t="shared" ref="O60" si="35">O59-O59/(1+$D59/100)</f>
        <v>0</v>
      </c>
      <c r="P60" s="122">
        <f t="shared" ref="P60" si="36">P59-P59/(1+$D59/100)</f>
        <v>0</v>
      </c>
      <c r="Q60" s="45">
        <f t="shared" si="24"/>
        <v>0</v>
      </c>
    </row>
    <row r="61" spans="3:17" x14ac:dyDescent="0.2">
      <c r="C61" s="403">
        <f>'2. Försäljning och inköp'!B24</f>
        <v>0</v>
      </c>
      <c r="D61" s="138">
        <f>'2. Försäljning och inköp'!D24</f>
        <v>25.5</v>
      </c>
      <c r="E61" s="144">
        <f>'2. Försäljning och inköp'!F24</f>
        <v>0</v>
      </c>
      <c r="F61" s="144">
        <f>'2. Försäljning och inköp'!G24</f>
        <v>0</v>
      </c>
      <c r="G61" s="144">
        <f>'2. Försäljning och inköp'!H24</f>
        <v>0</v>
      </c>
      <c r="H61" s="144">
        <f>'2. Försäljning och inköp'!I24</f>
        <v>0</v>
      </c>
      <c r="I61" s="144">
        <f>'2. Försäljning och inköp'!J24</f>
        <v>0</v>
      </c>
      <c r="J61" s="144">
        <f>'2. Försäljning och inköp'!K24</f>
        <v>0</v>
      </c>
      <c r="K61" s="144">
        <f>'2. Försäljning och inköp'!L24</f>
        <v>0</v>
      </c>
      <c r="L61" s="144">
        <f>'2. Försäljning och inköp'!M24</f>
        <v>0</v>
      </c>
      <c r="M61" s="144">
        <f>'2. Försäljning och inköp'!N24</f>
        <v>0</v>
      </c>
      <c r="N61" s="144">
        <f>'2. Försäljning och inköp'!O24</f>
        <v>0</v>
      </c>
      <c r="O61" s="144">
        <f>'2. Försäljning och inköp'!P24</f>
        <v>0</v>
      </c>
      <c r="P61" s="144">
        <f>'2. Försäljning och inköp'!Q24</f>
        <v>0</v>
      </c>
      <c r="Q61" s="66">
        <f t="shared" si="18"/>
        <v>0</v>
      </c>
    </row>
    <row r="62" spans="3:17" x14ac:dyDescent="0.2">
      <c r="C62" s="170" t="s">
        <v>14</v>
      </c>
      <c r="D62" s="138"/>
      <c r="E62" s="124">
        <f t="shared" ref="E62:P62" si="37">E61-E61/(1+$D61/100)</f>
        <v>0</v>
      </c>
      <c r="F62" s="124">
        <f t="shared" si="37"/>
        <v>0</v>
      </c>
      <c r="G62" s="124">
        <f t="shared" si="37"/>
        <v>0</v>
      </c>
      <c r="H62" s="124">
        <f t="shared" si="37"/>
        <v>0</v>
      </c>
      <c r="I62" s="124">
        <f t="shared" si="37"/>
        <v>0</v>
      </c>
      <c r="J62" s="124">
        <f t="shared" si="37"/>
        <v>0</v>
      </c>
      <c r="K62" s="124">
        <f t="shared" si="37"/>
        <v>0</v>
      </c>
      <c r="L62" s="124">
        <f t="shared" si="37"/>
        <v>0</v>
      </c>
      <c r="M62" s="124">
        <f t="shared" si="37"/>
        <v>0</v>
      </c>
      <c r="N62" s="124">
        <f t="shared" si="37"/>
        <v>0</v>
      </c>
      <c r="O62" s="124">
        <f t="shared" si="37"/>
        <v>0</v>
      </c>
      <c r="P62" s="124">
        <f t="shared" si="37"/>
        <v>0</v>
      </c>
      <c r="Q62" s="68">
        <f t="shared" si="18"/>
        <v>0</v>
      </c>
    </row>
    <row r="63" spans="3:17" x14ac:dyDescent="0.2">
      <c r="C63" s="404">
        <f>'2. Försäljning och inköp'!B25</f>
        <v>0</v>
      </c>
      <c r="D63" s="112">
        <f>'2. Försäljning och inköp'!D25</f>
        <v>25.5</v>
      </c>
      <c r="E63" s="143">
        <f>'2. Försäljning och inköp'!F25</f>
        <v>0</v>
      </c>
      <c r="F63" s="143">
        <f>'2. Försäljning och inköp'!G25</f>
        <v>0</v>
      </c>
      <c r="G63" s="143">
        <f>'2. Försäljning och inköp'!H25</f>
        <v>0</v>
      </c>
      <c r="H63" s="143">
        <f>'2. Försäljning och inköp'!I25</f>
        <v>0</v>
      </c>
      <c r="I63" s="143">
        <f>'2. Försäljning och inköp'!J25</f>
        <v>0</v>
      </c>
      <c r="J63" s="143">
        <f>'2. Försäljning och inköp'!K25</f>
        <v>0</v>
      </c>
      <c r="K63" s="143">
        <f>'2. Försäljning och inköp'!L25</f>
        <v>0</v>
      </c>
      <c r="L63" s="143">
        <f>'2. Försäljning och inköp'!M25</f>
        <v>0</v>
      </c>
      <c r="M63" s="143">
        <f>'2. Försäljning och inköp'!N25</f>
        <v>0</v>
      </c>
      <c r="N63" s="143">
        <f>'2. Försäljning och inköp'!O25</f>
        <v>0</v>
      </c>
      <c r="O63" s="143">
        <f>'2. Försäljning och inköp'!P25</f>
        <v>0</v>
      </c>
      <c r="P63" s="143">
        <f>'2. Försäljning och inköp'!Q25</f>
        <v>0</v>
      </c>
      <c r="Q63" s="66">
        <f t="shared" si="18"/>
        <v>0</v>
      </c>
    </row>
    <row r="64" spans="3:17" x14ac:dyDescent="0.2">
      <c r="C64" s="405" t="s">
        <v>14</v>
      </c>
      <c r="D64" s="113"/>
      <c r="E64" s="122">
        <f t="shared" ref="E64:P64" si="38">E63-E63/(1+$D63/100)</f>
        <v>0</v>
      </c>
      <c r="F64" s="122">
        <f t="shared" si="38"/>
        <v>0</v>
      </c>
      <c r="G64" s="122">
        <f t="shared" si="38"/>
        <v>0</v>
      </c>
      <c r="H64" s="122">
        <f t="shared" si="38"/>
        <v>0</v>
      </c>
      <c r="I64" s="122">
        <f t="shared" si="38"/>
        <v>0</v>
      </c>
      <c r="J64" s="122">
        <f t="shared" si="38"/>
        <v>0</v>
      </c>
      <c r="K64" s="122">
        <f t="shared" si="38"/>
        <v>0</v>
      </c>
      <c r="L64" s="122">
        <f t="shared" si="38"/>
        <v>0</v>
      </c>
      <c r="M64" s="122">
        <f t="shared" si="38"/>
        <v>0</v>
      </c>
      <c r="N64" s="122">
        <f t="shared" si="38"/>
        <v>0</v>
      </c>
      <c r="O64" s="122">
        <f t="shared" si="38"/>
        <v>0</v>
      </c>
      <c r="P64" s="122">
        <f t="shared" si="38"/>
        <v>0</v>
      </c>
      <c r="Q64" s="67">
        <f t="shared" si="18"/>
        <v>0</v>
      </c>
    </row>
    <row r="65" spans="3:17" x14ac:dyDescent="0.2">
      <c r="C65" s="403">
        <f>'2. Försäljning och inköp'!B26</f>
        <v>0</v>
      </c>
      <c r="D65" s="138">
        <f>'2. Försäljning och inköp'!D26</f>
        <v>25.5</v>
      </c>
      <c r="E65" s="144">
        <f>'2. Försäljning och inköp'!F26</f>
        <v>0</v>
      </c>
      <c r="F65" s="144">
        <f>'2. Försäljning och inköp'!G26</f>
        <v>0</v>
      </c>
      <c r="G65" s="144">
        <f>'2. Försäljning och inköp'!H26</f>
        <v>0</v>
      </c>
      <c r="H65" s="144">
        <f>'2. Försäljning och inköp'!I26</f>
        <v>0</v>
      </c>
      <c r="I65" s="144">
        <f>'2. Försäljning och inköp'!J26</f>
        <v>0</v>
      </c>
      <c r="J65" s="144">
        <f>'2. Försäljning och inköp'!K26</f>
        <v>0</v>
      </c>
      <c r="K65" s="144">
        <f>'2. Försäljning och inköp'!L26</f>
        <v>0</v>
      </c>
      <c r="L65" s="144">
        <f>'2. Försäljning och inköp'!M26</f>
        <v>0</v>
      </c>
      <c r="M65" s="144">
        <f>'2. Försäljning och inköp'!N26</f>
        <v>0</v>
      </c>
      <c r="N65" s="144">
        <f>'2. Försäljning och inköp'!O26</f>
        <v>0</v>
      </c>
      <c r="O65" s="144">
        <f>'2. Försäljning och inköp'!P26</f>
        <v>0</v>
      </c>
      <c r="P65" s="144">
        <f>'2. Försäljning och inköp'!Q26</f>
        <v>0</v>
      </c>
      <c r="Q65" s="68">
        <f t="shared" si="18"/>
        <v>0</v>
      </c>
    </row>
    <row r="66" spans="3:17" x14ac:dyDescent="0.2">
      <c r="C66" s="170" t="s">
        <v>14</v>
      </c>
      <c r="D66" s="138"/>
      <c r="E66" s="124">
        <f t="shared" ref="E66:P66" si="39">E65-E65/(1+$D65/100)</f>
        <v>0</v>
      </c>
      <c r="F66" s="124">
        <f t="shared" si="39"/>
        <v>0</v>
      </c>
      <c r="G66" s="124">
        <f t="shared" si="39"/>
        <v>0</v>
      </c>
      <c r="H66" s="124">
        <f t="shared" si="39"/>
        <v>0</v>
      </c>
      <c r="I66" s="124">
        <f t="shared" si="39"/>
        <v>0</v>
      </c>
      <c r="J66" s="124">
        <f t="shared" si="39"/>
        <v>0</v>
      </c>
      <c r="K66" s="124">
        <f t="shared" si="39"/>
        <v>0</v>
      </c>
      <c r="L66" s="124">
        <f t="shared" si="39"/>
        <v>0</v>
      </c>
      <c r="M66" s="124">
        <f t="shared" si="39"/>
        <v>0</v>
      </c>
      <c r="N66" s="124">
        <f t="shared" si="39"/>
        <v>0</v>
      </c>
      <c r="O66" s="124">
        <f t="shared" si="39"/>
        <v>0</v>
      </c>
      <c r="P66" s="124">
        <f t="shared" si="39"/>
        <v>0</v>
      </c>
      <c r="Q66" s="68">
        <f t="shared" si="18"/>
        <v>0</v>
      </c>
    </row>
    <row r="67" spans="3:17" x14ac:dyDescent="0.2">
      <c r="C67" s="404">
        <f>'2. Försäljning och inköp'!B27</f>
        <v>0</v>
      </c>
      <c r="D67" s="112">
        <f>'2. Försäljning och inköp'!D27</f>
        <v>25.5</v>
      </c>
      <c r="E67" s="143">
        <f>'2. Försäljning och inköp'!F27</f>
        <v>0</v>
      </c>
      <c r="F67" s="143">
        <f>'2. Försäljning och inköp'!G27</f>
        <v>0</v>
      </c>
      <c r="G67" s="143">
        <f>'2. Försäljning och inköp'!H27</f>
        <v>0</v>
      </c>
      <c r="H67" s="143">
        <f>'2. Försäljning och inköp'!I27</f>
        <v>0</v>
      </c>
      <c r="I67" s="143">
        <f>'2. Försäljning och inköp'!J27</f>
        <v>0</v>
      </c>
      <c r="J67" s="143">
        <f>'2. Försäljning och inköp'!K27</f>
        <v>0</v>
      </c>
      <c r="K67" s="143">
        <f>'2. Försäljning och inköp'!L27</f>
        <v>0</v>
      </c>
      <c r="L67" s="143">
        <f>'2. Försäljning och inköp'!M27</f>
        <v>0</v>
      </c>
      <c r="M67" s="143">
        <f>'2. Försäljning och inköp'!N27</f>
        <v>0</v>
      </c>
      <c r="N67" s="143">
        <f>'2. Försäljning och inköp'!O27</f>
        <v>0</v>
      </c>
      <c r="O67" s="143">
        <f>'2. Försäljning och inköp'!P27</f>
        <v>0</v>
      </c>
      <c r="P67" s="143">
        <f>'2. Försäljning och inköp'!Q27</f>
        <v>0</v>
      </c>
      <c r="Q67" s="66">
        <f t="shared" si="18"/>
        <v>0</v>
      </c>
    </row>
    <row r="68" spans="3:17" x14ac:dyDescent="0.2">
      <c r="C68" s="405" t="s">
        <v>14</v>
      </c>
      <c r="D68" s="113"/>
      <c r="E68" s="122">
        <f t="shared" ref="E68:P68" si="40">E67-E67/(1+$D67/100)</f>
        <v>0</v>
      </c>
      <c r="F68" s="122">
        <f t="shared" si="40"/>
        <v>0</v>
      </c>
      <c r="G68" s="122">
        <f t="shared" si="40"/>
        <v>0</v>
      </c>
      <c r="H68" s="122">
        <f t="shared" si="40"/>
        <v>0</v>
      </c>
      <c r="I68" s="122">
        <f t="shared" si="40"/>
        <v>0</v>
      </c>
      <c r="J68" s="122">
        <f t="shared" si="40"/>
        <v>0</v>
      </c>
      <c r="K68" s="122">
        <f t="shared" si="40"/>
        <v>0</v>
      </c>
      <c r="L68" s="122">
        <f t="shared" si="40"/>
        <v>0</v>
      </c>
      <c r="M68" s="122">
        <f t="shared" si="40"/>
        <v>0</v>
      </c>
      <c r="N68" s="122">
        <f t="shared" si="40"/>
        <v>0</v>
      </c>
      <c r="O68" s="122">
        <f t="shared" si="40"/>
        <v>0</v>
      </c>
      <c r="P68" s="122">
        <f t="shared" si="40"/>
        <v>0</v>
      </c>
      <c r="Q68" s="67">
        <f t="shared" si="18"/>
        <v>0</v>
      </c>
    </row>
    <row r="69" spans="3:17" x14ac:dyDescent="0.2">
      <c r="C69" s="406">
        <f>'2. Försäljning och inköp'!B28</f>
        <v>0</v>
      </c>
      <c r="D69" s="112">
        <f>'2. Försäljning och inköp'!D28</f>
        <v>25.5</v>
      </c>
      <c r="E69" s="143">
        <f>'2. Försäljning och inköp'!F28</f>
        <v>0</v>
      </c>
      <c r="F69" s="143">
        <f>'2. Försäljning och inköp'!G28</f>
        <v>0</v>
      </c>
      <c r="G69" s="143">
        <f>'2. Försäljning och inköp'!H28</f>
        <v>0</v>
      </c>
      <c r="H69" s="143">
        <f>'2. Försäljning och inköp'!I28</f>
        <v>0</v>
      </c>
      <c r="I69" s="143">
        <f>'2. Försäljning och inköp'!J28</f>
        <v>0</v>
      </c>
      <c r="J69" s="143">
        <f>'2. Försäljning och inköp'!K28</f>
        <v>0</v>
      </c>
      <c r="K69" s="143">
        <f>'2. Försäljning och inköp'!L28</f>
        <v>0</v>
      </c>
      <c r="L69" s="143">
        <f>'2. Försäljning och inköp'!M28</f>
        <v>0</v>
      </c>
      <c r="M69" s="143">
        <f>'2. Försäljning och inköp'!N28</f>
        <v>0</v>
      </c>
      <c r="N69" s="143">
        <f>'2. Försäljning och inköp'!O28</f>
        <v>0</v>
      </c>
      <c r="O69" s="143">
        <f>'2. Försäljning och inköp'!P28</f>
        <v>0</v>
      </c>
      <c r="P69" s="143">
        <f>'2. Försäljning och inköp'!Q28</f>
        <v>0</v>
      </c>
      <c r="Q69" s="68">
        <f t="shared" si="18"/>
        <v>0</v>
      </c>
    </row>
    <row r="70" spans="3:17" x14ac:dyDescent="0.2">
      <c r="C70" s="405" t="s">
        <v>14</v>
      </c>
      <c r="D70" s="113"/>
      <c r="E70" s="122">
        <f t="shared" ref="E70:P70" si="41">E69-E69/(1+$D69/100)</f>
        <v>0</v>
      </c>
      <c r="F70" s="122">
        <f t="shared" si="41"/>
        <v>0</v>
      </c>
      <c r="G70" s="122">
        <f t="shared" si="41"/>
        <v>0</v>
      </c>
      <c r="H70" s="122">
        <f t="shared" si="41"/>
        <v>0</v>
      </c>
      <c r="I70" s="122">
        <f t="shared" si="41"/>
        <v>0</v>
      </c>
      <c r="J70" s="122">
        <f t="shared" si="41"/>
        <v>0</v>
      </c>
      <c r="K70" s="122">
        <f t="shared" si="41"/>
        <v>0</v>
      </c>
      <c r="L70" s="122">
        <f t="shared" si="41"/>
        <v>0</v>
      </c>
      <c r="M70" s="122">
        <f t="shared" si="41"/>
        <v>0</v>
      </c>
      <c r="N70" s="122">
        <f t="shared" si="41"/>
        <v>0</v>
      </c>
      <c r="O70" s="122">
        <f t="shared" si="41"/>
        <v>0</v>
      </c>
      <c r="P70" s="122">
        <f t="shared" si="41"/>
        <v>0</v>
      </c>
      <c r="Q70" s="45">
        <f t="shared" si="18"/>
        <v>0</v>
      </c>
    </row>
    <row r="71" spans="3:17" x14ac:dyDescent="0.2">
      <c r="C71" s="406">
        <f>'2. Försäljning och inköp'!B29</f>
        <v>0</v>
      </c>
      <c r="D71" s="112">
        <f>'2. Försäljning och inköp'!D29</f>
        <v>25.5</v>
      </c>
      <c r="E71" s="143">
        <f>'2. Försäljning och inköp'!F29</f>
        <v>0</v>
      </c>
      <c r="F71" s="143">
        <f>'2. Försäljning och inköp'!G29</f>
        <v>0</v>
      </c>
      <c r="G71" s="143">
        <f>'2. Försäljning och inköp'!H29</f>
        <v>0</v>
      </c>
      <c r="H71" s="143">
        <f>'2. Försäljning och inköp'!I29</f>
        <v>0</v>
      </c>
      <c r="I71" s="143">
        <f>'2. Försäljning och inköp'!J29</f>
        <v>0</v>
      </c>
      <c r="J71" s="143">
        <f>'2. Försäljning och inköp'!K29</f>
        <v>0</v>
      </c>
      <c r="K71" s="143">
        <f>'2. Försäljning och inköp'!L29</f>
        <v>0</v>
      </c>
      <c r="L71" s="143">
        <f>'2. Försäljning och inköp'!M29</f>
        <v>0</v>
      </c>
      <c r="M71" s="143">
        <f>'2. Försäljning och inköp'!N29</f>
        <v>0</v>
      </c>
      <c r="N71" s="143">
        <f>'2. Försäljning och inköp'!O29</f>
        <v>0</v>
      </c>
      <c r="O71" s="143">
        <f>'2. Försäljning och inköp'!P29</f>
        <v>0</v>
      </c>
      <c r="P71" s="143">
        <f>'2. Försäljning och inköp'!Q29</f>
        <v>0</v>
      </c>
      <c r="Q71" s="68">
        <f t="shared" si="18"/>
        <v>0</v>
      </c>
    </row>
    <row r="72" spans="3:17" x14ac:dyDescent="0.2">
      <c r="C72" s="405" t="s">
        <v>14</v>
      </c>
      <c r="D72" s="113"/>
      <c r="E72" s="122">
        <f t="shared" ref="E72:P72" si="42">E71-E71/(1+$D71/100)</f>
        <v>0</v>
      </c>
      <c r="F72" s="122">
        <f t="shared" si="42"/>
        <v>0</v>
      </c>
      <c r="G72" s="122">
        <f t="shared" si="42"/>
        <v>0</v>
      </c>
      <c r="H72" s="122">
        <f t="shared" si="42"/>
        <v>0</v>
      </c>
      <c r="I72" s="122">
        <f t="shared" si="42"/>
        <v>0</v>
      </c>
      <c r="J72" s="122">
        <f t="shared" si="42"/>
        <v>0</v>
      </c>
      <c r="K72" s="122">
        <f t="shared" si="42"/>
        <v>0</v>
      </c>
      <c r="L72" s="122">
        <f t="shared" si="42"/>
        <v>0</v>
      </c>
      <c r="M72" s="122">
        <f t="shared" si="42"/>
        <v>0</v>
      </c>
      <c r="N72" s="122">
        <f t="shared" si="42"/>
        <v>0</v>
      </c>
      <c r="O72" s="122">
        <f t="shared" si="42"/>
        <v>0</v>
      </c>
      <c r="P72" s="122">
        <f t="shared" si="42"/>
        <v>0</v>
      </c>
      <c r="Q72" s="45">
        <f t="shared" si="18"/>
        <v>0</v>
      </c>
    </row>
    <row r="73" spans="3:17" x14ac:dyDescent="0.2">
      <c r="C73" s="406">
        <f>'2. Försäljning och inköp'!B30</f>
        <v>0</v>
      </c>
      <c r="D73" s="112">
        <f>'2. Försäljning och inköp'!D30</f>
        <v>25.5</v>
      </c>
      <c r="E73" s="143">
        <f>'2. Försäljning och inköp'!F30</f>
        <v>0</v>
      </c>
      <c r="F73" s="143">
        <f>'2. Försäljning och inköp'!G30</f>
        <v>0</v>
      </c>
      <c r="G73" s="143">
        <f>'2. Försäljning och inköp'!H30</f>
        <v>0</v>
      </c>
      <c r="H73" s="143">
        <f>'2. Försäljning och inköp'!I30</f>
        <v>0</v>
      </c>
      <c r="I73" s="143">
        <f>'2. Försäljning och inköp'!J30</f>
        <v>0</v>
      </c>
      <c r="J73" s="143">
        <f>'2. Försäljning och inköp'!K30</f>
        <v>0</v>
      </c>
      <c r="K73" s="143">
        <f>'2. Försäljning och inköp'!L30</f>
        <v>0</v>
      </c>
      <c r="L73" s="143">
        <f>'2. Försäljning och inköp'!M30</f>
        <v>0</v>
      </c>
      <c r="M73" s="143">
        <f>'2. Försäljning och inköp'!N30</f>
        <v>0</v>
      </c>
      <c r="N73" s="143">
        <f>'2. Försäljning och inköp'!O30</f>
        <v>0</v>
      </c>
      <c r="O73" s="143">
        <f>'2. Försäljning och inköp'!P30</f>
        <v>0</v>
      </c>
      <c r="P73" s="143">
        <f>'2. Försäljning och inköp'!Q30</f>
        <v>0</v>
      </c>
      <c r="Q73" s="68">
        <f t="shared" si="18"/>
        <v>0</v>
      </c>
    </row>
    <row r="74" spans="3:17" x14ac:dyDescent="0.2">
      <c r="C74" s="405" t="s">
        <v>14</v>
      </c>
      <c r="D74" s="113"/>
      <c r="E74" s="122">
        <f t="shared" ref="E74:P74" si="43">E73-E73/(1+$D73/100)</f>
        <v>0</v>
      </c>
      <c r="F74" s="122">
        <f t="shared" si="43"/>
        <v>0</v>
      </c>
      <c r="G74" s="122">
        <f t="shared" si="43"/>
        <v>0</v>
      </c>
      <c r="H74" s="122">
        <f t="shared" si="43"/>
        <v>0</v>
      </c>
      <c r="I74" s="122">
        <f t="shared" si="43"/>
        <v>0</v>
      </c>
      <c r="J74" s="122">
        <f t="shared" si="43"/>
        <v>0</v>
      </c>
      <c r="K74" s="122">
        <f t="shared" si="43"/>
        <v>0</v>
      </c>
      <c r="L74" s="122">
        <f t="shared" si="43"/>
        <v>0</v>
      </c>
      <c r="M74" s="122">
        <f t="shared" si="43"/>
        <v>0</v>
      </c>
      <c r="N74" s="122">
        <f t="shared" si="43"/>
        <v>0</v>
      </c>
      <c r="O74" s="122">
        <f t="shared" si="43"/>
        <v>0</v>
      </c>
      <c r="P74" s="122">
        <f t="shared" si="43"/>
        <v>0</v>
      </c>
      <c r="Q74" s="45">
        <f t="shared" si="18"/>
        <v>0</v>
      </c>
    </row>
    <row r="75" spans="3:17" x14ac:dyDescent="0.2">
      <c r="C75" s="406">
        <f>'2. Försäljning och inköp'!B31</f>
        <v>0</v>
      </c>
      <c r="D75" s="112">
        <f>'2. Försäljning och inköp'!D31</f>
        <v>25.5</v>
      </c>
      <c r="E75" s="143">
        <f>'2. Försäljning och inköp'!F31</f>
        <v>0</v>
      </c>
      <c r="F75" s="143">
        <f>'2. Försäljning och inköp'!G31</f>
        <v>0</v>
      </c>
      <c r="G75" s="143">
        <f>'2. Försäljning och inköp'!H31</f>
        <v>0</v>
      </c>
      <c r="H75" s="143">
        <f>'2. Försäljning och inköp'!I31</f>
        <v>0</v>
      </c>
      <c r="I75" s="143">
        <f>'2. Försäljning och inköp'!J31</f>
        <v>0</v>
      </c>
      <c r="J75" s="143">
        <f>'2. Försäljning och inköp'!K31</f>
        <v>0</v>
      </c>
      <c r="K75" s="143">
        <f>'2. Försäljning och inköp'!L31</f>
        <v>0</v>
      </c>
      <c r="L75" s="143">
        <f>'2. Försäljning och inköp'!M31</f>
        <v>0</v>
      </c>
      <c r="M75" s="143">
        <f>'2. Försäljning och inköp'!N31</f>
        <v>0</v>
      </c>
      <c r="N75" s="143">
        <f>'2. Försäljning och inköp'!O31</f>
        <v>0</v>
      </c>
      <c r="O75" s="143">
        <f>'2. Försäljning och inköp'!P31</f>
        <v>0</v>
      </c>
      <c r="P75" s="143">
        <f>'2. Försäljning och inköp'!Q31</f>
        <v>0</v>
      </c>
      <c r="Q75" s="68">
        <f t="shared" si="18"/>
        <v>0</v>
      </c>
    </row>
    <row r="76" spans="3:17" x14ac:dyDescent="0.2">
      <c r="C76" s="136" t="s">
        <v>14</v>
      </c>
      <c r="D76" s="113"/>
      <c r="E76" s="122">
        <f t="shared" ref="E76:P76" si="44">E75-E75/(1+$D75/100)</f>
        <v>0</v>
      </c>
      <c r="F76" s="122">
        <f t="shared" si="44"/>
        <v>0</v>
      </c>
      <c r="G76" s="122">
        <f t="shared" si="44"/>
        <v>0</v>
      </c>
      <c r="H76" s="122">
        <f t="shared" si="44"/>
        <v>0</v>
      </c>
      <c r="I76" s="122">
        <f t="shared" si="44"/>
        <v>0</v>
      </c>
      <c r="J76" s="122">
        <f t="shared" si="44"/>
        <v>0</v>
      </c>
      <c r="K76" s="122">
        <f t="shared" si="44"/>
        <v>0</v>
      </c>
      <c r="L76" s="122">
        <f t="shared" si="44"/>
        <v>0</v>
      </c>
      <c r="M76" s="122">
        <f t="shared" si="44"/>
        <v>0</v>
      </c>
      <c r="N76" s="122">
        <f t="shared" si="44"/>
        <v>0</v>
      </c>
      <c r="O76" s="122">
        <f t="shared" si="44"/>
        <v>0</v>
      </c>
      <c r="P76" s="122">
        <f t="shared" si="44"/>
        <v>0</v>
      </c>
      <c r="Q76" s="45">
        <f t="shared" si="18"/>
        <v>0</v>
      </c>
    </row>
    <row r="77" spans="3:17" x14ac:dyDescent="0.2">
      <c r="C77" s="403">
        <f>'2. Försäljning och inköp'!B32</f>
        <v>0</v>
      </c>
      <c r="D77" s="138">
        <f>'2. Försäljning och inköp'!D32</f>
        <v>25.5</v>
      </c>
      <c r="E77" s="144">
        <f>'2. Försäljning och inköp'!F32</f>
        <v>0</v>
      </c>
      <c r="F77" s="144">
        <f>'2. Försäljning och inköp'!G32</f>
        <v>0</v>
      </c>
      <c r="G77" s="144">
        <f>'2. Försäljning och inköp'!H32</f>
        <v>0</v>
      </c>
      <c r="H77" s="144">
        <f>'2. Försäljning och inköp'!I32</f>
        <v>0</v>
      </c>
      <c r="I77" s="144">
        <f>'2. Försäljning och inköp'!J32</f>
        <v>0</v>
      </c>
      <c r="J77" s="144">
        <f>'2. Försäljning och inköp'!K32</f>
        <v>0</v>
      </c>
      <c r="K77" s="144">
        <f>'2. Försäljning och inköp'!L32</f>
        <v>0</v>
      </c>
      <c r="L77" s="144">
        <f>'2. Försäljning och inköp'!M32</f>
        <v>0</v>
      </c>
      <c r="M77" s="144">
        <f>'2. Försäljning och inköp'!N32</f>
        <v>0</v>
      </c>
      <c r="N77" s="144">
        <f>'2. Försäljning och inköp'!O32</f>
        <v>0</v>
      </c>
      <c r="O77" s="144">
        <f>'2. Försäljning och inköp'!P32</f>
        <v>0</v>
      </c>
      <c r="P77" s="144">
        <f>'2. Försäljning och inköp'!Q32</f>
        <v>0</v>
      </c>
      <c r="Q77" s="66">
        <f t="shared" si="18"/>
        <v>0</v>
      </c>
    </row>
    <row r="78" spans="3:17" x14ac:dyDescent="0.2">
      <c r="C78" s="170" t="s">
        <v>14</v>
      </c>
      <c r="D78" s="138"/>
      <c r="E78" s="124">
        <f t="shared" ref="E78:P78" si="45">E77-E77/(1+$D77/100)</f>
        <v>0</v>
      </c>
      <c r="F78" s="124">
        <f t="shared" si="45"/>
        <v>0</v>
      </c>
      <c r="G78" s="124">
        <f t="shared" si="45"/>
        <v>0</v>
      </c>
      <c r="H78" s="124">
        <f t="shared" si="45"/>
        <v>0</v>
      </c>
      <c r="I78" s="124">
        <f t="shared" si="45"/>
        <v>0</v>
      </c>
      <c r="J78" s="124">
        <f t="shared" si="45"/>
        <v>0</v>
      </c>
      <c r="K78" s="124">
        <f t="shared" si="45"/>
        <v>0</v>
      </c>
      <c r="L78" s="124">
        <f t="shared" si="45"/>
        <v>0</v>
      </c>
      <c r="M78" s="124">
        <f t="shared" si="45"/>
        <v>0</v>
      </c>
      <c r="N78" s="124">
        <f t="shared" si="45"/>
        <v>0</v>
      </c>
      <c r="O78" s="124">
        <f t="shared" si="45"/>
        <v>0</v>
      </c>
      <c r="P78" s="124">
        <f t="shared" si="45"/>
        <v>0</v>
      </c>
      <c r="Q78" s="68">
        <f t="shared" si="18"/>
        <v>0</v>
      </c>
    </row>
    <row r="79" spans="3:17" x14ac:dyDescent="0.2">
      <c r="C79" s="404">
        <f>'2. Försäljning och inköp'!B33</f>
        <v>0</v>
      </c>
      <c r="D79" s="112">
        <f>'2. Försäljning och inköp'!D33</f>
        <v>25.5</v>
      </c>
      <c r="E79" s="143">
        <f>'2. Försäljning och inköp'!F33</f>
        <v>0</v>
      </c>
      <c r="F79" s="143">
        <f>'2. Försäljning och inköp'!G33</f>
        <v>0</v>
      </c>
      <c r="G79" s="143">
        <f>'2. Försäljning och inköp'!H33</f>
        <v>0</v>
      </c>
      <c r="H79" s="143">
        <f>'2. Försäljning och inköp'!I33</f>
        <v>0</v>
      </c>
      <c r="I79" s="143">
        <f>'2. Försäljning och inköp'!J33</f>
        <v>0</v>
      </c>
      <c r="J79" s="143">
        <f>'2. Försäljning och inköp'!K33</f>
        <v>0</v>
      </c>
      <c r="K79" s="143">
        <f>'2. Försäljning och inköp'!L33</f>
        <v>0</v>
      </c>
      <c r="L79" s="143">
        <f>'2. Försäljning och inköp'!M33</f>
        <v>0</v>
      </c>
      <c r="M79" s="143">
        <f>'2. Försäljning och inköp'!N33</f>
        <v>0</v>
      </c>
      <c r="N79" s="143">
        <f>'2. Försäljning och inköp'!O33</f>
        <v>0</v>
      </c>
      <c r="O79" s="143">
        <f>'2. Försäljning och inköp'!P33</f>
        <v>0</v>
      </c>
      <c r="P79" s="143">
        <f>'2. Försäljning och inköp'!Q33</f>
        <v>0</v>
      </c>
      <c r="Q79" s="66">
        <f t="shared" si="18"/>
        <v>0</v>
      </c>
    </row>
    <row r="80" spans="3:17" x14ac:dyDescent="0.2">
      <c r="C80" s="405" t="s">
        <v>14</v>
      </c>
      <c r="D80" s="113"/>
      <c r="E80" s="122">
        <f t="shared" ref="E80:P80" si="46">E79-E79/(1+$D79/100)</f>
        <v>0</v>
      </c>
      <c r="F80" s="122">
        <f t="shared" si="46"/>
        <v>0</v>
      </c>
      <c r="G80" s="122">
        <f t="shared" si="46"/>
        <v>0</v>
      </c>
      <c r="H80" s="122">
        <f t="shared" si="46"/>
        <v>0</v>
      </c>
      <c r="I80" s="122">
        <f t="shared" si="46"/>
        <v>0</v>
      </c>
      <c r="J80" s="122">
        <f t="shared" si="46"/>
        <v>0</v>
      </c>
      <c r="K80" s="122">
        <f t="shared" si="46"/>
        <v>0</v>
      </c>
      <c r="L80" s="122">
        <f t="shared" si="46"/>
        <v>0</v>
      </c>
      <c r="M80" s="122">
        <f t="shared" si="46"/>
        <v>0</v>
      </c>
      <c r="N80" s="122">
        <f t="shared" si="46"/>
        <v>0</v>
      </c>
      <c r="O80" s="122">
        <f t="shared" si="46"/>
        <v>0</v>
      </c>
      <c r="P80" s="122">
        <f t="shared" si="46"/>
        <v>0</v>
      </c>
      <c r="Q80" s="67">
        <f t="shared" si="18"/>
        <v>0</v>
      </c>
    </row>
    <row r="81" spans="3:17" x14ac:dyDescent="0.2">
      <c r="C81" s="403">
        <f>'2. Försäljning och inköp'!B34</f>
        <v>0</v>
      </c>
      <c r="D81" s="138">
        <f>'2. Försäljning och inköp'!D34</f>
        <v>25.5</v>
      </c>
      <c r="E81" s="144">
        <f>'2. Försäljning och inköp'!F34</f>
        <v>0</v>
      </c>
      <c r="F81" s="144">
        <f>'2. Försäljning och inköp'!G34</f>
        <v>0</v>
      </c>
      <c r="G81" s="144">
        <f>'2. Försäljning och inköp'!H34</f>
        <v>0</v>
      </c>
      <c r="H81" s="144">
        <f>'2. Försäljning och inköp'!I34</f>
        <v>0</v>
      </c>
      <c r="I81" s="144">
        <f>'2. Försäljning och inköp'!J34</f>
        <v>0</v>
      </c>
      <c r="J81" s="144">
        <f>'2. Försäljning och inköp'!K34</f>
        <v>0</v>
      </c>
      <c r="K81" s="144">
        <f>'2. Försäljning och inköp'!L34</f>
        <v>0</v>
      </c>
      <c r="L81" s="144">
        <f>'2. Försäljning och inköp'!M34</f>
        <v>0</v>
      </c>
      <c r="M81" s="144">
        <f>'2. Försäljning och inköp'!N34</f>
        <v>0</v>
      </c>
      <c r="N81" s="144">
        <f>'2. Försäljning och inköp'!O34</f>
        <v>0</v>
      </c>
      <c r="O81" s="144">
        <f>'2. Försäljning och inköp'!P34</f>
        <v>0</v>
      </c>
      <c r="P81" s="144">
        <f>'2. Försäljning och inköp'!Q34</f>
        <v>0</v>
      </c>
      <c r="Q81" s="68">
        <f t="shared" si="18"/>
        <v>0</v>
      </c>
    </row>
    <row r="82" spans="3:17" x14ac:dyDescent="0.2">
      <c r="C82" s="170" t="s">
        <v>14</v>
      </c>
      <c r="D82" s="138"/>
      <c r="E82" s="124">
        <f t="shared" ref="E82:P82" si="47">E81-E81/(1+$D81/100)</f>
        <v>0</v>
      </c>
      <c r="F82" s="124">
        <f t="shared" si="47"/>
        <v>0</v>
      </c>
      <c r="G82" s="124">
        <f t="shared" si="47"/>
        <v>0</v>
      </c>
      <c r="H82" s="124">
        <f t="shared" si="47"/>
        <v>0</v>
      </c>
      <c r="I82" s="124">
        <f t="shared" si="47"/>
        <v>0</v>
      </c>
      <c r="J82" s="124">
        <f t="shared" si="47"/>
        <v>0</v>
      </c>
      <c r="K82" s="124">
        <f t="shared" si="47"/>
        <v>0</v>
      </c>
      <c r="L82" s="124">
        <f t="shared" si="47"/>
        <v>0</v>
      </c>
      <c r="M82" s="124">
        <f t="shared" si="47"/>
        <v>0</v>
      </c>
      <c r="N82" s="124">
        <f t="shared" si="47"/>
        <v>0</v>
      </c>
      <c r="O82" s="124">
        <f t="shared" si="47"/>
        <v>0</v>
      </c>
      <c r="P82" s="124">
        <f t="shared" si="47"/>
        <v>0</v>
      </c>
      <c r="Q82" s="68">
        <f t="shared" si="18"/>
        <v>0</v>
      </c>
    </row>
    <row r="83" spans="3:17" x14ac:dyDescent="0.2">
      <c r="C83" s="404">
        <f>'2. Försäljning och inköp'!B35</f>
        <v>0</v>
      </c>
      <c r="D83" s="112">
        <f>'2. Försäljning och inköp'!D35</f>
        <v>25.5</v>
      </c>
      <c r="E83" s="143">
        <f>'2. Försäljning och inköp'!F35</f>
        <v>0</v>
      </c>
      <c r="F83" s="143">
        <f>'2. Försäljning och inköp'!G35</f>
        <v>0</v>
      </c>
      <c r="G83" s="143">
        <f>'2. Försäljning och inköp'!H35</f>
        <v>0</v>
      </c>
      <c r="H83" s="143">
        <f>'2. Försäljning och inköp'!I35</f>
        <v>0</v>
      </c>
      <c r="I83" s="143">
        <f>'2. Försäljning och inköp'!J35</f>
        <v>0</v>
      </c>
      <c r="J83" s="143">
        <f>'2. Försäljning och inköp'!K35</f>
        <v>0</v>
      </c>
      <c r="K83" s="143">
        <f>'2. Försäljning och inköp'!L35</f>
        <v>0</v>
      </c>
      <c r="L83" s="143">
        <f>'2. Försäljning och inköp'!M35</f>
        <v>0</v>
      </c>
      <c r="M83" s="143">
        <f>'2. Försäljning och inköp'!N35</f>
        <v>0</v>
      </c>
      <c r="N83" s="143">
        <f>'2. Försäljning och inköp'!O35</f>
        <v>0</v>
      </c>
      <c r="O83" s="143">
        <f>'2. Försäljning och inköp'!P35</f>
        <v>0</v>
      </c>
      <c r="P83" s="143">
        <f>'2. Försäljning och inköp'!Q35</f>
        <v>0</v>
      </c>
      <c r="Q83" s="66">
        <f t="shared" ref="Q83:Q114" si="48">SUM(E83:P83)</f>
        <v>0</v>
      </c>
    </row>
    <row r="84" spans="3:17" x14ac:dyDescent="0.2">
      <c r="C84" s="405" t="s">
        <v>14</v>
      </c>
      <c r="D84" s="113"/>
      <c r="E84" s="122">
        <f t="shared" ref="E84:P84" si="49">E83-E83/(1+$D83/100)</f>
        <v>0</v>
      </c>
      <c r="F84" s="122">
        <f t="shared" si="49"/>
        <v>0</v>
      </c>
      <c r="G84" s="122">
        <f t="shared" si="49"/>
        <v>0</v>
      </c>
      <c r="H84" s="122">
        <f t="shared" si="49"/>
        <v>0</v>
      </c>
      <c r="I84" s="122">
        <f t="shared" si="49"/>
        <v>0</v>
      </c>
      <c r="J84" s="122">
        <f t="shared" si="49"/>
        <v>0</v>
      </c>
      <c r="K84" s="122">
        <f t="shared" si="49"/>
        <v>0</v>
      </c>
      <c r="L84" s="122">
        <f t="shared" si="49"/>
        <v>0</v>
      </c>
      <c r="M84" s="122">
        <f t="shared" si="49"/>
        <v>0</v>
      </c>
      <c r="N84" s="122">
        <f t="shared" si="49"/>
        <v>0</v>
      </c>
      <c r="O84" s="122">
        <f t="shared" si="49"/>
        <v>0</v>
      </c>
      <c r="P84" s="122">
        <f t="shared" si="49"/>
        <v>0</v>
      </c>
      <c r="Q84" s="67">
        <f t="shared" si="48"/>
        <v>0</v>
      </c>
    </row>
    <row r="85" spans="3:17" x14ac:dyDescent="0.2">
      <c r="C85" s="406">
        <f>'2. Försäljning och inköp'!B36</f>
        <v>0</v>
      </c>
      <c r="D85" s="112">
        <f>'2. Försäljning och inköp'!D36</f>
        <v>25.5</v>
      </c>
      <c r="E85" s="143">
        <f>'2. Försäljning och inköp'!F36</f>
        <v>0</v>
      </c>
      <c r="F85" s="143">
        <f>'2. Försäljning och inköp'!G36</f>
        <v>0</v>
      </c>
      <c r="G85" s="143">
        <f>'2. Försäljning och inköp'!H36</f>
        <v>0</v>
      </c>
      <c r="H85" s="143">
        <f>'2. Försäljning och inköp'!I36</f>
        <v>0</v>
      </c>
      <c r="I85" s="143">
        <f>'2. Försäljning och inköp'!J36</f>
        <v>0</v>
      </c>
      <c r="J85" s="143">
        <f>'2. Försäljning och inköp'!K36</f>
        <v>0</v>
      </c>
      <c r="K85" s="143">
        <f>'2. Försäljning och inköp'!L36</f>
        <v>0</v>
      </c>
      <c r="L85" s="143">
        <f>'2. Försäljning och inköp'!M36</f>
        <v>0</v>
      </c>
      <c r="M85" s="143">
        <f>'2. Försäljning och inköp'!N36</f>
        <v>0</v>
      </c>
      <c r="N85" s="143">
        <f>'2. Försäljning och inköp'!O36</f>
        <v>0</v>
      </c>
      <c r="O85" s="143">
        <f>'2. Försäljning och inköp'!P36</f>
        <v>0</v>
      </c>
      <c r="P85" s="143">
        <f>'2. Försäljning och inköp'!Q36</f>
        <v>0</v>
      </c>
      <c r="Q85" s="68">
        <f t="shared" si="48"/>
        <v>0</v>
      </c>
    </row>
    <row r="86" spans="3:17" x14ac:dyDescent="0.2">
      <c r="C86" s="405" t="s">
        <v>14</v>
      </c>
      <c r="D86" s="113"/>
      <c r="E86" s="122">
        <f t="shared" ref="E86:P86" si="50">E85-E85/(1+$D85/100)</f>
        <v>0</v>
      </c>
      <c r="F86" s="122">
        <f t="shared" si="50"/>
        <v>0</v>
      </c>
      <c r="G86" s="122">
        <f t="shared" si="50"/>
        <v>0</v>
      </c>
      <c r="H86" s="122">
        <f t="shared" si="50"/>
        <v>0</v>
      </c>
      <c r="I86" s="122">
        <f t="shared" si="50"/>
        <v>0</v>
      </c>
      <c r="J86" s="122">
        <f t="shared" si="50"/>
        <v>0</v>
      </c>
      <c r="K86" s="122">
        <f t="shared" si="50"/>
        <v>0</v>
      </c>
      <c r="L86" s="122">
        <f t="shared" si="50"/>
        <v>0</v>
      </c>
      <c r="M86" s="122">
        <f t="shared" si="50"/>
        <v>0</v>
      </c>
      <c r="N86" s="122">
        <f t="shared" si="50"/>
        <v>0</v>
      </c>
      <c r="O86" s="122">
        <f t="shared" si="50"/>
        <v>0</v>
      </c>
      <c r="P86" s="122">
        <f t="shared" si="50"/>
        <v>0</v>
      </c>
      <c r="Q86" s="45">
        <f t="shared" si="48"/>
        <v>0</v>
      </c>
    </row>
    <row r="87" spans="3:17" x14ac:dyDescent="0.2">
      <c r="C87" s="406">
        <f>'2. Försäljning och inköp'!B37</f>
        <v>0</v>
      </c>
      <c r="D87" s="112">
        <f>'2. Försäljning och inköp'!D37</f>
        <v>25.5</v>
      </c>
      <c r="E87" s="143">
        <f>'2. Försäljning och inköp'!F37</f>
        <v>0</v>
      </c>
      <c r="F87" s="143">
        <f>'2. Försäljning och inköp'!G37</f>
        <v>0</v>
      </c>
      <c r="G87" s="143">
        <f>'2. Försäljning och inköp'!H37</f>
        <v>0</v>
      </c>
      <c r="H87" s="143">
        <f>'2. Försäljning och inköp'!I37</f>
        <v>0</v>
      </c>
      <c r="I87" s="143">
        <f>'2. Försäljning och inköp'!J37</f>
        <v>0</v>
      </c>
      <c r="J87" s="143">
        <f>'2. Försäljning och inköp'!K37</f>
        <v>0</v>
      </c>
      <c r="K87" s="143">
        <f>'2. Försäljning och inköp'!L37</f>
        <v>0</v>
      </c>
      <c r="L87" s="143">
        <f>'2. Försäljning och inköp'!M37</f>
        <v>0</v>
      </c>
      <c r="M87" s="143">
        <f>'2. Försäljning och inköp'!N37</f>
        <v>0</v>
      </c>
      <c r="N87" s="143">
        <f>'2. Försäljning och inköp'!O37</f>
        <v>0</v>
      </c>
      <c r="O87" s="143">
        <f>'2. Försäljning och inköp'!P37</f>
        <v>0</v>
      </c>
      <c r="P87" s="143">
        <f>'2. Försäljning och inköp'!Q37</f>
        <v>0</v>
      </c>
      <c r="Q87" s="68">
        <f t="shared" si="48"/>
        <v>0</v>
      </c>
    </row>
    <row r="88" spans="3:17" x14ac:dyDescent="0.2">
      <c r="C88" s="405" t="s">
        <v>14</v>
      </c>
      <c r="D88" s="113"/>
      <c r="E88" s="122">
        <f t="shared" ref="E88:P88" si="51">E87-E87/(1+$D87/100)</f>
        <v>0</v>
      </c>
      <c r="F88" s="122">
        <f t="shared" si="51"/>
        <v>0</v>
      </c>
      <c r="G88" s="122">
        <f t="shared" si="51"/>
        <v>0</v>
      </c>
      <c r="H88" s="122">
        <f t="shared" si="51"/>
        <v>0</v>
      </c>
      <c r="I88" s="122">
        <f t="shared" si="51"/>
        <v>0</v>
      </c>
      <c r="J88" s="122">
        <f t="shared" si="51"/>
        <v>0</v>
      </c>
      <c r="K88" s="122">
        <f t="shared" si="51"/>
        <v>0</v>
      </c>
      <c r="L88" s="122">
        <f t="shared" si="51"/>
        <v>0</v>
      </c>
      <c r="M88" s="122">
        <f t="shared" si="51"/>
        <v>0</v>
      </c>
      <c r="N88" s="122">
        <f t="shared" si="51"/>
        <v>0</v>
      </c>
      <c r="O88" s="122">
        <f t="shared" si="51"/>
        <v>0</v>
      </c>
      <c r="P88" s="122">
        <f t="shared" si="51"/>
        <v>0</v>
      </c>
      <c r="Q88" s="45">
        <f t="shared" si="48"/>
        <v>0</v>
      </c>
    </row>
    <row r="89" spans="3:17" x14ac:dyDescent="0.2">
      <c r="C89" s="406">
        <f>'2. Försäljning och inköp'!B38</f>
        <v>0</v>
      </c>
      <c r="D89" s="112">
        <f>'2. Försäljning och inköp'!D38</f>
        <v>25.5</v>
      </c>
      <c r="E89" s="143">
        <f>'2. Försäljning och inköp'!F38</f>
        <v>0</v>
      </c>
      <c r="F89" s="143">
        <f>'2. Försäljning och inköp'!G38</f>
        <v>0</v>
      </c>
      <c r="G89" s="143">
        <f>'2. Försäljning och inköp'!H38</f>
        <v>0</v>
      </c>
      <c r="H89" s="143">
        <f>'2. Försäljning och inköp'!I38</f>
        <v>0</v>
      </c>
      <c r="I89" s="143">
        <f>'2. Försäljning och inköp'!J38</f>
        <v>0</v>
      </c>
      <c r="J89" s="143">
        <f>'2. Försäljning och inköp'!K38</f>
        <v>0</v>
      </c>
      <c r="K89" s="143">
        <f>'2. Försäljning och inköp'!L38</f>
        <v>0</v>
      </c>
      <c r="L89" s="143">
        <f>'2. Försäljning och inköp'!M38</f>
        <v>0</v>
      </c>
      <c r="M89" s="143">
        <f>'2. Försäljning och inköp'!N38</f>
        <v>0</v>
      </c>
      <c r="N89" s="143">
        <f>'2. Försäljning och inköp'!O38</f>
        <v>0</v>
      </c>
      <c r="O89" s="143">
        <f>'2. Försäljning och inköp'!P38</f>
        <v>0</v>
      </c>
      <c r="P89" s="143">
        <f>'2. Försäljning och inköp'!Q38</f>
        <v>0</v>
      </c>
      <c r="Q89" s="68">
        <f t="shared" si="48"/>
        <v>0</v>
      </c>
    </row>
    <row r="90" spans="3:17" x14ac:dyDescent="0.2">
      <c r="C90" s="405" t="s">
        <v>14</v>
      </c>
      <c r="D90" s="113"/>
      <c r="E90" s="122">
        <f t="shared" ref="E90:P90" si="52">E89-E89/(1+$D89/100)</f>
        <v>0</v>
      </c>
      <c r="F90" s="122">
        <f t="shared" si="52"/>
        <v>0</v>
      </c>
      <c r="G90" s="122">
        <f t="shared" si="52"/>
        <v>0</v>
      </c>
      <c r="H90" s="122">
        <f t="shared" si="52"/>
        <v>0</v>
      </c>
      <c r="I90" s="122">
        <f t="shared" si="52"/>
        <v>0</v>
      </c>
      <c r="J90" s="122">
        <f t="shared" si="52"/>
        <v>0</v>
      </c>
      <c r="K90" s="122">
        <f t="shared" si="52"/>
        <v>0</v>
      </c>
      <c r="L90" s="122">
        <f t="shared" si="52"/>
        <v>0</v>
      </c>
      <c r="M90" s="122">
        <f t="shared" si="52"/>
        <v>0</v>
      </c>
      <c r="N90" s="122">
        <f t="shared" si="52"/>
        <v>0</v>
      </c>
      <c r="O90" s="122">
        <f t="shared" si="52"/>
        <v>0</v>
      </c>
      <c r="P90" s="122">
        <f t="shared" si="52"/>
        <v>0</v>
      </c>
      <c r="Q90" s="45">
        <f t="shared" si="48"/>
        <v>0</v>
      </c>
    </row>
    <row r="91" spans="3:17" x14ac:dyDescent="0.2">
      <c r="C91" s="406">
        <f>'2. Försäljning och inköp'!B39</f>
        <v>0</v>
      </c>
      <c r="D91" s="112">
        <f>'2. Försäljning och inköp'!D39</f>
        <v>25.5</v>
      </c>
      <c r="E91" s="143">
        <f>'2. Försäljning och inköp'!F39</f>
        <v>0</v>
      </c>
      <c r="F91" s="143">
        <f>'2. Försäljning och inköp'!G39</f>
        <v>0</v>
      </c>
      <c r="G91" s="143">
        <f>'2. Försäljning och inköp'!H39</f>
        <v>0</v>
      </c>
      <c r="H91" s="143">
        <f>'2. Försäljning och inköp'!I39</f>
        <v>0</v>
      </c>
      <c r="I91" s="143">
        <f>'2. Försäljning och inköp'!J39</f>
        <v>0</v>
      </c>
      <c r="J91" s="143">
        <f>'2. Försäljning och inköp'!K39</f>
        <v>0</v>
      </c>
      <c r="K91" s="143">
        <f>'2. Försäljning och inköp'!L39</f>
        <v>0</v>
      </c>
      <c r="L91" s="143">
        <f>'2. Försäljning och inköp'!M39</f>
        <v>0</v>
      </c>
      <c r="M91" s="143">
        <f>'2. Försäljning och inköp'!N39</f>
        <v>0</v>
      </c>
      <c r="N91" s="143">
        <f>'2. Försäljning och inköp'!O39</f>
        <v>0</v>
      </c>
      <c r="O91" s="143">
        <f>'2. Försäljning och inköp'!P39</f>
        <v>0</v>
      </c>
      <c r="P91" s="143">
        <f>'2. Försäljning och inköp'!Q39</f>
        <v>0</v>
      </c>
      <c r="Q91" s="68">
        <f t="shared" si="48"/>
        <v>0</v>
      </c>
    </row>
    <row r="92" spans="3:17" x14ac:dyDescent="0.2">
      <c r="C92" s="136" t="s">
        <v>14</v>
      </c>
      <c r="D92" s="113"/>
      <c r="E92" s="122">
        <f t="shared" ref="E92:P92" si="53">E91-E91/(1+$D91/100)</f>
        <v>0</v>
      </c>
      <c r="F92" s="122">
        <f t="shared" si="53"/>
        <v>0</v>
      </c>
      <c r="G92" s="122">
        <f t="shared" si="53"/>
        <v>0</v>
      </c>
      <c r="H92" s="122">
        <f t="shared" si="53"/>
        <v>0</v>
      </c>
      <c r="I92" s="122">
        <f t="shared" si="53"/>
        <v>0</v>
      </c>
      <c r="J92" s="122">
        <f t="shared" si="53"/>
        <v>0</v>
      </c>
      <c r="K92" s="122">
        <f t="shared" si="53"/>
        <v>0</v>
      </c>
      <c r="L92" s="122">
        <f t="shared" si="53"/>
        <v>0</v>
      </c>
      <c r="M92" s="122">
        <f t="shared" si="53"/>
        <v>0</v>
      </c>
      <c r="N92" s="122">
        <f t="shared" si="53"/>
        <v>0</v>
      </c>
      <c r="O92" s="122">
        <f t="shared" si="53"/>
        <v>0</v>
      </c>
      <c r="P92" s="122">
        <f t="shared" si="53"/>
        <v>0</v>
      </c>
      <c r="Q92" s="45">
        <f t="shared" si="48"/>
        <v>0</v>
      </c>
    </row>
    <row r="93" spans="3:17" x14ac:dyDescent="0.2">
      <c r="C93" s="403">
        <f>'2. Försäljning och inköp'!B40</f>
        <v>0</v>
      </c>
      <c r="D93" s="138">
        <f>'2. Försäljning och inköp'!D40</f>
        <v>25.5</v>
      </c>
      <c r="E93" s="144">
        <f>'2. Försäljning och inköp'!F40</f>
        <v>0</v>
      </c>
      <c r="F93" s="144">
        <f>'2. Försäljning och inköp'!G40</f>
        <v>0</v>
      </c>
      <c r="G93" s="144">
        <f>'2. Försäljning och inköp'!H40</f>
        <v>0</v>
      </c>
      <c r="H93" s="144">
        <f>'2. Försäljning och inköp'!I40</f>
        <v>0</v>
      </c>
      <c r="I93" s="144">
        <f>'2. Försäljning och inköp'!J40</f>
        <v>0</v>
      </c>
      <c r="J93" s="144">
        <f>'2. Försäljning och inköp'!K40</f>
        <v>0</v>
      </c>
      <c r="K93" s="144">
        <f>'2. Försäljning och inköp'!L40</f>
        <v>0</v>
      </c>
      <c r="L93" s="144">
        <f>'2. Försäljning och inköp'!M40</f>
        <v>0</v>
      </c>
      <c r="M93" s="144">
        <f>'2. Försäljning och inköp'!N40</f>
        <v>0</v>
      </c>
      <c r="N93" s="144">
        <f>'2. Försäljning och inköp'!O40</f>
        <v>0</v>
      </c>
      <c r="O93" s="144">
        <f>'2. Försäljning och inköp'!P40</f>
        <v>0</v>
      </c>
      <c r="P93" s="144">
        <f>'2. Försäljning och inköp'!Q40</f>
        <v>0</v>
      </c>
      <c r="Q93" s="66">
        <f t="shared" si="48"/>
        <v>0</v>
      </c>
    </row>
    <row r="94" spans="3:17" x14ac:dyDescent="0.2">
      <c r="C94" s="170" t="s">
        <v>14</v>
      </c>
      <c r="D94" s="138"/>
      <c r="E94" s="124">
        <f t="shared" ref="E94:P94" si="54">E93-E93/(1+$D93/100)</f>
        <v>0</v>
      </c>
      <c r="F94" s="124">
        <f t="shared" si="54"/>
        <v>0</v>
      </c>
      <c r="G94" s="124">
        <f t="shared" si="54"/>
        <v>0</v>
      </c>
      <c r="H94" s="124">
        <f t="shared" si="54"/>
        <v>0</v>
      </c>
      <c r="I94" s="124">
        <f t="shared" si="54"/>
        <v>0</v>
      </c>
      <c r="J94" s="124">
        <f t="shared" si="54"/>
        <v>0</v>
      </c>
      <c r="K94" s="124">
        <f t="shared" si="54"/>
        <v>0</v>
      </c>
      <c r="L94" s="124">
        <f t="shared" si="54"/>
        <v>0</v>
      </c>
      <c r="M94" s="124">
        <f t="shared" si="54"/>
        <v>0</v>
      </c>
      <c r="N94" s="124">
        <f t="shared" si="54"/>
        <v>0</v>
      </c>
      <c r="O94" s="124">
        <f t="shared" si="54"/>
        <v>0</v>
      </c>
      <c r="P94" s="124">
        <f t="shared" si="54"/>
        <v>0</v>
      </c>
      <c r="Q94" s="68">
        <f t="shared" si="48"/>
        <v>0</v>
      </c>
    </row>
    <row r="95" spans="3:17" x14ac:dyDescent="0.2">
      <c r="C95" s="404">
        <f>'2. Försäljning och inköp'!B41</f>
        <v>0</v>
      </c>
      <c r="D95" s="112">
        <f>'2. Försäljning och inköp'!D41</f>
        <v>25.5</v>
      </c>
      <c r="E95" s="143">
        <f>'2. Försäljning och inköp'!F41</f>
        <v>0</v>
      </c>
      <c r="F95" s="143">
        <f>'2. Försäljning och inköp'!G41</f>
        <v>0</v>
      </c>
      <c r="G95" s="143">
        <f>'2. Försäljning och inköp'!H41</f>
        <v>0</v>
      </c>
      <c r="H95" s="143">
        <f>'2. Försäljning och inköp'!I41</f>
        <v>0</v>
      </c>
      <c r="I95" s="143">
        <f>'2. Försäljning och inköp'!J41</f>
        <v>0</v>
      </c>
      <c r="J95" s="143">
        <f>'2. Försäljning och inköp'!K41</f>
        <v>0</v>
      </c>
      <c r="K95" s="143">
        <f>'2. Försäljning och inköp'!L41</f>
        <v>0</v>
      </c>
      <c r="L95" s="143">
        <f>'2. Försäljning och inköp'!M41</f>
        <v>0</v>
      </c>
      <c r="M95" s="143">
        <f>'2. Försäljning och inköp'!N41</f>
        <v>0</v>
      </c>
      <c r="N95" s="143">
        <f>'2. Försäljning och inköp'!O41</f>
        <v>0</v>
      </c>
      <c r="O95" s="143">
        <f>'2. Försäljning och inköp'!P41</f>
        <v>0</v>
      </c>
      <c r="P95" s="143">
        <f>'2. Försäljning och inköp'!Q41</f>
        <v>0</v>
      </c>
      <c r="Q95" s="66">
        <f t="shared" si="48"/>
        <v>0</v>
      </c>
    </row>
    <row r="96" spans="3:17" x14ac:dyDescent="0.2">
      <c r="C96" s="405" t="s">
        <v>14</v>
      </c>
      <c r="D96" s="113"/>
      <c r="E96" s="122">
        <f t="shared" ref="E96:P96" si="55">E95-E95/(1+$D95/100)</f>
        <v>0</v>
      </c>
      <c r="F96" s="122">
        <f t="shared" si="55"/>
        <v>0</v>
      </c>
      <c r="G96" s="122">
        <f t="shared" si="55"/>
        <v>0</v>
      </c>
      <c r="H96" s="122">
        <f t="shared" si="55"/>
        <v>0</v>
      </c>
      <c r="I96" s="122">
        <f t="shared" si="55"/>
        <v>0</v>
      </c>
      <c r="J96" s="122">
        <f t="shared" si="55"/>
        <v>0</v>
      </c>
      <c r="K96" s="122">
        <f t="shared" si="55"/>
        <v>0</v>
      </c>
      <c r="L96" s="122">
        <f t="shared" si="55"/>
        <v>0</v>
      </c>
      <c r="M96" s="122">
        <f t="shared" si="55"/>
        <v>0</v>
      </c>
      <c r="N96" s="122">
        <f t="shared" si="55"/>
        <v>0</v>
      </c>
      <c r="O96" s="122">
        <f t="shared" si="55"/>
        <v>0</v>
      </c>
      <c r="P96" s="122">
        <f t="shared" si="55"/>
        <v>0</v>
      </c>
      <c r="Q96" s="67">
        <f t="shared" si="48"/>
        <v>0</v>
      </c>
    </row>
    <row r="97" spans="3:17" x14ac:dyDescent="0.2">
      <c r="C97" s="403">
        <f>'2. Försäljning och inköp'!B42</f>
        <v>0</v>
      </c>
      <c r="D97" s="138">
        <f>'2. Försäljning och inköp'!D42</f>
        <v>25.5</v>
      </c>
      <c r="E97" s="144">
        <f>'2. Försäljning och inköp'!F42</f>
        <v>0</v>
      </c>
      <c r="F97" s="144">
        <f>'2. Försäljning och inköp'!G42</f>
        <v>0</v>
      </c>
      <c r="G97" s="144">
        <f>'2. Försäljning och inköp'!H42</f>
        <v>0</v>
      </c>
      <c r="H97" s="144">
        <f>'2. Försäljning och inköp'!I42</f>
        <v>0</v>
      </c>
      <c r="I97" s="144">
        <f>'2. Försäljning och inköp'!J42</f>
        <v>0</v>
      </c>
      <c r="J97" s="144">
        <f>'2. Försäljning och inköp'!K42</f>
        <v>0</v>
      </c>
      <c r="K97" s="144">
        <f>'2. Försäljning och inköp'!L42</f>
        <v>0</v>
      </c>
      <c r="L97" s="144">
        <f>'2. Försäljning och inköp'!M42</f>
        <v>0</v>
      </c>
      <c r="M97" s="144">
        <f>'2. Försäljning och inköp'!N42</f>
        <v>0</v>
      </c>
      <c r="N97" s="144">
        <f>'2. Försäljning och inköp'!O42</f>
        <v>0</v>
      </c>
      <c r="O97" s="144">
        <f>'2. Försäljning och inköp'!P42</f>
        <v>0</v>
      </c>
      <c r="P97" s="144">
        <f>'2. Försäljning och inköp'!Q42</f>
        <v>0</v>
      </c>
      <c r="Q97" s="68">
        <f t="shared" si="48"/>
        <v>0</v>
      </c>
    </row>
    <row r="98" spans="3:17" x14ac:dyDescent="0.2">
      <c r="C98" s="170" t="s">
        <v>14</v>
      </c>
      <c r="D98" s="138"/>
      <c r="E98" s="124">
        <f t="shared" ref="E98:P98" si="56">E97-E97/(1+$D97/100)</f>
        <v>0</v>
      </c>
      <c r="F98" s="124">
        <f t="shared" si="56"/>
        <v>0</v>
      </c>
      <c r="G98" s="124">
        <f t="shared" si="56"/>
        <v>0</v>
      </c>
      <c r="H98" s="124">
        <f t="shared" si="56"/>
        <v>0</v>
      </c>
      <c r="I98" s="124">
        <f t="shared" si="56"/>
        <v>0</v>
      </c>
      <c r="J98" s="124">
        <f t="shared" si="56"/>
        <v>0</v>
      </c>
      <c r="K98" s="124">
        <f t="shared" si="56"/>
        <v>0</v>
      </c>
      <c r="L98" s="124">
        <f t="shared" si="56"/>
        <v>0</v>
      </c>
      <c r="M98" s="124">
        <f t="shared" si="56"/>
        <v>0</v>
      </c>
      <c r="N98" s="124">
        <f t="shared" si="56"/>
        <v>0</v>
      </c>
      <c r="O98" s="124">
        <f t="shared" si="56"/>
        <v>0</v>
      </c>
      <c r="P98" s="124">
        <f t="shared" si="56"/>
        <v>0</v>
      </c>
      <c r="Q98" s="68">
        <f t="shared" si="48"/>
        <v>0</v>
      </c>
    </row>
    <row r="99" spans="3:17" x14ac:dyDescent="0.2">
      <c r="C99" s="404">
        <f>'2. Försäljning och inköp'!B43</f>
        <v>0</v>
      </c>
      <c r="D99" s="112">
        <f>'2. Försäljning och inköp'!D43</f>
        <v>25.5</v>
      </c>
      <c r="E99" s="143">
        <f>'2. Försäljning och inköp'!F43</f>
        <v>0</v>
      </c>
      <c r="F99" s="143">
        <f>'2. Försäljning och inköp'!G43</f>
        <v>0</v>
      </c>
      <c r="G99" s="143">
        <f>'2. Försäljning och inköp'!H43</f>
        <v>0</v>
      </c>
      <c r="H99" s="143">
        <f>'2. Försäljning och inköp'!I43</f>
        <v>0</v>
      </c>
      <c r="I99" s="143">
        <f>'2. Försäljning och inköp'!J43</f>
        <v>0</v>
      </c>
      <c r="J99" s="143">
        <f>'2. Försäljning och inköp'!K43</f>
        <v>0</v>
      </c>
      <c r="K99" s="143">
        <f>'2. Försäljning och inköp'!L43</f>
        <v>0</v>
      </c>
      <c r="L99" s="143">
        <f>'2. Försäljning och inköp'!M43</f>
        <v>0</v>
      </c>
      <c r="M99" s="143">
        <f>'2. Försäljning och inköp'!N43</f>
        <v>0</v>
      </c>
      <c r="N99" s="143">
        <f>'2. Försäljning och inköp'!O43</f>
        <v>0</v>
      </c>
      <c r="O99" s="143">
        <f>'2. Försäljning och inköp'!P43</f>
        <v>0</v>
      </c>
      <c r="P99" s="143">
        <f>'2. Försäljning och inköp'!Q43</f>
        <v>0</v>
      </c>
      <c r="Q99" s="66">
        <f t="shared" si="48"/>
        <v>0</v>
      </c>
    </row>
    <row r="100" spans="3:17" x14ac:dyDescent="0.2">
      <c r="C100" s="405" t="s">
        <v>14</v>
      </c>
      <c r="D100" s="113"/>
      <c r="E100" s="122">
        <f t="shared" ref="E100:P100" si="57">E99-E99/(1+$D99/100)</f>
        <v>0</v>
      </c>
      <c r="F100" s="122">
        <f t="shared" si="57"/>
        <v>0</v>
      </c>
      <c r="G100" s="122">
        <f t="shared" si="57"/>
        <v>0</v>
      </c>
      <c r="H100" s="122">
        <f t="shared" si="57"/>
        <v>0</v>
      </c>
      <c r="I100" s="122">
        <f t="shared" si="57"/>
        <v>0</v>
      </c>
      <c r="J100" s="122">
        <f t="shared" si="57"/>
        <v>0</v>
      </c>
      <c r="K100" s="122">
        <f t="shared" si="57"/>
        <v>0</v>
      </c>
      <c r="L100" s="122">
        <f t="shared" si="57"/>
        <v>0</v>
      </c>
      <c r="M100" s="122">
        <f t="shared" si="57"/>
        <v>0</v>
      </c>
      <c r="N100" s="122">
        <f t="shared" si="57"/>
        <v>0</v>
      </c>
      <c r="O100" s="122">
        <f t="shared" si="57"/>
        <v>0</v>
      </c>
      <c r="P100" s="122">
        <f t="shared" si="57"/>
        <v>0</v>
      </c>
      <c r="Q100" s="67">
        <f t="shared" si="48"/>
        <v>0</v>
      </c>
    </row>
    <row r="101" spans="3:17" x14ac:dyDescent="0.2">
      <c r="C101" s="406">
        <f>'2. Försäljning och inköp'!B44</f>
        <v>0</v>
      </c>
      <c r="D101" s="112">
        <f>'2. Försäljning och inköp'!D44</f>
        <v>25.5</v>
      </c>
      <c r="E101" s="143">
        <f>'2. Försäljning och inköp'!F44</f>
        <v>0</v>
      </c>
      <c r="F101" s="143">
        <f>'2. Försäljning och inköp'!G44</f>
        <v>0</v>
      </c>
      <c r="G101" s="143">
        <f>'2. Försäljning och inköp'!H44</f>
        <v>0</v>
      </c>
      <c r="H101" s="143">
        <f>'2. Försäljning och inköp'!I44</f>
        <v>0</v>
      </c>
      <c r="I101" s="143">
        <f>'2. Försäljning och inköp'!J44</f>
        <v>0</v>
      </c>
      <c r="J101" s="143">
        <f>'2. Försäljning och inköp'!K44</f>
        <v>0</v>
      </c>
      <c r="K101" s="143">
        <f>'2. Försäljning och inköp'!L44</f>
        <v>0</v>
      </c>
      <c r="L101" s="143">
        <f>'2. Försäljning och inköp'!M44</f>
        <v>0</v>
      </c>
      <c r="M101" s="143">
        <f>'2. Försäljning och inköp'!N44</f>
        <v>0</v>
      </c>
      <c r="N101" s="143">
        <f>'2. Försäljning och inköp'!O44</f>
        <v>0</v>
      </c>
      <c r="O101" s="143">
        <f>'2. Försäljning och inköp'!P44</f>
        <v>0</v>
      </c>
      <c r="P101" s="143">
        <f>'2. Försäljning och inköp'!Q44</f>
        <v>0</v>
      </c>
      <c r="Q101" s="68">
        <f t="shared" si="48"/>
        <v>0</v>
      </c>
    </row>
    <row r="102" spans="3:17" x14ac:dyDescent="0.2">
      <c r="C102" s="405" t="s">
        <v>14</v>
      </c>
      <c r="D102" s="113"/>
      <c r="E102" s="122">
        <f t="shared" ref="E102:P102" si="58">E101-E101/(1+$D101/100)</f>
        <v>0</v>
      </c>
      <c r="F102" s="122">
        <f t="shared" si="58"/>
        <v>0</v>
      </c>
      <c r="G102" s="122">
        <f t="shared" si="58"/>
        <v>0</v>
      </c>
      <c r="H102" s="122">
        <f t="shared" si="58"/>
        <v>0</v>
      </c>
      <c r="I102" s="122">
        <f t="shared" si="58"/>
        <v>0</v>
      </c>
      <c r="J102" s="122">
        <f t="shared" si="58"/>
        <v>0</v>
      </c>
      <c r="K102" s="122">
        <f t="shared" si="58"/>
        <v>0</v>
      </c>
      <c r="L102" s="122">
        <f t="shared" si="58"/>
        <v>0</v>
      </c>
      <c r="M102" s="122">
        <f t="shared" si="58"/>
        <v>0</v>
      </c>
      <c r="N102" s="122">
        <f t="shared" si="58"/>
        <v>0</v>
      </c>
      <c r="O102" s="122">
        <f t="shared" si="58"/>
        <v>0</v>
      </c>
      <c r="P102" s="122">
        <f t="shared" si="58"/>
        <v>0</v>
      </c>
      <c r="Q102" s="45">
        <f t="shared" si="48"/>
        <v>0</v>
      </c>
    </row>
    <row r="103" spans="3:17" x14ac:dyDescent="0.2">
      <c r="C103" s="406">
        <f>'2. Försäljning och inköp'!B45</f>
        <v>0</v>
      </c>
      <c r="D103" s="112">
        <f>'2. Försäljning och inköp'!D45</f>
        <v>25.5</v>
      </c>
      <c r="E103" s="143">
        <f>'2. Försäljning och inköp'!F45</f>
        <v>0</v>
      </c>
      <c r="F103" s="143">
        <f>'2. Försäljning och inköp'!G45</f>
        <v>0</v>
      </c>
      <c r="G103" s="143">
        <f>'2. Försäljning och inköp'!H45</f>
        <v>0</v>
      </c>
      <c r="H103" s="143">
        <f>'2. Försäljning och inköp'!I45</f>
        <v>0</v>
      </c>
      <c r="I103" s="143">
        <f>'2. Försäljning och inköp'!J45</f>
        <v>0</v>
      </c>
      <c r="J103" s="143">
        <f>'2. Försäljning och inköp'!K45</f>
        <v>0</v>
      </c>
      <c r="K103" s="143">
        <f>'2. Försäljning och inköp'!L45</f>
        <v>0</v>
      </c>
      <c r="L103" s="143">
        <f>'2. Försäljning och inköp'!M45</f>
        <v>0</v>
      </c>
      <c r="M103" s="143">
        <f>'2. Försäljning och inköp'!N45</f>
        <v>0</v>
      </c>
      <c r="N103" s="143">
        <f>'2. Försäljning och inköp'!O45</f>
        <v>0</v>
      </c>
      <c r="O103" s="143">
        <f>'2. Försäljning och inköp'!P45</f>
        <v>0</v>
      </c>
      <c r="P103" s="143">
        <f>'2. Försäljning och inköp'!Q45</f>
        <v>0</v>
      </c>
      <c r="Q103" s="68">
        <f t="shared" si="48"/>
        <v>0</v>
      </c>
    </row>
    <row r="104" spans="3:17" x14ac:dyDescent="0.2">
      <c r="C104" s="405" t="s">
        <v>14</v>
      </c>
      <c r="D104" s="113"/>
      <c r="E104" s="122">
        <f t="shared" ref="E104:P104" si="59">E103-E103/(1+$D103/100)</f>
        <v>0</v>
      </c>
      <c r="F104" s="122">
        <f t="shared" si="59"/>
        <v>0</v>
      </c>
      <c r="G104" s="122">
        <f t="shared" si="59"/>
        <v>0</v>
      </c>
      <c r="H104" s="122">
        <f t="shared" si="59"/>
        <v>0</v>
      </c>
      <c r="I104" s="122">
        <f t="shared" si="59"/>
        <v>0</v>
      </c>
      <c r="J104" s="122">
        <f t="shared" si="59"/>
        <v>0</v>
      </c>
      <c r="K104" s="122">
        <f t="shared" si="59"/>
        <v>0</v>
      </c>
      <c r="L104" s="122">
        <f t="shared" si="59"/>
        <v>0</v>
      </c>
      <c r="M104" s="122">
        <f t="shared" si="59"/>
        <v>0</v>
      </c>
      <c r="N104" s="122">
        <f t="shared" si="59"/>
        <v>0</v>
      </c>
      <c r="O104" s="122">
        <f t="shared" si="59"/>
        <v>0</v>
      </c>
      <c r="P104" s="122">
        <f t="shared" si="59"/>
        <v>0</v>
      </c>
      <c r="Q104" s="45">
        <f t="shared" si="48"/>
        <v>0</v>
      </c>
    </row>
    <row r="105" spans="3:17" x14ac:dyDescent="0.2">
      <c r="C105" s="406">
        <f>'2. Försäljning och inköp'!B46</f>
        <v>0</v>
      </c>
      <c r="D105" s="112">
        <f>'2. Försäljning och inköp'!D46</f>
        <v>25.5</v>
      </c>
      <c r="E105" s="143">
        <f>'2. Försäljning och inköp'!F46</f>
        <v>0</v>
      </c>
      <c r="F105" s="143">
        <f>'2. Försäljning och inköp'!G46</f>
        <v>0</v>
      </c>
      <c r="G105" s="143">
        <f>'2. Försäljning och inköp'!H46</f>
        <v>0</v>
      </c>
      <c r="H105" s="143">
        <f>'2. Försäljning och inköp'!I46</f>
        <v>0</v>
      </c>
      <c r="I105" s="143">
        <f>'2. Försäljning och inköp'!J46</f>
        <v>0</v>
      </c>
      <c r="J105" s="143">
        <f>'2. Försäljning och inköp'!K46</f>
        <v>0</v>
      </c>
      <c r="K105" s="143">
        <f>'2. Försäljning och inköp'!L46</f>
        <v>0</v>
      </c>
      <c r="L105" s="143">
        <f>'2. Försäljning och inköp'!M46</f>
        <v>0</v>
      </c>
      <c r="M105" s="143">
        <f>'2. Försäljning och inköp'!N46</f>
        <v>0</v>
      </c>
      <c r="N105" s="143">
        <f>'2. Försäljning och inköp'!O46</f>
        <v>0</v>
      </c>
      <c r="O105" s="143">
        <f>'2. Försäljning och inköp'!P46</f>
        <v>0</v>
      </c>
      <c r="P105" s="143">
        <f>'2. Försäljning och inköp'!Q46</f>
        <v>0</v>
      </c>
      <c r="Q105" s="68">
        <f t="shared" si="48"/>
        <v>0</v>
      </c>
    </row>
    <row r="106" spans="3:17" x14ac:dyDescent="0.2">
      <c r="C106" s="405" t="s">
        <v>14</v>
      </c>
      <c r="D106" s="113"/>
      <c r="E106" s="122">
        <f t="shared" ref="E106:P106" si="60">E105-E105/(1+$D105/100)</f>
        <v>0</v>
      </c>
      <c r="F106" s="122">
        <f t="shared" si="60"/>
        <v>0</v>
      </c>
      <c r="G106" s="122">
        <f t="shared" si="60"/>
        <v>0</v>
      </c>
      <c r="H106" s="122">
        <f t="shared" si="60"/>
        <v>0</v>
      </c>
      <c r="I106" s="122">
        <f t="shared" si="60"/>
        <v>0</v>
      </c>
      <c r="J106" s="122">
        <f t="shared" si="60"/>
        <v>0</v>
      </c>
      <c r="K106" s="122">
        <f t="shared" si="60"/>
        <v>0</v>
      </c>
      <c r="L106" s="122">
        <f t="shared" si="60"/>
        <v>0</v>
      </c>
      <c r="M106" s="122">
        <f t="shared" si="60"/>
        <v>0</v>
      </c>
      <c r="N106" s="122">
        <f t="shared" si="60"/>
        <v>0</v>
      </c>
      <c r="O106" s="122">
        <f t="shared" si="60"/>
        <v>0</v>
      </c>
      <c r="P106" s="122">
        <f t="shared" si="60"/>
        <v>0</v>
      </c>
      <c r="Q106" s="45">
        <f t="shared" si="48"/>
        <v>0</v>
      </c>
    </row>
    <row r="107" spans="3:17" x14ac:dyDescent="0.2">
      <c r="C107" s="406">
        <f>'2. Försäljning och inköp'!B47</f>
        <v>0</v>
      </c>
      <c r="D107" s="112">
        <f>'2. Försäljning och inköp'!D47</f>
        <v>25.5</v>
      </c>
      <c r="E107" s="143">
        <f>'2. Försäljning och inköp'!F47</f>
        <v>0</v>
      </c>
      <c r="F107" s="143">
        <f>'2. Försäljning och inköp'!G47</f>
        <v>0</v>
      </c>
      <c r="G107" s="143">
        <f>'2. Försäljning och inköp'!H47</f>
        <v>0</v>
      </c>
      <c r="H107" s="143">
        <f>'2. Försäljning och inköp'!I47</f>
        <v>0</v>
      </c>
      <c r="I107" s="143">
        <f>'2. Försäljning och inköp'!J47</f>
        <v>0</v>
      </c>
      <c r="J107" s="143">
        <f>'2. Försäljning och inköp'!K47</f>
        <v>0</v>
      </c>
      <c r="K107" s="143">
        <f>'2. Försäljning och inköp'!L47</f>
        <v>0</v>
      </c>
      <c r="L107" s="143">
        <f>'2. Försäljning och inköp'!M47</f>
        <v>0</v>
      </c>
      <c r="M107" s="143">
        <f>'2. Försäljning och inköp'!N47</f>
        <v>0</v>
      </c>
      <c r="N107" s="143">
        <f>'2. Försäljning och inköp'!O47</f>
        <v>0</v>
      </c>
      <c r="O107" s="143">
        <f>'2. Försäljning och inköp'!P47</f>
        <v>0</v>
      </c>
      <c r="P107" s="143">
        <f>'2. Försäljning och inköp'!Q47</f>
        <v>0</v>
      </c>
      <c r="Q107" s="68">
        <f t="shared" si="48"/>
        <v>0</v>
      </c>
    </row>
    <row r="108" spans="3:17" x14ac:dyDescent="0.2">
      <c r="C108" s="136" t="s">
        <v>14</v>
      </c>
      <c r="D108" s="113"/>
      <c r="E108" s="122">
        <f t="shared" ref="E108:P108" si="61">E107-E107/(1+$D107/100)</f>
        <v>0</v>
      </c>
      <c r="F108" s="122">
        <f t="shared" si="61"/>
        <v>0</v>
      </c>
      <c r="G108" s="122">
        <f t="shared" si="61"/>
        <v>0</v>
      </c>
      <c r="H108" s="122">
        <f t="shared" si="61"/>
        <v>0</v>
      </c>
      <c r="I108" s="122">
        <f t="shared" si="61"/>
        <v>0</v>
      </c>
      <c r="J108" s="122">
        <f t="shared" si="61"/>
        <v>0</v>
      </c>
      <c r="K108" s="122">
        <f t="shared" si="61"/>
        <v>0</v>
      </c>
      <c r="L108" s="122">
        <f t="shared" si="61"/>
        <v>0</v>
      </c>
      <c r="M108" s="122">
        <f t="shared" si="61"/>
        <v>0</v>
      </c>
      <c r="N108" s="122">
        <f t="shared" si="61"/>
        <v>0</v>
      </c>
      <c r="O108" s="122">
        <f t="shared" si="61"/>
        <v>0</v>
      </c>
      <c r="P108" s="122">
        <f t="shared" si="61"/>
        <v>0</v>
      </c>
      <c r="Q108" s="45">
        <f t="shared" si="48"/>
        <v>0</v>
      </c>
    </row>
    <row r="109" spans="3:17" x14ac:dyDescent="0.2">
      <c r="C109" s="406">
        <f>'2. Försäljning och inköp'!B48</f>
        <v>0</v>
      </c>
      <c r="D109" s="112">
        <f>'2. Försäljning och inköp'!D48</f>
        <v>25.5</v>
      </c>
      <c r="E109" s="143">
        <f>'2. Försäljning och inköp'!F48</f>
        <v>0</v>
      </c>
      <c r="F109" s="143">
        <f>'2. Försäljning och inköp'!G48</f>
        <v>0</v>
      </c>
      <c r="G109" s="143">
        <f>'2. Försäljning och inköp'!H48</f>
        <v>0</v>
      </c>
      <c r="H109" s="143">
        <f>'2. Försäljning och inköp'!I48</f>
        <v>0</v>
      </c>
      <c r="I109" s="143">
        <f>'2. Försäljning och inköp'!J48</f>
        <v>0</v>
      </c>
      <c r="J109" s="143">
        <f>'2. Försäljning och inköp'!K48</f>
        <v>0</v>
      </c>
      <c r="K109" s="143">
        <f>'2. Försäljning och inköp'!L48</f>
        <v>0</v>
      </c>
      <c r="L109" s="143">
        <f>'2. Försäljning och inköp'!M48</f>
        <v>0</v>
      </c>
      <c r="M109" s="143">
        <f>'2. Försäljning och inköp'!N48</f>
        <v>0</v>
      </c>
      <c r="N109" s="143">
        <f>'2. Försäljning och inköp'!O48</f>
        <v>0</v>
      </c>
      <c r="O109" s="143">
        <f>'2. Försäljning och inköp'!P48</f>
        <v>0</v>
      </c>
      <c r="P109" s="143">
        <f>'2. Försäljning och inköp'!Q48</f>
        <v>0</v>
      </c>
      <c r="Q109" s="68">
        <f t="shared" si="48"/>
        <v>0</v>
      </c>
    </row>
    <row r="110" spans="3:17" x14ac:dyDescent="0.2">
      <c r="C110" s="136" t="s">
        <v>14</v>
      </c>
      <c r="D110" s="113"/>
      <c r="E110" s="122">
        <f t="shared" ref="E110:P110" si="62">E109-E109/(1+$D109/100)</f>
        <v>0</v>
      </c>
      <c r="F110" s="122">
        <f t="shared" si="62"/>
        <v>0</v>
      </c>
      <c r="G110" s="122">
        <f t="shared" si="62"/>
        <v>0</v>
      </c>
      <c r="H110" s="122">
        <f t="shared" si="62"/>
        <v>0</v>
      </c>
      <c r="I110" s="122">
        <f t="shared" si="62"/>
        <v>0</v>
      </c>
      <c r="J110" s="122">
        <f t="shared" si="62"/>
        <v>0</v>
      </c>
      <c r="K110" s="122">
        <f t="shared" si="62"/>
        <v>0</v>
      </c>
      <c r="L110" s="122">
        <f t="shared" si="62"/>
        <v>0</v>
      </c>
      <c r="M110" s="122">
        <f t="shared" si="62"/>
        <v>0</v>
      </c>
      <c r="N110" s="122">
        <f t="shared" si="62"/>
        <v>0</v>
      </c>
      <c r="O110" s="122">
        <f t="shared" si="62"/>
        <v>0</v>
      </c>
      <c r="P110" s="122">
        <f t="shared" si="62"/>
        <v>0</v>
      </c>
      <c r="Q110" s="45">
        <f t="shared" si="48"/>
        <v>0</v>
      </c>
    </row>
    <row r="111" spans="3:17" x14ac:dyDescent="0.2">
      <c r="C111" s="403">
        <f>'2. Försäljning och inköp'!B49</f>
        <v>0</v>
      </c>
      <c r="D111" s="138">
        <f>'2. Försäljning och inköp'!D49</f>
        <v>25.5</v>
      </c>
      <c r="E111" s="144">
        <f>'2. Försäljning och inköp'!F49</f>
        <v>0</v>
      </c>
      <c r="F111" s="144">
        <f>'2. Försäljning och inköp'!G49</f>
        <v>0</v>
      </c>
      <c r="G111" s="144">
        <f>'2. Försäljning och inköp'!H49</f>
        <v>0</v>
      </c>
      <c r="H111" s="144">
        <f>'2. Försäljning och inköp'!I49</f>
        <v>0</v>
      </c>
      <c r="I111" s="144">
        <f>'2. Försäljning och inköp'!J49</f>
        <v>0</v>
      </c>
      <c r="J111" s="144">
        <f>'2. Försäljning och inköp'!K49</f>
        <v>0</v>
      </c>
      <c r="K111" s="144">
        <f>'2. Försäljning och inköp'!L49</f>
        <v>0</v>
      </c>
      <c r="L111" s="144">
        <f>'2. Försäljning och inköp'!M49</f>
        <v>0</v>
      </c>
      <c r="M111" s="144">
        <f>'2. Försäljning och inköp'!N49</f>
        <v>0</v>
      </c>
      <c r="N111" s="144">
        <f>'2. Försäljning och inköp'!O49</f>
        <v>0</v>
      </c>
      <c r="O111" s="144">
        <f>'2. Försäljning och inköp'!P49</f>
        <v>0</v>
      </c>
      <c r="P111" s="144">
        <f>'2. Försäljning och inköp'!Q49</f>
        <v>0</v>
      </c>
      <c r="Q111" s="66">
        <f t="shared" si="48"/>
        <v>0</v>
      </c>
    </row>
    <row r="112" spans="3:17" x14ac:dyDescent="0.2">
      <c r="C112" s="170" t="s">
        <v>14</v>
      </c>
      <c r="D112" s="138"/>
      <c r="E112" s="124">
        <f t="shared" ref="E112:P112" si="63">E111-E111/(1+$D111/100)</f>
        <v>0</v>
      </c>
      <c r="F112" s="124">
        <f t="shared" si="63"/>
        <v>0</v>
      </c>
      <c r="G112" s="124">
        <f t="shared" si="63"/>
        <v>0</v>
      </c>
      <c r="H112" s="124">
        <f t="shared" si="63"/>
        <v>0</v>
      </c>
      <c r="I112" s="124">
        <f t="shared" si="63"/>
        <v>0</v>
      </c>
      <c r="J112" s="124">
        <f t="shared" si="63"/>
        <v>0</v>
      </c>
      <c r="K112" s="124">
        <f t="shared" si="63"/>
        <v>0</v>
      </c>
      <c r="L112" s="124">
        <f t="shared" si="63"/>
        <v>0</v>
      </c>
      <c r="M112" s="124">
        <f t="shared" si="63"/>
        <v>0</v>
      </c>
      <c r="N112" s="124">
        <f t="shared" si="63"/>
        <v>0</v>
      </c>
      <c r="O112" s="124">
        <f t="shared" si="63"/>
        <v>0</v>
      </c>
      <c r="P112" s="124">
        <f t="shared" si="63"/>
        <v>0</v>
      </c>
      <c r="Q112" s="68">
        <f t="shared" si="48"/>
        <v>0</v>
      </c>
    </row>
    <row r="113" spans="3:17" x14ac:dyDescent="0.2">
      <c r="C113" s="404">
        <f>'2. Försäljning och inköp'!B50</f>
        <v>0</v>
      </c>
      <c r="D113" s="112">
        <f>'2. Försäljning och inköp'!D50</f>
        <v>25.5</v>
      </c>
      <c r="E113" s="143">
        <f>'2. Försäljning och inköp'!F50</f>
        <v>0</v>
      </c>
      <c r="F113" s="143">
        <f>'2. Försäljning och inköp'!G50</f>
        <v>0</v>
      </c>
      <c r="G113" s="143">
        <f>'2. Försäljning och inköp'!H50</f>
        <v>0</v>
      </c>
      <c r="H113" s="143">
        <f>'2. Försäljning och inköp'!I50</f>
        <v>0</v>
      </c>
      <c r="I113" s="143">
        <f>'2. Försäljning och inköp'!J50</f>
        <v>0</v>
      </c>
      <c r="J113" s="143">
        <f>'2. Försäljning och inköp'!K50</f>
        <v>0</v>
      </c>
      <c r="K113" s="143">
        <f>'2. Försäljning och inköp'!L50</f>
        <v>0</v>
      </c>
      <c r="L113" s="143">
        <f>'2. Försäljning och inköp'!M50</f>
        <v>0</v>
      </c>
      <c r="M113" s="143">
        <f>'2. Försäljning och inköp'!N50</f>
        <v>0</v>
      </c>
      <c r="N113" s="143">
        <f>'2. Försäljning och inköp'!O50</f>
        <v>0</v>
      </c>
      <c r="O113" s="143">
        <f>'2. Försäljning och inköp'!P50</f>
        <v>0</v>
      </c>
      <c r="P113" s="143">
        <f>'2. Försäljning och inköp'!Q50</f>
        <v>0</v>
      </c>
      <c r="Q113" s="66">
        <f t="shared" si="48"/>
        <v>0</v>
      </c>
    </row>
    <row r="114" spans="3:17" x14ac:dyDescent="0.2">
      <c r="C114" s="405" t="s">
        <v>14</v>
      </c>
      <c r="D114" s="113"/>
      <c r="E114" s="122">
        <f t="shared" ref="E114:P114" si="64">E113-E113/(1+$D113/100)</f>
        <v>0</v>
      </c>
      <c r="F114" s="122">
        <f t="shared" si="64"/>
        <v>0</v>
      </c>
      <c r="G114" s="122">
        <f t="shared" si="64"/>
        <v>0</v>
      </c>
      <c r="H114" s="122">
        <f t="shared" si="64"/>
        <v>0</v>
      </c>
      <c r="I114" s="122">
        <f t="shared" si="64"/>
        <v>0</v>
      </c>
      <c r="J114" s="122">
        <f t="shared" si="64"/>
        <v>0</v>
      </c>
      <c r="K114" s="122">
        <f t="shared" si="64"/>
        <v>0</v>
      </c>
      <c r="L114" s="122">
        <f t="shared" si="64"/>
        <v>0</v>
      </c>
      <c r="M114" s="122">
        <f t="shared" si="64"/>
        <v>0</v>
      </c>
      <c r="N114" s="122">
        <f t="shared" si="64"/>
        <v>0</v>
      </c>
      <c r="O114" s="122">
        <f t="shared" si="64"/>
        <v>0</v>
      </c>
      <c r="P114" s="122">
        <f t="shared" si="64"/>
        <v>0</v>
      </c>
      <c r="Q114" s="67">
        <f t="shared" si="48"/>
        <v>0</v>
      </c>
    </row>
    <row r="115" spans="3:17" x14ac:dyDescent="0.2">
      <c r="C115" s="403">
        <f>'2. Försäljning och inköp'!B51</f>
        <v>0</v>
      </c>
      <c r="D115" s="138">
        <f>'2. Försäljning och inköp'!D51</f>
        <v>25.5</v>
      </c>
      <c r="E115" s="144">
        <f>'2. Försäljning och inköp'!F51</f>
        <v>0</v>
      </c>
      <c r="F115" s="144">
        <f>'2. Försäljning och inköp'!G51</f>
        <v>0</v>
      </c>
      <c r="G115" s="144">
        <f>'2. Försäljning och inköp'!H51</f>
        <v>0</v>
      </c>
      <c r="H115" s="144">
        <f>'2. Försäljning och inköp'!I51</f>
        <v>0</v>
      </c>
      <c r="I115" s="144">
        <f>'2. Försäljning och inköp'!J51</f>
        <v>0</v>
      </c>
      <c r="J115" s="144">
        <f>'2. Försäljning och inköp'!K51</f>
        <v>0</v>
      </c>
      <c r="K115" s="144">
        <f>'2. Försäljning och inköp'!L51</f>
        <v>0</v>
      </c>
      <c r="L115" s="144">
        <f>'2. Försäljning och inköp'!M51</f>
        <v>0</v>
      </c>
      <c r="M115" s="144">
        <f>'2. Försäljning och inköp'!N51</f>
        <v>0</v>
      </c>
      <c r="N115" s="144">
        <f>'2. Försäljning och inköp'!O51</f>
        <v>0</v>
      </c>
      <c r="O115" s="144">
        <f>'2. Försäljning och inköp'!P51</f>
        <v>0</v>
      </c>
      <c r="P115" s="144">
        <f>'2. Försäljning och inköp'!Q51</f>
        <v>0</v>
      </c>
      <c r="Q115" s="68">
        <f t="shared" ref="Q115:Q126" si="65">SUM(E115:P115)</f>
        <v>0</v>
      </c>
    </row>
    <row r="116" spans="3:17" x14ac:dyDescent="0.2">
      <c r="C116" s="170" t="s">
        <v>14</v>
      </c>
      <c r="D116" s="138"/>
      <c r="E116" s="124">
        <f t="shared" ref="E116:P116" si="66">E115-E115/(1+$D115/100)</f>
        <v>0</v>
      </c>
      <c r="F116" s="124">
        <f t="shared" si="66"/>
        <v>0</v>
      </c>
      <c r="G116" s="124">
        <f t="shared" si="66"/>
        <v>0</v>
      </c>
      <c r="H116" s="124">
        <f t="shared" si="66"/>
        <v>0</v>
      </c>
      <c r="I116" s="124">
        <f t="shared" si="66"/>
        <v>0</v>
      </c>
      <c r="J116" s="124">
        <f t="shared" si="66"/>
        <v>0</v>
      </c>
      <c r="K116" s="124">
        <f t="shared" si="66"/>
        <v>0</v>
      </c>
      <c r="L116" s="124">
        <f t="shared" si="66"/>
        <v>0</v>
      </c>
      <c r="M116" s="124">
        <f t="shared" si="66"/>
        <v>0</v>
      </c>
      <c r="N116" s="124">
        <f t="shared" si="66"/>
        <v>0</v>
      </c>
      <c r="O116" s="124">
        <f t="shared" si="66"/>
        <v>0</v>
      </c>
      <c r="P116" s="124">
        <f t="shared" si="66"/>
        <v>0</v>
      </c>
      <c r="Q116" s="68">
        <f t="shared" si="65"/>
        <v>0</v>
      </c>
    </row>
    <row r="117" spans="3:17" x14ac:dyDescent="0.2">
      <c r="C117" s="404">
        <f>'2. Försäljning och inköp'!B52</f>
        <v>0</v>
      </c>
      <c r="D117" s="112">
        <f>'2. Försäljning och inköp'!D52</f>
        <v>25.5</v>
      </c>
      <c r="E117" s="143">
        <f>'2. Försäljning och inköp'!F52</f>
        <v>0</v>
      </c>
      <c r="F117" s="143">
        <f>'2. Försäljning och inköp'!G52</f>
        <v>0</v>
      </c>
      <c r="G117" s="143">
        <f>'2. Försäljning och inköp'!H52</f>
        <v>0</v>
      </c>
      <c r="H117" s="143">
        <f>'2. Försäljning och inköp'!I52</f>
        <v>0</v>
      </c>
      <c r="I117" s="143">
        <f>'2. Försäljning och inköp'!J52</f>
        <v>0</v>
      </c>
      <c r="J117" s="143">
        <f>'2. Försäljning och inköp'!K52</f>
        <v>0</v>
      </c>
      <c r="K117" s="143">
        <f>'2. Försäljning och inköp'!L52</f>
        <v>0</v>
      </c>
      <c r="L117" s="143">
        <f>'2. Försäljning och inköp'!M52</f>
        <v>0</v>
      </c>
      <c r="M117" s="143">
        <f>'2. Försäljning och inköp'!N52</f>
        <v>0</v>
      </c>
      <c r="N117" s="143">
        <f>'2. Försäljning och inköp'!O52</f>
        <v>0</v>
      </c>
      <c r="O117" s="143">
        <f>'2. Försäljning och inköp'!P52</f>
        <v>0</v>
      </c>
      <c r="P117" s="143">
        <f>'2. Försäljning och inköp'!Q52</f>
        <v>0</v>
      </c>
      <c r="Q117" s="66">
        <f t="shared" si="65"/>
        <v>0</v>
      </c>
    </row>
    <row r="118" spans="3:17" x14ac:dyDescent="0.2">
      <c r="C118" s="405" t="s">
        <v>14</v>
      </c>
      <c r="D118" s="113"/>
      <c r="E118" s="122">
        <f t="shared" ref="E118:P118" si="67">E117-E117/(1+$D117/100)</f>
        <v>0</v>
      </c>
      <c r="F118" s="122">
        <f t="shared" si="67"/>
        <v>0</v>
      </c>
      <c r="G118" s="122">
        <f t="shared" si="67"/>
        <v>0</v>
      </c>
      <c r="H118" s="122">
        <f t="shared" si="67"/>
        <v>0</v>
      </c>
      <c r="I118" s="122">
        <f t="shared" si="67"/>
        <v>0</v>
      </c>
      <c r="J118" s="122">
        <f t="shared" si="67"/>
        <v>0</v>
      </c>
      <c r="K118" s="122">
        <f t="shared" si="67"/>
        <v>0</v>
      </c>
      <c r="L118" s="122">
        <f t="shared" si="67"/>
        <v>0</v>
      </c>
      <c r="M118" s="122">
        <f t="shared" si="67"/>
        <v>0</v>
      </c>
      <c r="N118" s="122">
        <f t="shared" si="67"/>
        <v>0</v>
      </c>
      <c r="O118" s="122">
        <f t="shared" si="67"/>
        <v>0</v>
      </c>
      <c r="P118" s="122">
        <f t="shared" si="67"/>
        <v>0</v>
      </c>
      <c r="Q118" s="67">
        <f t="shared" si="65"/>
        <v>0</v>
      </c>
    </row>
    <row r="119" spans="3:17" x14ac:dyDescent="0.2">
      <c r="C119" s="406">
        <f>'2. Försäljning och inköp'!B53</f>
        <v>0</v>
      </c>
      <c r="D119" s="112">
        <f>'2. Försäljning och inköp'!D53</f>
        <v>25.5</v>
      </c>
      <c r="E119" s="143">
        <f>'2. Försäljning och inköp'!F53</f>
        <v>0</v>
      </c>
      <c r="F119" s="143">
        <f>'2. Försäljning och inköp'!G53</f>
        <v>0</v>
      </c>
      <c r="G119" s="143">
        <f>'2. Försäljning och inköp'!H53</f>
        <v>0</v>
      </c>
      <c r="H119" s="143">
        <f>'2. Försäljning och inköp'!I53</f>
        <v>0</v>
      </c>
      <c r="I119" s="143">
        <f>'2. Försäljning och inköp'!J53</f>
        <v>0</v>
      </c>
      <c r="J119" s="143">
        <f>'2. Försäljning och inköp'!K53</f>
        <v>0</v>
      </c>
      <c r="K119" s="143">
        <f>'2. Försäljning och inköp'!L53</f>
        <v>0</v>
      </c>
      <c r="L119" s="143">
        <f>'2. Försäljning och inköp'!M53</f>
        <v>0</v>
      </c>
      <c r="M119" s="143">
        <f>'2. Försäljning och inköp'!N53</f>
        <v>0</v>
      </c>
      <c r="N119" s="143">
        <f>'2. Försäljning och inköp'!O53</f>
        <v>0</v>
      </c>
      <c r="O119" s="143">
        <f>'2. Försäljning och inköp'!P53</f>
        <v>0</v>
      </c>
      <c r="P119" s="143">
        <f>'2. Försäljning och inköp'!Q53</f>
        <v>0</v>
      </c>
      <c r="Q119" s="68">
        <f t="shared" si="65"/>
        <v>0</v>
      </c>
    </row>
    <row r="120" spans="3:17" x14ac:dyDescent="0.2">
      <c r="C120" s="405" t="s">
        <v>14</v>
      </c>
      <c r="D120" s="113"/>
      <c r="E120" s="122">
        <f t="shared" ref="E120:P120" si="68">E119-E119/(1+$D119/100)</f>
        <v>0</v>
      </c>
      <c r="F120" s="122">
        <f t="shared" si="68"/>
        <v>0</v>
      </c>
      <c r="G120" s="122">
        <f t="shared" si="68"/>
        <v>0</v>
      </c>
      <c r="H120" s="122">
        <f t="shared" si="68"/>
        <v>0</v>
      </c>
      <c r="I120" s="122">
        <f t="shared" si="68"/>
        <v>0</v>
      </c>
      <c r="J120" s="122">
        <f t="shared" si="68"/>
        <v>0</v>
      </c>
      <c r="K120" s="122">
        <f t="shared" si="68"/>
        <v>0</v>
      </c>
      <c r="L120" s="122">
        <f t="shared" si="68"/>
        <v>0</v>
      </c>
      <c r="M120" s="122">
        <f t="shared" si="68"/>
        <v>0</v>
      </c>
      <c r="N120" s="122">
        <f t="shared" si="68"/>
        <v>0</v>
      </c>
      <c r="O120" s="122">
        <f t="shared" si="68"/>
        <v>0</v>
      </c>
      <c r="P120" s="122">
        <f t="shared" si="68"/>
        <v>0</v>
      </c>
      <c r="Q120" s="45">
        <f t="shared" si="65"/>
        <v>0</v>
      </c>
    </row>
    <row r="121" spans="3:17" x14ac:dyDescent="0.2">
      <c r="C121" s="406">
        <f>'2. Försäljning och inköp'!B54</f>
        <v>0</v>
      </c>
      <c r="D121" s="112">
        <f>'2. Försäljning och inköp'!D54</f>
        <v>25.5</v>
      </c>
      <c r="E121" s="143">
        <f>'2. Försäljning och inköp'!F54</f>
        <v>0</v>
      </c>
      <c r="F121" s="143">
        <f>'2. Försäljning och inköp'!G54</f>
        <v>0</v>
      </c>
      <c r="G121" s="143">
        <f>'2. Försäljning och inköp'!H54</f>
        <v>0</v>
      </c>
      <c r="H121" s="143">
        <f>'2. Försäljning och inköp'!I54</f>
        <v>0</v>
      </c>
      <c r="I121" s="143">
        <f>'2. Försäljning och inköp'!J54</f>
        <v>0</v>
      </c>
      <c r="J121" s="143">
        <f>'2. Försäljning och inköp'!K54</f>
        <v>0</v>
      </c>
      <c r="K121" s="143">
        <f>'2. Försäljning och inköp'!L54</f>
        <v>0</v>
      </c>
      <c r="L121" s="143">
        <f>'2. Försäljning och inköp'!M54</f>
        <v>0</v>
      </c>
      <c r="M121" s="143">
        <f>'2. Försäljning och inköp'!N54</f>
        <v>0</v>
      </c>
      <c r="N121" s="143">
        <f>'2. Försäljning och inköp'!O54</f>
        <v>0</v>
      </c>
      <c r="O121" s="143">
        <f>'2. Försäljning och inköp'!P54</f>
        <v>0</v>
      </c>
      <c r="P121" s="143">
        <f>'2. Försäljning och inköp'!Q54</f>
        <v>0</v>
      </c>
      <c r="Q121" s="68">
        <f t="shared" si="65"/>
        <v>0</v>
      </c>
    </row>
    <row r="122" spans="3:17" x14ac:dyDescent="0.2">
      <c r="C122" s="405" t="s">
        <v>14</v>
      </c>
      <c r="D122" s="113"/>
      <c r="E122" s="122">
        <f t="shared" ref="E122:P122" si="69">E121-E121/(1+$D121/100)</f>
        <v>0</v>
      </c>
      <c r="F122" s="122">
        <f t="shared" si="69"/>
        <v>0</v>
      </c>
      <c r="G122" s="122">
        <f t="shared" si="69"/>
        <v>0</v>
      </c>
      <c r="H122" s="122">
        <f t="shared" si="69"/>
        <v>0</v>
      </c>
      <c r="I122" s="122">
        <f t="shared" si="69"/>
        <v>0</v>
      </c>
      <c r="J122" s="122">
        <f t="shared" si="69"/>
        <v>0</v>
      </c>
      <c r="K122" s="122">
        <f t="shared" si="69"/>
        <v>0</v>
      </c>
      <c r="L122" s="122">
        <f t="shared" si="69"/>
        <v>0</v>
      </c>
      <c r="M122" s="122">
        <f t="shared" si="69"/>
        <v>0</v>
      </c>
      <c r="N122" s="122">
        <f t="shared" si="69"/>
        <v>0</v>
      </c>
      <c r="O122" s="122">
        <f t="shared" si="69"/>
        <v>0</v>
      </c>
      <c r="P122" s="122">
        <f t="shared" si="69"/>
        <v>0</v>
      </c>
      <c r="Q122" s="45">
        <f t="shared" si="65"/>
        <v>0</v>
      </c>
    </row>
    <row r="123" spans="3:17" x14ac:dyDescent="0.2">
      <c r="C123" s="406">
        <f>'2. Försäljning och inköp'!B55</f>
        <v>0</v>
      </c>
      <c r="D123" s="112">
        <f>'2. Försäljning och inköp'!D119</f>
        <v>25.5</v>
      </c>
      <c r="E123" s="143">
        <f>'2. Försäljning och inköp'!F55</f>
        <v>0</v>
      </c>
      <c r="F123" s="143">
        <f>'2. Försäljning och inköp'!G55</f>
        <v>0</v>
      </c>
      <c r="G123" s="143">
        <f>'2. Försäljning och inköp'!H55</f>
        <v>0</v>
      </c>
      <c r="H123" s="143">
        <f>'2. Försäljning och inköp'!I55</f>
        <v>0</v>
      </c>
      <c r="I123" s="143">
        <f>'2. Försäljning och inköp'!J55</f>
        <v>0</v>
      </c>
      <c r="J123" s="143">
        <f>'2. Försäljning och inköp'!K55</f>
        <v>0</v>
      </c>
      <c r="K123" s="143">
        <f>'2. Försäljning och inköp'!L55</f>
        <v>0</v>
      </c>
      <c r="L123" s="143">
        <f>'2. Försäljning och inköp'!M55</f>
        <v>0</v>
      </c>
      <c r="M123" s="143">
        <f>'2. Försäljning och inköp'!N55</f>
        <v>0</v>
      </c>
      <c r="N123" s="143">
        <f>'2. Försäljning och inköp'!O55</f>
        <v>0</v>
      </c>
      <c r="O123" s="143">
        <f>'2. Försäljning och inköp'!P55</f>
        <v>0</v>
      </c>
      <c r="P123" s="143">
        <f>'2. Försäljning och inköp'!Q55</f>
        <v>0</v>
      </c>
      <c r="Q123" s="68">
        <f t="shared" si="65"/>
        <v>0</v>
      </c>
    </row>
    <row r="124" spans="3:17" x14ac:dyDescent="0.2">
      <c r="C124" s="405" t="s">
        <v>14</v>
      </c>
      <c r="D124" s="113"/>
      <c r="E124" s="122">
        <f t="shared" ref="E124:P124" si="70">E123-E123/(1+$D123/100)</f>
        <v>0</v>
      </c>
      <c r="F124" s="122">
        <f t="shared" si="70"/>
        <v>0</v>
      </c>
      <c r="G124" s="122">
        <f t="shared" si="70"/>
        <v>0</v>
      </c>
      <c r="H124" s="122">
        <f t="shared" si="70"/>
        <v>0</v>
      </c>
      <c r="I124" s="122">
        <f t="shared" si="70"/>
        <v>0</v>
      </c>
      <c r="J124" s="122">
        <f t="shared" si="70"/>
        <v>0</v>
      </c>
      <c r="K124" s="122">
        <f t="shared" si="70"/>
        <v>0</v>
      </c>
      <c r="L124" s="122">
        <f t="shared" si="70"/>
        <v>0</v>
      </c>
      <c r="M124" s="122">
        <f t="shared" si="70"/>
        <v>0</v>
      </c>
      <c r="N124" s="122">
        <f t="shared" si="70"/>
        <v>0</v>
      </c>
      <c r="O124" s="122">
        <f t="shared" si="70"/>
        <v>0</v>
      </c>
      <c r="P124" s="122">
        <f t="shared" si="70"/>
        <v>0</v>
      </c>
      <c r="Q124" s="45">
        <f t="shared" si="65"/>
        <v>0</v>
      </c>
    </row>
    <row r="125" spans="3:17" x14ac:dyDescent="0.2">
      <c r="C125" s="406">
        <f>'2. Försäljning och inköp'!B56</f>
        <v>0</v>
      </c>
      <c r="D125" s="112">
        <f>'2. Försäljning och inköp'!D56</f>
        <v>25.5</v>
      </c>
      <c r="E125" s="143">
        <f>'2. Försäljning och inköp'!F56</f>
        <v>0</v>
      </c>
      <c r="F125" s="143">
        <f>'2. Försäljning och inköp'!G56</f>
        <v>0</v>
      </c>
      <c r="G125" s="143">
        <f>'2. Försäljning och inköp'!H56</f>
        <v>0</v>
      </c>
      <c r="H125" s="143">
        <f>'2. Försäljning och inköp'!I56</f>
        <v>0</v>
      </c>
      <c r="I125" s="143">
        <f>'2. Försäljning och inköp'!J56</f>
        <v>0</v>
      </c>
      <c r="J125" s="143">
        <f>'2. Försäljning och inköp'!K56</f>
        <v>0</v>
      </c>
      <c r="K125" s="143">
        <f>'2. Försäljning och inköp'!L56</f>
        <v>0</v>
      </c>
      <c r="L125" s="143">
        <f>'2. Försäljning och inköp'!M56</f>
        <v>0</v>
      </c>
      <c r="M125" s="143">
        <f>'2. Försäljning och inköp'!N56</f>
        <v>0</v>
      </c>
      <c r="N125" s="143">
        <f>'2. Försäljning och inköp'!O56</f>
        <v>0</v>
      </c>
      <c r="O125" s="143">
        <f>'2. Försäljning och inköp'!P56</f>
        <v>0</v>
      </c>
      <c r="P125" s="143">
        <f>'2. Försäljning och inköp'!Q56</f>
        <v>0</v>
      </c>
      <c r="Q125" s="68">
        <f t="shared" si="65"/>
        <v>0</v>
      </c>
    </row>
    <row r="126" spans="3:17" x14ac:dyDescent="0.2">
      <c r="C126" s="136" t="s">
        <v>14</v>
      </c>
      <c r="D126" s="113"/>
      <c r="E126" s="122">
        <f t="shared" ref="E126:P126" si="71">E125-E125/(1+$D125/100)</f>
        <v>0</v>
      </c>
      <c r="F126" s="122">
        <f t="shared" si="71"/>
        <v>0</v>
      </c>
      <c r="G126" s="122">
        <f t="shared" si="71"/>
        <v>0</v>
      </c>
      <c r="H126" s="122">
        <f t="shared" si="71"/>
        <v>0</v>
      </c>
      <c r="I126" s="122">
        <f t="shared" si="71"/>
        <v>0</v>
      </c>
      <c r="J126" s="122">
        <f t="shared" si="71"/>
        <v>0</v>
      </c>
      <c r="K126" s="122">
        <f t="shared" si="71"/>
        <v>0</v>
      </c>
      <c r="L126" s="122">
        <f t="shared" si="71"/>
        <v>0</v>
      </c>
      <c r="M126" s="122">
        <f t="shared" si="71"/>
        <v>0</v>
      </c>
      <c r="N126" s="122">
        <f t="shared" si="71"/>
        <v>0</v>
      </c>
      <c r="O126" s="122">
        <f t="shared" si="71"/>
        <v>0</v>
      </c>
      <c r="P126" s="122">
        <f t="shared" si="71"/>
        <v>0</v>
      </c>
      <c r="Q126" s="45">
        <f t="shared" si="65"/>
        <v>0</v>
      </c>
    </row>
    <row r="127" spans="3:17" ht="13.5" thickBot="1" x14ac:dyDescent="0.25">
      <c r="C127" s="424" t="s">
        <v>15</v>
      </c>
      <c r="D127" s="425"/>
      <c r="E127" s="423">
        <f>E28+E30+E32+E34+E36+E38+E40+E42+E44+E46+E48+E50+E52+E54+E56+E58+E60+E62+E64+E66+E68+E70+E72+E74+E76+E78+E80+E82+E84+E86+E88+E90+E92+E94+E96+E98+E100+E102+E104+E106+E108+E110+E112+E114+E116+E118+E120+E122+E124+E126</f>
        <v>0</v>
      </c>
      <c r="F127" s="423">
        <f t="shared" ref="F127:Q127" si="72">F28+F30+F32+F34+F36+F38+F40+F42+F44+F46+F48+F50+F52+F54+F56+F58+F60+F62+F64+F66+F68+F70+F72+F74+F76+F78+F80+F82+F84+F86+F88+F90+F92+F94+F96+F98+F100+F102+F104+F106+F108+F110+F112+F114+F116+F118+F120+F122+F124+F126</f>
        <v>0</v>
      </c>
      <c r="G127" s="423">
        <f t="shared" si="72"/>
        <v>0</v>
      </c>
      <c r="H127" s="423">
        <f t="shared" si="72"/>
        <v>0</v>
      </c>
      <c r="I127" s="423">
        <f t="shared" si="72"/>
        <v>0</v>
      </c>
      <c r="J127" s="423">
        <f t="shared" si="72"/>
        <v>0</v>
      </c>
      <c r="K127" s="423">
        <f t="shared" si="72"/>
        <v>0</v>
      </c>
      <c r="L127" s="423">
        <f t="shared" si="72"/>
        <v>0</v>
      </c>
      <c r="M127" s="423">
        <f t="shared" si="72"/>
        <v>0</v>
      </c>
      <c r="N127" s="423">
        <f t="shared" si="72"/>
        <v>0</v>
      </c>
      <c r="O127" s="423">
        <f t="shared" si="72"/>
        <v>0</v>
      </c>
      <c r="P127" s="423">
        <f t="shared" si="72"/>
        <v>0</v>
      </c>
      <c r="Q127" s="423">
        <f t="shared" si="72"/>
        <v>0</v>
      </c>
    </row>
    <row r="128" spans="3:17" ht="13.5" thickBot="1" x14ac:dyDescent="0.25">
      <c r="C128" s="35"/>
      <c r="D128" s="31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</row>
    <row r="129" spans="3:17" x14ac:dyDescent="0.2">
      <c r="C129" s="37" t="str">
        <f>'2. Försäljning och inköp'!B61</f>
        <v xml:space="preserve"> Inköp av material och förnödenheter </v>
      </c>
      <c r="D129" s="106" t="s">
        <v>13</v>
      </c>
      <c r="E129" s="125" t="str">
        <f>'1. Kassabudget'!E14</f>
        <v>Jan</v>
      </c>
      <c r="F129" s="125" t="str">
        <f>'1. Kassabudget'!F14</f>
        <v>Feb</v>
      </c>
      <c r="G129" s="125" t="str">
        <f>'1. Kassabudget'!G14</f>
        <v>Mars</v>
      </c>
      <c r="H129" s="125" t="str">
        <f>'1. Kassabudget'!H14</f>
        <v>April</v>
      </c>
      <c r="I129" s="125" t="str">
        <f>'1. Kassabudget'!I14</f>
        <v>Maj</v>
      </c>
      <c r="J129" s="125" t="str">
        <f>'1. Kassabudget'!J14</f>
        <v>Juni</v>
      </c>
      <c r="K129" s="125" t="str">
        <f>'1. Kassabudget'!K14</f>
        <v>Juli</v>
      </c>
      <c r="L129" s="125" t="str">
        <f>'1. Kassabudget'!L14</f>
        <v>Aug</v>
      </c>
      <c r="M129" s="125" t="str">
        <f>'1. Kassabudget'!M14</f>
        <v>Sep</v>
      </c>
      <c r="N129" s="125" t="str">
        <f>'1. Kassabudget'!N14</f>
        <v>Okt</v>
      </c>
      <c r="O129" s="125" t="str">
        <f>'1. Kassabudget'!O14</f>
        <v>Nov</v>
      </c>
      <c r="P129" s="126" t="str">
        <f>'1. Kassabudget'!P14</f>
        <v>Dec</v>
      </c>
      <c r="Q129" s="41" t="str">
        <f>'1. Kassabudget'!Q14</f>
        <v>SLGT</v>
      </c>
    </row>
    <row r="130" spans="3:17" x14ac:dyDescent="0.2">
      <c r="C130" s="42" t="str">
        <f>'2. Försäljning och inköp'!B62</f>
        <v xml:space="preserve"> Råvaru-/materialinköp 1</v>
      </c>
      <c r="D130" s="109">
        <f>'2. Försäljning och inköp'!D62</f>
        <v>25.5</v>
      </c>
      <c r="E130" s="121">
        <f>'2. Försäljning och inköp'!F62</f>
        <v>0</v>
      </c>
      <c r="F130" s="121">
        <f>'2. Försäljning och inköp'!G62</f>
        <v>0</v>
      </c>
      <c r="G130" s="121">
        <f>'2. Försäljning och inköp'!H62</f>
        <v>0</v>
      </c>
      <c r="H130" s="121">
        <f>'2. Försäljning och inköp'!I62</f>
        <v>0</v>
      </c>
      <c r="I130" s="121">
        <f>'2. Försäljning och inköp'!J62</f>
        <v>0</v>
      </c>
      <c r="J130" s="121">
        <f>'2. Försäljning och inköp'!K62</f>
        <v>0</v>
      </c>
      <c r="K130" s="121">
        <f>'2. Försäljning och inköp'!L62</f>
        <v>0</v>
      </c>
      <c r="L130" s="121">
        <f>'2. Försäljning och inköp'!M62</f>
        <v>0</v>
      </c>
      <c r="M130" s="121">
        <f>'2. Försäljning och inköp'!N62</f>
        <v>0</v>
      </c>
      <c r="N130" s="121">
        <f>'2. Försäljning och inköp'!O62</f>
        <v>0</v>
      </c>
      <c r="O130" s="121">
        <f>'2. Försäljning och inköp'!P62</f>
        <v>0</v>
      </c>
      <c r="P130" s="121">
        <f>'2. Försäljning och inköp'!Q62</f>
        <v>0</v>
      </c>
      <c r="Q130" s="43">
        <f>SUM(E130:P130)</f>
        <v>0</v>
      </c>
    </row>
    <row r="131" spans="3:17" x14ac:dyDescent="0.2">
      <c r="C131" s="44" t="s">
        <v>16</v>
      </c>
      <c r="D131" s="110"/>
      <c r="E131" s="122">
        <f t="shared" ref="E131:P131" si="73">E130-E130/(1+$D130/100)</f>
        <v>0</v>
      </c>
      <c r="F131" s="122">
        <f t="shared" si="73"/>
        <v>0</v>
      </c>
      <c r="G131" s="122">
        <f t="shared" si="73"/>
        <v>0</v>
      </c>
      <c r="H131" s="122">
        <f t="shared" si="73"/>
        <v>0</v>
      </c>
      <c r="I131" s="122">
        <f t="shared" si="73"/>
        <v>0</v>
      </c>
      <c r="J131" s="122">
        <f t="shared" si="73"/>
        <v>0</v>
      </c>
      <c r="K131" s="122">
        <f t="shared" si="73"/>
        <v>0</v>
      </c>
      <c r="L131" s="122">
        <f t="shared" si="73"/>
        <v>0</v>
      </c>
      <c r="M131" s="122">
        <f t="shared" si="73"/>
        <v>0</v>
      </c>
      <c r="N131" s="122">
        <f t="shared" si="73"/>
        <v>0</v>
      </c>
      <c r="O131" s="122">
        <f t="shared" si="73"/>
        <v>0</v>
      </c>
      <c r="P131" s="122">
        <f t="shared" si="73"/>
        <v>0</v>
      </c>
      <c r="Q131" s="45">
        <f>SUM(E131:P131)</f>
        <v>0</v>
      </c>
    </row>
    <row r="132" spans="3:17" x14ac:dyDescent="0.2">
      <c r="C132" s="42" t="str">
        <f>'2. Försäljning och inköp'!B63</f>
        <v xml:space="preserve"> Råvaru-/materialinköp 2</v>
      </c>
      <c r="D132" s="111">
        <f>'2. Försäljning och inköp'!D63</f>
        <v>25.5</v>
      </c>
      <c r="E132" s="124">
        <f>'2. Försäljning och inköp'!F63</f>
        <v>0</v>
      </c>
      <c r="F132" s="124">
        <f>'2. Försäljning och inköp'!G63</f>
        <v>0</v>
      </c>
      <c r="G132" s="124">
        <f>'2. Försäljning och inköp'!H63</f>
        <v>0</v>
      </c>
      <c r="H132" s="124">
        <f>'2. Försäljning och inköp'!I63</f>
        <v>0</v>
      </c>
      <c r="I132" s="124">
        <f>'2. Försäljning och inköp'!J63</f>
        <v>0</v>
      </c>
      <c r="J132" s="124">
        <f>'2. Försäljning och inköp'!K63</f>
        <v>0</v>
      </c>
      <c r="K132" s="124">
        <f>'2. Försäljning och inköp'!L63</f>
        <v>0</v>
      </c>
      <c r="L132" s="124">
        <f>'2. Försäljning och inköp'!M63</f>
        <v>0</v>
      </c>
      <c r="M132" s="124">
        <f>'2. Försäljning och inköp'!N63</f>
        <v>0</v>
      </c>
      <c r="N132" s="124">
        <f>'2. Försäljning och inköp'!O63</f>
        <v>0</v>
      </c>
      <c r="O132" s="124">
        <f>'2. Försäljning och inköp'!P63</f>
        <v>0</v>
      </c>
      <c r="P132" s="124">
        <f>'2. Försäljning och inköp'!Q63</f>
        <v>0</v>
      </c>
      <c r="Q132" s="45">
        <f>SUM(E132:P132)</f>
        <v>0</v>
      </c>
    </row>
    <row r="133" spans="3:17" x14ac:dyDescent="0.2">
      <c r="C133" s="46" t="s">
        <v>16</v>
      </c>
      <c r="D133" s="111"/>
      <c r="E133" s="124">
        <f t="shared" ref="E133:P133" si="74">E132-E132/(1+$D132/100)</f>
        <v>0</v>
      </c>
      <c r="F133" s="124">
        <f t="shared" si="74"/>
        <v>0</v>
      </c>
      <c r="G133" s="124">
        <f t="shared" si="74"/>
        <v>0</v>
      </c>
      <c r="H133" s="124">
        <f t="shared" si="74"/>
        <v>0</v>
      </c>
      <c r="I133" s="124">
        <f t="shared" si="74"/>
        <v>0</v>
      </c>
      <c r="J133" s="124">
        <f t="shared" si="74"/>
        <v>0</v>
      </c>
      <c r="K133" s="124">
        <f t="shared" si="74"/>
        <v>0</v>
      </c>
      <c r="L133" s="124">
        <f t="shared" si="74"/>
        <v>0</v>
      </c>
      <c r="M133" s="124">
        <f t="shared" si="74"/>
        <v>0</v>
      </c>
      <c r="N133" s="124">
        <f t="shared" si="74"/>
        <v>0</v>
      </c>
      <c r="O133" s="124">
        <f t="shared" si="74"/>
        <v>0</v>
      </c>
      <c r="P133" s="124">
        <f t="shared" si="74"/>
        <v>0</v>
      </c>
      <c r="Q133" s="45">
        <f t="shared" ref="Q133:Q158" si="75">SUM(E133:P133)</f>
        <v>0</v>
      </c>
    </row>
    <row r="134" spans="3:17" x14ac:dyDescent="0.2">
      <c r="C134" s="42" t="str">
        <f>'2. Försäljning och inköp'!B64</f>
        <v xml:space="preserve"> Råvaru-/materialinköp 3</v>
      </c>
      <c r="D134" s="109">
        <f>'2. Försäljning och inköp'!D64</f>
        <v>25.5</v>
      </c>
      <c r="E134" s="121">
        <f>'2. Försäljning och inköp'!F64</f>
        <v>0</v>
      </c>
      <c r="F134" s="121">
        <f>'2. Försäljning och inköp'!G64</f>
        <v>0</v>
      </c>
      <c r="G134" s="121">
        <f>'2. Försäljning och inköp'!H64</f>
        <v>0</v>
      </c>
      <c r="H134" s="121">
        <f>'2. Försäljning och inköp'!I64</f>
        <v>0</v>
      </c>
      <c r="I134" s="121">
        <f>'2. Försäljning och inköp'!J64</f>
        <v>0</v>
      </c>
      <c r="J134" s="121">
        <f>'2. Försäljning och inköp'!K64</f>
        <v>0</v>
      </c>
      <c r="K134" s="121">
        <f>'2. Försäljning och inköp'!L64</f>
        <v>0</v>
      </c>
      <c r="L134" s="121">
        <f>'2. Försäljning och inköp'!M64</f>
        <v>0</v>
      </c>
      <c r="M134" s="121">
        <f>'2. Försäljning och inköp'!N64</f>
        <v>0</v>
      </c>
      <c r="N134" s="121">
        <f>'2. Försäljning och inköp'!O64</f>
        <v>0</v>
      </c>
      <c r="O134" s="121">
        <f>'2. Försäljning och inköp'!P64</f>
        <v>0</v>
      </c>
      <c r="P134" s="121">
        <f>'2. Försäljning och inköp'!Q64</f>
        <v>0</v>
      </c>
      <c r="Q134" s="45">
        <f t="shared" si="75"/>
        <v>0</v>
      </c>
    </row>
    <row r="135" spans="3:17" x14ac:dyDescent="0.2">
      <c r="C135" s="46" t="s">
        <v>16</v>
      </c>
      <c r="D135" s="110"/>
      <c r="E135" s="122">
        <f t="shared" ref="E135:P135" si="76">E134-E134/(1+$D134/100)</f>
        <v>0</v>
      </c>
      <c r="F135" s="122">
        <f t="shared" si="76"/>
        <v>0</v>
      </c>
      <c r="G135" s="122">
        <f t="shared" si="76"/>
        <v>0</v>
      </c>
      <c r="H135" s="122">
        <f t="shared" si="76"/>
        <v>0</v>
      </c>
      <c r="I135" s="122">
        <f t="shared" si="76"/>
        <v>0</v>
      </c>
      <c r="J135" s="122">
        <f t="shared" si="76"/>
        <v>0</v>
      </c>
      <c r="K135" s="122">
        <f t="shared" si="76"/>
        <v>0</v>
      </c>
      <c r="L135" s="122">
        <f t="shared" si="76"/>
        <v>0</v>
      </c>
      <c r="M135" s="122">
        <f t="shared" si="76"/>
        <v>0</v>
      </c>
      <c r="N135" s="122">
        <f t="shared" si="76"/>
        <v>0</v>
      </c>
      <c r="O135" s="122">
        <f t="shared" si="76"/>
        <v>0</v>
      </c>
      <c r="P135" s="122">
        <f t="shared" si="76"/>
        <v>0</v>
      </c>
      <c r="Q135" s="45">
        <f t="shared" si="75"/>
        <v>0</v>
      </c>
    </row>
    <row r="136" spans="3:17" x14ac:dyDescent="0.2">
      <c r="C136" s="409">
        <f>'2. Försäljning och inköp'!B65</f>
        <v>0</v>
      </c>
      <c r="D136" s="111">
        <f>'2. Försäljning och inköp'!D65</f>
        <v>25.5</v>
      </c>
      <c r="E136" s="124">
        <f>'2. Försäljning och inköp'!F65</f>
        <v>0</v>
      </c>
      <c r="F136" s="124">
        <f>'2. Försäljning och inköp'!G65</f>
        <v>0</v>
      </c>
      <c r="G136" s="124">
        <f>'2. Försäljning och inköp'!H65</f>
        <v>0</v>
      </c>
      <c r="H136" s="124">
        <f>'2. Försäljning och inköp'!I65</f>
        <v>0</v>
      </c>
      <c r="I136" s="124">
        <f>'2. Försäljning och inköp'!J65</f>
        <v>0</v>
      </c>
      <c r="J136" s="124">
        <f>'2. Försäljning och inköp'!K65</f>
        <v>0</v>
      </c>
      <c r="K136" s="124">
        <f>'2. Försäljning och inköp'!L65</f>
        <v>0</v>
      </c>
      <c r="L136" s="124">
        <f>'2. Försäljning och inköp'!M65</f>
        <v>0</v>
      </c>
      <c r="M136" s="124">
        <f>'2. Försäljning och inköp'!N65</f>
        <v>0</v>
      </c>
      <c r="N136" s="124">
        <f>'2. Försäljning och inköp'!O65</f>
        <v>0</v>
      </c>
      <c r="O136" s="124">
        <f>'2. Försäljning och inköp'!P65</f>
        <v>0</v>
      </c>
      <c r="P136" s="124">
        <f>'2. Försäljning och inköp'!Q65</f>
        <v>0</v>
      </c>
      <c r="Q136" s="45">
        <f t="shared" si="75"/>
        <v>0</v>
      </c>
    </row>
    <row r="137" spans="3:17" x14ac:dyDescent="0.2">
      <c r="C137" s="410" t="s">
        <v>16</v>
      </c>
      <c r="D137" s="111"/>
      <c r="E137" s="124">
        <f t="shared" ref="E137:P137" si="77">E136-E136/(1+$D136/100)</f>
        <v>0</v>
      </c>
      <c r="F137" s="124">
        <f t="shared" si="77"/>
        <v>0</v>
      </c>
      <c r="G137" s="124">
        <f t="shared" si="77"/>
        <v>0</v>
      </c>
      <c r="H137" s="124">
        <f t="shared" si="77"/>
        <v>0</v>
      </c>
      <c r="I137" s="124">
        <f t="shared" si="77"/>
        <v>0</v>
      </c>
      <c r="J137" s="124">
        <f t="shared" si="77"/>
        <v>0</v>
      </c>
      <c r="K137" s="124">
        <f t="shared" si="77"/>
        <v>0</v>
      </c>
      <c r="L137" s="124">
        <f t="shared" si="77"/>
        <v>0</v>
      </c>
      <c r="M137" s="124">
        <f t="shared" si="77"/>
        <v>0</v>
      </c>
      <c r="N137" s="124">
        <f t="shared" si="77"/>
        <v>0</v>
      </c>
      <c r="O137" s="124">
        <f t="shared" si="77"/>
        <v>0</v>
      </c>
      <c r="P137" s="124">
        <f t="shared" si="77"/>
        <v>0</v>
      </c>
      <c r="Q137" s="45">
        <f t="shared" si="75"/>
        <v>0</v>
      </c>
    </row>
    <row r="138" spans="3:17" x14ac:dyDescent="0.2">
      <c r="C138" s="409">
        <f>'2. Försäljning och inköp'!B66</f>
        <v>0</v>
      </c>
      <c r="D138" s="109">
        <f>'2. Försäljning och inköp'!D66</f>
        <v>25.5</v>
      </c>
      <c r="E138" s="121">
        <f>'2. Försäljning och inköp'!F66</f>
        <v>0</v>
      </c>
      <c r="F138" s="121">
        <f>'2. Försäljning och inköp'!G66</f>
        <v>0</v>
      </c>
      <c r="G138" s="121">
        <f>'2. Försäljning och inköp'!H66</f>
        <v>0</v>
      </c>
      <c r="H138" s="121">
        <f>'2. Försäljning och inköp'!I66</f>
        <v>0</v>
      </c>
      <c r="I138" s="121">
        <f>'2. Försäljning och inköp'!J66</f>
        <v>0</v>
      </c>
      <c r="J138" s="121">
        <f>'2. Försäljning och inköp'!K66</f>
        <v>0</v>
      </c>
      <c r="K138" s="121">
        <f>'2. Försäljning och inköp'!L66</f>
        <v>0</v>
      </c>
      <c r="L138" s="121">
        <f>'2. Försäljning och inköp'!M66</f>
        <v>0</v>
      </c>
      <c r="M138" s="121">
        <f>'2. Försäljning och inköp'!N66</f>
        <v>0</v>
      </c>
      <c r="N138" s="121">
        <f>'2. Försäljning och inköp'!O66</f>
        <v>0</v>
      </c>
      <c r="O138" s="121">
        <f>'2. Försäljning och inköp'!P66</f>
        <v>0</v>
      </c>
      <c r="P138" s="121">
        <f>'2. Försäljning och inköp'!Q66</f>
        <v>0</v>
      </c>
      <c r="Q138" s="45">
        <f t="shared" si="75"/>
        <v>0</v>
      </c>
    </row>
    <row r="139" spans="3:17" x14ac:dyDescent="0.2">
      <c r="C139" s="410" t="s">
        <v>16</v>
      </c>
      <c r="D139" s="110"/>
      <c r="E139" s="122">
        <f t="shared" ref="E139:P139" si="78">E138-E138/(1+$D138/100)</f>
        <v>0</v>
      </c>
      <c r="F139" s="122">
        <f t="shared" si="78"/>
        <v>0</v>
      </c>
      <c r="G139" s="122">
        <f t="shared" si="78"/>
        <v>0</v>
      </c>
      <c r="H139" s="122">
        <f t="shared" si="78"/>
        <v>0</v>
      </c>
      <c r="I139" s="122">
        <f t="shared" si="78"/>
        <v>0</v>
      </c>
      <c r="J139" s="122">
        <f t="shared" si="78"/>
        <v>0</v>
      </c>
      <c r="K139" s="122">
        <f t="shared" si="78"/>
        <v>0</v>
      </c>
      <c r="L139" s="122">
        <f t="shared" si="78"/>
        <v>0</v>
      </c>
      <c r="M139" s="122">
        <f t="shared" si="78"/>
        <v>0</v>
      </c>
      <c r="N139" s="122">
        <f t="shared" si="78"/>
        <v>0</v>
      </c>
      <c r="O139" s="122">
        <f t="shared" si="78"/>
        <v>0</v>
      </c>
      <c r="P139" s="122">
        <f t="shared" si="78"/>
        <v>0</v>
      </c>
      <c r="Q139" s="45">
        <f t="shared" si="75"/>
        <v>0</v>
      </c>
    </row>
    <row r="140" spans="3:17" x14ac:dyDescent="0.2">
      <c r="C140" s="411">
        <f>'2. Försäljning och inköp'!B67</f>
        <v>0</v>
      </c>
      <c r="D140" s="111">
        <f>'2. Försäljning och inköp'!D67</f>
        <v>25.5</v>
      </c>
      <c r="E140" s="124">
        <f>'2. Försäljning och inköp'!F67</f>
        <v>0</v>
      </c>
      <c r="F140" s="124">
        <f>'2. Försäljning och inköp'!G67</f>
        <v>0</v>
      </c>
      <c r="G140" s="124">
        <f>'2. Försäljning och inköp'!H67</f>
        <v>0</v>
      </c>
      <c r="H140" s="124">
        <f>'2. Försäljning och inköp'!I67</f>
        <v>0</v>
      </c>
      <c r="I140" s="124">
        <f>'2. Försäljning och inköp'!J67</f>
        <v>0</v>
      </c>
      <c r="J140" s="124">
        <f>'2. Försäljning och inköp'!K67</f>
        <v>0</v>
      </c>
      <c r="K140" s="124">
        <f>'2. Försäljning och inköp'!L67</f>
        <v>0</v>
      </c>
      <c r="L140" s="124">
        <f>'2. Försäljning och inköp'!M67</f>
        <v>0</v>
      </c>
      <c r="M140" s="124">
        <f>'2. Försäljning och inköp'!N67</f>
        <v>0</v>
      </c>
      <c r="N140" s="124">
        <f>'2. Försäljning och inköp'!O67</f>
        <v>0</v>
      </c>
      <c r="O140" s="124">
        <f>'2. Försäljning och inköp'!P67</f>
        <v>0</v>
      </c>
      <c r="P140" s="124">
        <f>'2. Försäljning och inköp'!Q67</f>
        <v>0</v>
      </c>
      <c r="Q140" s="45">
        <f t="shared" si="75"/>
        <v>0</v>
      </c>
    </row>
    <row r="141" spans="3:17" x14ac:dyDescent="0.2">
      <c r="C141" s="410" t="s">
        <v>16</v>
      </c>
      <c r="D141" s="111"/>
      <c r="E141" s="124">
        <f t="shared" ref="E141:P141" si="79">E140-E140/(1+$D140/100)</f>
        <v>0</v>
      </c>
      <c r="F141" s="124">
        <f t="shared" si="79"/>
        <v>0</v>
      </c>
      <c r="G141" s="124">
        <f t="shared" si="79"/>
        <v>0</v>
      </c>
      <c r="H141" s="124">
        <f t="shared" si="79"/>
        <v>0</v>
      </c>
      <c r="I141" s="124">
        <f t="shared" si="79"/>
        <v>0</v>
      </c>
      <c r="J141" s="124">
        <f t="shared" si="79"/>
        <v>0</v>
      </c>
      <c r="K141" s="124">
        <f t="shared" si="79"/>
        <v>0</v>
      </c>
      <c r="L141" s="124">
        <f t="shared" si="79"/>
        <v>0</v>
      </c>
      <c r="M141" s="124">
        <f t="shared" si="79"/>
        <v>0</v>
      </c>
      <c r="N141" s="124">
        <f t="shared" si="79"/>
        <v>0</v>
      </c>
      <c r="O141" s="124">
        <f t="shared" si="79"/>
        <v>0</v>
      </c>
      <c r="P141" s="124">
        <f t="shared" si="79"/>
        <v>0</v>
      </c>
      <c r="Q141" s="45">
        <f t="shared" si="75"/>
        <v>0</v>
      </c>
    </row>
    <row r="142" spans="3:17" x14ac:dyDescent="0.2">
      <c r="C142" s="411">
        <f>'2. Försäljning och inköp'!B68</f>
        <v>0</v>
      </c>
      <c r="D142" s="109">
        <f>'2. Försäljning och inköp'!D68</f>
        <v>25.5</v>
      </c>
      <c r="E142" s="121">
        <f>'2. Försäljning och inköp'!F68</f>
        <v>0</v>
      </c>
      <c r="F142" s="121">
        <f>'2. Försäljning och inköp'!G68</f>
        <v>0</v>
      </c>
      <c r="G142" s="121">
        <f>'2. Försäljning och inköp'!H68</f>
        <v>0</v>
      </c>
      <c r="H142" s="121">
        <f>'2. Försäljning och inköp'!I68</f>
        <v>0</v>
      </c>
      <c r="I142" s="121">
        <f>'2. Försäljning och inköp'!J68</f>
        <v>0</v>
      </c>
      <c r="J142" s="121">
        <f>'2. Försäljning och inköp'!K68</f>
        <v>0</v>
      </c>
      <c r="K142" s="121">
        <f>'2. Försäljning och inköp'!L68</f>
        <v>0</v>
      </c>
      <c r="L142" s="121">
        <f>'2. Försäljning och inköp'!M68</f>
        <v>0</v>
      </c>
      <c r="M142" s="121">
        <f>'2. Försäljning och inköp'!N68</f>
        <v>0</v>
      </c>
      <c r="N142" s="121">
        <f>'2. Försäljning och inköp'!O68</f>
        <v>0</v>
      </c>
      <c r="O142" s="121">
        <f>'2. Försäljning och inköp'!P68</f>
        <v>0</v>
      </c>
      <c r="P142" s="121">
        <f>'2. Försäljning och inköp'!Q68</f>
        <v>0</v>
      </c>
      <c r="Q142" s="45">
        <f t="shared" si="75"/>
        <v>0</v>
      </c>
    </row>
    <row r="143" spans="3:17" x14ac:dyDescent="0.2">
      <c r="C143" s="410" t="s">
        <v>16</v>
      </c>
      <c r="D143" s="110"/>
      <c r="E143" s="122">
        <f t="shared" ref="E143:P143" si="80">E142-E142/(1+$D142/100)</f>
        <v>0</v>
      </c>
      <c r="F143" s="122">
        <f t="shared" si="80"/>
        <v>0</v>
      </c>
      <c r="G143" s="122">
        <f t="shared" si="80"/>
        <v>0</v>
      </c>
      <c r="H143" s="122">
        <f t="shared" si="80"/>
        <v>0</v>
      </c>
      <c r="I143" s="122">
        <f t="shared" si="80"/>
        <v>0</v>
      </c>
      <c r="J143" s="122">
        <f t="shared" si="80"/>
        <v>0</v>
      </c>
      <c r="K143" s="122">
        <f t="shared" si="80"/>
        <v>0</v>
      </c>
      <c r="L143" s="122">
        <f t="shared" si="80"/>
        <v>0</v>
      </c>
      <c r="M143" s="122">
        <f t="shared" si="80"/>
        <v>0</v>
      </c>
      <c r="N143" s="122">
        <f t="shared" si="80"/>
        <v>0</v>
      </c>
      <c r="O143" s="122">
        <f t="shared" si="80"/>
        <v>0</v>
      </c>
      <c r="P143" s="122">
        <f t="shared" si="80"/>
        <v>0</v>
      </c>
      <c r="Q143" s="45">
        <f t="shared" si="75"/>
        <v>0</v>
      </c>
    </row>
    <row r="144" spans="3:17" x14ac:dyDescent="0.2">
      <c r="C144" s="411">
        <f>'2. Försäljning och inköp'!B69</f>
        <v>0</v>
      </c>
      <c r="D144" s="109">
        <f>'2. Försäljning och inköp'!D69</f>
        <v>25.5</v>
      </c>
      <c r="E144" s="121">
        <f>'2. Försäljning och inköp'!F69</f>
        <v>0</v>
      </c>
      <c r="F144" s="121">
        <f>'2. Försäljning och inköp'!G69</f>
        <v>0</v>
      </c>
      <c r="G144" s="121">
        <f>'2. Försäljning och inköp'!H69</f>
        <v>0</v>
      </c>
      <c r="H144" s="121">
        <f>'2. Försäljning och inköp'!I69</f>
        <v>0</v>
      </c>
      <c r="I144" s="121">
        <f>'2. Försäljning och inköp'!J69</f>
        <v>0</v>
      </c>
      <c r="J144" s="121">
        <f>'2. Försäljning och inköp'!K69</f>
        <v>0</v>
      </c>
      <c r="K144" s="121">
        <f>'2. Försäljning och inköp'!L69</f>
        <v>0</v>
      </c>
      <c r="L144" s="121">
        <f>'2. Försäljning och inköp'!M69</f>
        <v>0</v>
      </c>
      <c r="M144" s="121">
        <f>'2. Försäljning och inköp'!N69</f>
        <v>0</v>
      </c>
      <c r="N144" s="121">
        <f>'2. Försäljning och inköp'!O69</f>
        <v>0</v>
      </c>
      <c r="O144" s="121">
        <f>'2. Försäljning och inköp'!P69</f>
        <v>0</v>
      </c>
      <c r="P144" s="121">
        <f>'2. Försäljning och inköp'!Q69</f>
        <v>0</v>
      </c>
      <c r="Q144" s="45">
        <f t="shared" si="75"/>
        <v>0</v>
      </c>
    </row>
    <row r="145" spans="3:17" x14ac:dyDescent="0.2">
      <c r="C145" s="410" t="s">
        <v>16</v>
      </c>
      <c r="D145" s="111"/>
      <c r="E145" s="124">
        <f t="shared" ref="E145:P159" si="81">E144-E144/(1+$D144/100)</f>
        <v>0</v>
      </c>
      <c r="F145" s="124">
        <f t="shared" si="81"/>
        <v>0</v>
      </c>
      <c r="G145" s="124">
        <f t="shared" si="81"/>
        <v>0</v>
      </c>
      <c r="H145" s="124">
        <f t="shared" si="81"/>
        <v>0</v>
      </c>
      <c r="I145" s="124">
        <f t="shared" si="81"/>
        <v>0</v>
      </c>
      <c r="J145" s="124">
        <f t="shared" si="81"/>
        <v>0</v>
      </c>
      <c r="K145" s="124">
        <f t="shared" si="81"/>
        <v>0</v>
      </c>
      <c r="L145" s="124">
        <f t="shared" si="81"/>
        <v>0</v>
      </c>
      <c r="M145" s="124">
        <f t="shared" si="81"/>
        <v>0</v>
      </c>
      <c r="N145" s="124">
        <f t="shared" si="81"/>
        <v>0</v>
      </c>
      <c r="O145" s="124">
        <f t="shared" si="81"/>
        <v>0</v>
      </c>
      <c r="P145" s="124">
        <f t="shared" si="81"/>
        <v>0</v>
      </c>
      <c r="Q145" s="45">
        <f t="shared" si="75"/>
        <v>0</v>
      </c>
    </row>
    <row r="146" spans="3:17" x14ac:dyDescent="0.2">
      <c r="C146" s="411">
        <f>'2. Försäljning och inköp'!B70</f>
        <v>0</v>
      </c>
      <c r="D146" s="112">
        <f>'2. Försäljning och inköp'!D70</f>
        <v>25.5</v>
      </c>
      <c r="E146" s="121">
        <f>'2. Försäljning och inköp'!F70</f>
        <v>0</v>
      </c>
      <c r="F146" s="121">
        <f>'2. Försäljning och inköp'!G70</f>
        <v>0</v>
      </c>
      <c r="G146" s="121">
        <f>'2. Försäljning och inköp'!H70</f>
        <v>0</v>
      </c>
      <c r="H146" s="121">
        <f>'2. Försäljning och inköp'!I70</f>
        <v>0</v>
      </c>
      <c r="I146" s="121">
        <f>'2. Försäljning och inköp'!J70</f>
        <v>0</v>
      </c>
      <c r="J146" s="121">
        <f>'2. Försäljning och inköp'!K70</f>
        <v>0</v>
      </c>
      <c r="K146" s="121">
        <f>'2. Försäljning och inköp'!L70</f>
        <v>0</v>
      </c>
      <c r="L146" s="121">
        <f>'2. Försäljning och inköp'!M70</f>
        <v>0</v>
      </c>
      <c r="M146" s="121">
        <f>'2. Försäljning och inköp'!N70</f>
        <v>0</v>
      </c>
      <c r="N146" s="121">
        <f>'2. Försäljning och inköp'!O70</f>
        <v>0</v>
      </c>
      <c r="O146" s="121">
        <f>'2. Försäljning och inköp'!P70</f>
        <v>0</v>
      </c>
      <c r="P146" s="121">
        <f>'2. Försäljning och inköp'!Q70</f>
        <v>0</v>
      </c>
      <c r="Q146" s="45">
        <f t="shared" si="75"/>
        <v>0</v>
      </c>
    </row>
    <row r="147" spans="3:17" x14ac:dyDescent="0.2">
      <c r="C147" s="410" t="s">
        <v>16</v>
      </c>
      <c r="D147" s="113"/>
      <c r="E147" s="122">
        <f t="shared" si="81"/>
        <v>0</v>
      </c>
      <c r="F147" s="122">
        <f t="shared" si="81"/>
        <v>0</v>
      </c>
      <c r="G147" s="122">
        <f t="shared" si="81"/>
        <v>0</v>
      </c>
      <c r="H147" s="122">
        <f t="shared" si="81"/>
        <v>0</v>
      </c>
      <c r="I147" s="122">
        <f t="shared" si="81"/>
        <v>0</v>
      </c>
      <c r="J147" s="122">
        <f t="shared" si="81"/>
        <v>0</v>
      </c>
      <c r="K147" s="122">
        <f t="shared" si="81"/>
        <v>0</v>
      </c>
      <c r="L147" s="122">
        <f t="shared" si="81"/>
        <v>0</v>
      </c>
      <c r="M147" s="122">
        <f t="shared" si="81"/>
        <v>0</v>
      </c>
      <c r="N147" s="122">
        <f t="shared" si="81"/>
        <v>0</v>
      </c>
      <c r="O147" s="122">
        <f t="shared" si="81"/>
        <v>0</v>
      </c>
      <c r="P147" s="122">
        <f t="shared" si="81"/>
        <v>0</v>
      </c>
      <c r="Q147" s="45">
        <f t="shared" si="75"/>
        <v>0</v>
      </c>
    </row>
    <row r="148" spans="3:17" x14ac:dyDescent="0.2">
      <c r="C148" s="411">
        <f>'2. Försäljning och inköp'!B71</f>
        <v>0</v>
      </c>
      <c r="D148" s="112">
        <f>'2. Försäljning och inköp'!D71</f>
        <v>25.5</v>
      </c>
      <c r="E148" s="121">
        <f>'2. Försäljning och inköp'!F71</f>
        <v>0</v>
      </c>
      <c r="F148" s="121">
        <f>'2. Försäljning och inköp'!G71</f>
        <v>0</v>
      </c>
      <c r="G148" s="121">
        <f>'2. Försäljning och inköp'!H71</f>
        <v>0</v>
      </c>
      <c r="H148" s="121">
        <f>'2. Försäljning och inköp'!I71</f>
        <v>0</v>
      </c>
      <c r="I148" s="121">
        <f>'2. Försäljning och inköp'!J71</f>
        <v>0</v>
      </c>
      <c r="J148" s="121">
        <f>'2. Försäljning och inköp'!K71</f>
        <v>0</v>
      </c>
      <c r="K148" s="121">
        <f>'2. Försäljning och inköp'!L71</f>
        <v>0</v>
      </c>
      <c r="L148" s="121">
        <f>'2. Försäljning och inköp'!M71</f>
        <v>0</v>
      </c>
      <c r="M148" s="121">
        <f>'2. Försäljning och inköp'!N71</f>
        <v>0</v>
      </c>
      <c r="N148" s="121">
        <f>'2. Försäljning och inköp'!O71</f>
        <v>0</v>
      </c>
      <c r="O148" s="121">
        <f>'2. Försäljning och inköp'!P71</f>
        <v>0</v>
      </c>
      <c r="P148" s="121">
        <f>'2. Försäljning och inköp'!Q71</f>
        <v>0</v>
      </c>
      <c r="Q148" s="45">
        <f t="shared" si="75"/>
        <v>0</v>
      </c>
    </row>
    <row r="149" spans="3:17" x14ac:dyDescent="0.2">
      <c r="C149" s="410" t="s">
        <v>16</v>
      </c>
      <c r="D149" s="114"/>
      <c r="E149" s="127">
        <f t="shared" si="81"/>
        <v>0</v>
      </c>
      <c r="F149" s="127">
        <f t="shared" si="81"/>
        <v>0</v>
      </c>
      <c r="G149" s="127">
        <f t="shared" si="81"/>
        <v>0</v>
      </c>
      <c r="H149" s="127">
        <f t="shared" si="81"/>
        <v>0</v>
      </c>
      <c r="I149" s="127">
        <f t="shared" si="81"/>
        <v>0</v>
      </c>
      <c r="J149" s="127">
        <f t="shared" si="81"/>
        <v>0</v>
      </c>
      <c r="K149" s="127">
        <f t="shared" si="81"/>
        <v>0</v>
      </c>
      <c r="L149" s="127">
        <f t="shared" si="81"/>
        <v>0</v>
      </c>
      <c r="M149" s="127">
        <f t="shared" si="81"/>
        <v>0</v>
      </c>
      <c r="N149" s="127">
        <f t="shared" si="81"/>
        <v>0</v>
      </c>
      <c r="O149" s="127">
        <f t="shared" si="81"/>
        <v>0</v>
      </c>
      <c r="P149" s="127">
        <f t="shared" si="81"/>
        <v>0</v>
      </c>
      <c r="Q149" s="45">
        <f t="shared" si="75"/>
        <v>0</v>
      </c>
    </row>
    <row r="150" spans="3:17" x14ac:dyDescent="0.2">
      <c r="C150" s="411">
        <f>'2. Försäljning och inköp'!B72</f>
        <v>0</v>
      </c>
      <c r="D150" s="115">
        <f>'2. Försäljning och inköp'!D72</f>
        <v>25.5</v>
      </c>
      <c r="E150" s="128">
        <f>'2. Försäljning och inköp'!F72</f>
        <v>0</v>
      </c>
      <c r="F150" s="128">
        <f>'2. Försäljning och inköp'!G72</f>
        <v>0</v>
      </c>
      <c r="G150" s="128">
        <f>'2. Försäljning och inköp'!H72</f>
        <v>0</v>
      </c>
      <c r="H150" s="128">
        <f>'2. Försäljning och inköp'!I72</f>
        <v>0</v>
      </c>
      <c r="I150" s="128">
        <f>'2. Försäljning och inköp'!J72</f>
        <v>0</v>
      </c>
      <c r="J150" s="128">
        <f>'2. Försäljning och inköp'!K72</f>
        <v>0</v>
      </c>
      <c r="K150" s="128">
        <f>'2. Försäljning och inköp'!L72</f>
        <v>0</v>
      </c>
      <c r="L150" s="128">
        <f>'2. Försäljning och inköp'!M72</f>
        <v>0</v>
      </c>
      <c r="M150" s="128">
        <f>'2. Försäljning och inköp'!N72</f>
        <v>0</v>
      </c>
      <c r="N150" s="128">
        <f>'2. Försäljning och inköp'!O72</f>
        <v>0</v>
      </c>
      <c r="O150" s="128">
        <f>'2. Försäljning och inköp'!P72</f>
        <v>0</v>
      </c>
      <c r="P150" s="128">
        <f>'2. Försäljning och inköp'!Q72</f>
        <v>0</v>
      </c>
      <c r="Q150" s="45">
        <f t="shared" si="75"/>
        <v>0</v>
      </c>
    </row>
    <row r="151" spans="3:17" x14ac:dyDescent="0.2">
      <c r="C151" s="410" t="s">
        <v>16</v>
      </c>
      <c r="D151" s="114"/>
      <c r="E151" s="127">
        <f t="shared" si="81"/>
        <v>0</v>
      </c>
      <c r="F151" s="127">
        <f t="shared" si="81"/>
        <v>0</v>
      </c>
      <c r="G151" s="127">
        <f t="shared" si="81"/>
        <v>0</v>
      </c>
      <c r="H151" s="127">
        <f t="shared" si="81"/>
        <v>0</v>
      </c>
      <c r="I151" s="127">
        <f t="shared" si="81"/>
        <v>0</v>
      </c>
      <c r="J151" s="127">
        <f t="shared" si="81"/>
        <v>0</v>
      </c>
      <c r="K151" s="127">
        <f t="shared" si="81"/>
        <v>0</v>
      </c>
      <c r="L151" s="127">
        <f t="shared" si="81"/>
        <v>0</v>
      </c>
      <c r="M151" s="127">
        <f t="shared" si="81"/>
        <v>0</v>
      </c>
      <c r="N151" s="127">
        <f t="shared" si="81"/>
        <v>0</v>
      </c>
      <c r="O151" s="127">
        <f t="shared" si="81"/>
        <v>0</v>
      </c>
      <c r="P151" s="127">
        <f t="shared" si="81"/>
        <v>0</v>
      </c>
      <c r="Q151" s="45">
        <f t="shared" si="75"/>
        <v>0</v>
      </c>
    </row>
    <row r="152" spans="3:17" x14ac:dyDescent="0.2">
      <c r="C152" s="411">
        <f>'2. Försäljning och inköp'!B73</f>
        <v>0</v>
      </c>
      <c r="D152" s="115">
        <f>'2. Försäljning och inköp'!D73</f>
        <v>25.5</v>
      </c>
      <c r="E152" s="128">
        <f>'2. Försäljning och inköp'!F73</f>
        <v>0</v>
      </c>
      <c r="F152" s="128">
        <f>'2. Försäljning och inköp'!G73</f>
        <v>0</v>
      </c>
      <c r="G152" s="128">
        <f>'2. Försäljning och inköp'!H73</f>
        <v>0</v>
      </c>
      <c r="H152" s="128">
        <f>'2. Försäljning och inköp'!I73</f>
        <v>0</v>
      </c>
      <c r="I152" s="128">
        <f>'2. Försäljning och inköp'!J73</f>
        <v>0</v>
      </c>
      <c r="J152" s="128">
        <f>'2. Försäljning och inköp'!K73</f>
        <v>0</v>
      </c>
      <c r="K152" s="128">
        <f>'2. Försäljning och inköp'!L73</f>
        <v>0</v>
      </c>
      <c r="L152" s="128">
        <f>'2. Försäljning och inköp'!M73</f>
        <v>0</v>
      </c>
      <c r="M152" s="128">
        <f>'2. Försäljning och inköp'!N73</f>
        <v>0</v>
      </c>
      <c r="N152" s="128">
        <f>'2. Försäljning och inköp'!O73</f>
        <v>0</v>
      </c>
      <c r="O152" s="128">
        <f>'2. Försäljning och inköp'!P73</f>
        <v>0</v>
      </c>
      <c r="P152" s="128">
        <f>'2. Försäljning och inköp'!Q73</f>
        <v>0</v>
      </c>
      <c r="Q152" s="45">
        <f t="shared" si="75"/>
        <v>0</v>
      </c>
    </row>
    <row r="153" spans="3:17" x14ac:dyDescent="0.2">
      <c r="C153" s="410" t="s">
        <v>16</v>
      </c>
      <c r="D153" s="114"/>
      <c r="E153" s="127">
        <f t="shared" si="81"/>
        <v>0</v>
      </c>
      <c r="F153" s="127">
        <f t="shared" si="81"/>
        <v>0</v>
      </c>
      <c r="G153" s="127">
        <f t="shared" si="81"/>
        <v>0</v>
      </c>
      <c r="H153" s="127">
        <f t="shared" si="81"/>
        <v>0</v>
      </c>
      <c r="I153" s="127">
        <f t="shared" si="81"/>
        <v>0</v>
      </c>
      <c r="J153" s="127">
        <f t="shared" si="81"/>
        <v>0</v>
      </c>
      <c r="K153" s="127">
        <f t="shared" si="81"/>
        <v>0</v>
      </c>
      <c r="L153" s="127">
        <f t="shared" si="81"/>
        <v>0</v>
      </c>
      <c r="M153" s="127">
        <f t="shared" si="81"/>
        <v>0</v>
      </c>
      <c r="N153" s="127">
        <f t="shared" si="81"/>
        <v>0</v>
      </c>
      <c r="O153" s="127">
        <f t="shared" si="81"/>
        <v>0</v>
      </c>
      <c r="P153" s="127">
        <f t="shared" si="81"/>
        <v>0</v>
      </c>
      <c r="Q153" s="45">
        <f t="shared" si="75"/>
        <v>0</v>
      </c>
    </row>
    <row r="154" spans="3:17" x14ac:dyDescent="0.2">
      <c r="C154" s="411">
        <f>'2. Försäljning och inköp'!B74</f>
        <v>0</v>
      </c>
      <c r="D154" s="115">
        <f>'2. Försäljning och inköp'!D74</f>
        <v>25.5</v>
      </c>
      <c r="E154" s="128">
        <f>'2. Försäljning och inköp'!F74</f>
        <v>0</v>
      </c>
      <c r="F154" s="128">
        <f>'2. Försäljning och inköp'!G74</f>
        <v>0</v>
      </c>
      <c r="G154" s="128">
        <f>'2. Försäljning och inköp'!H74</f>
        <v>0</v>
      </c>
      <c r="H154" s="128">
        <f>'2. Försäljning och inköp'!I74</f>
        <v>0</v>
      </c>
      <c r="I154" s="128">
        <f>'2. Försäljning och inköp'!J74</f>
        <v>0</v>
      </c>
      <c r="J154" s="128">
        <f>'2. Försäljning och inköp'!K74</f>
        <v>0</v>
      </c>
      <c r="K154" s="128">
        <f>'2. Försäljning och inköp'!L74</f>
        <v>0</v>
      </c>
      <c r="L154" s="128">
        <f>'2. Försäljning och inköp'!M74</f>
        <v>0</v>
      </c>
      <c r="M154" s="128">
        <f>'2. Försäljning och inköp'!N74</f>
        <v>0</v>
      </c>
      <c r="N154" s="128">
        <f>'2. Försäljning och inköp'!O74</f>
        <v>0</v>
      </c>
      <c r="O154" s="128">
        <f>'2. Försäljning och inköp'!P74</f>
        <v>0</v>
      </c>
      <c r="P154" s="128">
        <f>'2. Försäljning och inköp'!Q74</f>
        <v>0</v>
      </c>
      <c r="Q154" s="45">
        <f t="shared" si="75"/>
        <v>0</v>
      </c>
    </row>
    <row r="155" spans="3:17" x14ac:dyDescent="0.2">
      <c r="C155" s="410" t="s">
        <v>16</v>
      </c>
      <c r="D155" s="114"/>
      <c r="E155" s="127">
        <f t="shared" si="81"/>
        <v>0</v>
      </c>
      <c r="F155" s="127">
        <f t="shared" si="81"/>
        <v>0</v>
      </c>
      <c r="G155" s="127">
        <f t="shared" si="81"/>
        <v>0</v>
      </c>
      <c r="H155" s="127">
        <f t="shared" si="81"/>
        <v>0</v>
      </c>
      <c r="I155" s="127">
        <f t="shared" si="81"/>
        <v>0</v>
      </c>
      <c r="J155" s="127">
        <f t="shared" si="81"/>
        <v>0</v>
      </c>
      <c r="K155" s="127">
        <f t="shared" si="81"/>
        <v>0</v>
      </c>
      <c r="L155" s="127">
        <f t="shared" si="81"/>
        <v>0</v>
      </c>
      <c r="M155" s="127">
        <f t="shared" si="81"/>
        <v>0</v>
      </c>
      <c r="N155" s="127">
        <f t="shared" si="81"/>
        <v>0</v>
      </c>
      <c r="O155" s="127">
        <f t="shared" si="81"/>
        <v>0</v>
      </c>
      <c r="P155" s="127">
        <f t="shared" si="81"/>
        <v>0</v>
      </c>
      <c r="Q155" s="45">
        <f t="shared" si="75"/>
        <v>0</v>
      </c>
    </row>
    <row r="156" spans="3:17" x14ac:dyDescent="0.2">
      <c r="C156" s="411">
        <f>'2. Försäljning och inköp'!B75</f>
        <v>0</v>
      </c>
      <c r="D156" s="115">
        <f>'2. Försäljning och inköp'!D75</f>
        <v>25.5</v>
      </c>
      <c r="E156" s="128">
        <f>'2. Försäljning och inköp'!F75</f>
        <v>0</v>
      </c>
      <c r="F156" s="128">
        <f>'2. Försäljning och inköp'!G75</f>
        <v>0</v>
      </c>
      <c r="G156" s="128">
        <f>'2. Försäljning och inköp'!H75</f>
        <v>0</v>
      </c>
      <c r="H156" s="128">
        <f>'2. Försäljning och inköp'!I75</f>
        <v>0</v>
      </c>
      <c r="I156" s="128">
        <f>'2. Försäljning och inköp'!J75</f>
        <v>0</v>
      </c>
      <c r="J156" s="128">
        <f>'2. Försäljning och inköp'!K75</f>
        <v>0</v>
      </c>
      <c r="K156" s="128">
        <f>'2. Försäljning och inköp'!L75</f>
        <v>0</v>
      </c>
      <c r="L156" s="128">
        <f>'2. Försäljning och inköp'!M75</f>
        <v>0</v>
      </c>
      <c r="M156" s="128">
        <f>'2. Försäljning och inköp'!N75</f>
        <v>0</v>
      </c>
      <c r="N156" s="128">
        <f>'2. Försäljning och inköp'!O75</f>
        <v>0</v>
      </c>
      <c r="O156" s="128">
        <f>'2. Försäljning och inköp'!P75</f>
        <v>0</v>
      </c>
      <c r="P156" s="128">
        <f>'2. Försäljning och inköp'!Q75</f>
        <v>0</v>
      </c>
      <c r="Q156" s="45">
        <f t="shared" si="75"/>
        <v>0</v>
      </c>
    </row>
    <row r="157" spans="3:17" x14ac:dyDescent="0.2">
      <c r="C157" s="410" t="s">
        <v>16</v>
      </c>
      <c r="D157" s="114"/>
      <c r="E157" s="127">
        <f t="shared" si="81"/>
        <v>0</v>
      </c>
      <c r="F157" s="127">
        <f t="shared" si="81"/>
        <v>0</v>
      </c>
      <c r="G157" s="127">
        <f t="shared" si="81"/>
        <v>0</v>
      </c>
      <c r="H157" s="127">
        <f t="shared" si="81"/>
        <v>0</v>
      </c>
      <c r="I157" s="127">
        <f t="shared" si="81"/>
        <v>0</v>
      </c>
      <c r="J157" s="127">
        <f t="shared" si="81"/>
        <v>0</v>
      </c>
      <c r="K157" s="127">
        <f t="shared" si="81"/>
        <v>0</v>
      </c>
      <c r="L157" s="127">
        <f t="shared" si="81"/>
        <v>0</v>
      </c>
      <c r="M157" s="127">
        <f t="shared" si="81"/>
        <v>0</v>
      </c>
      <c r="N157" s="127">
        <f t="shared" si="81"/>
        <v>0</v>
      </c>
      <c r="O157" s="127">
        <f t="shared" si="81"/>
        <v>0</v>
      </c>
      <c r="P157" s="127">
        <f t="shared" si="81"/>
        <v>0</v>
      </c>
      <c r="Q157" s="45">
        <f t="shared" si="75"/>
        <v>0</v>
      </c>
    </row>
    <row r="158" spans="3:17" x14ac:dyDescent="0.2">
      <c r="C158" s="411">
        <f>'2. Försäljning och inköp'!B76</f>
        <v>0</v>
      </c>
      <c r="D158" s="115">
        <f>'2. Försäljning och inköp'!D76</f>
        <v>25.5</v>
      </c>
      <c r="E158" s="128">
        <f>'2. Försäljning och inköp'!F76</f>
        <v>0</v>
      </c>
      <c r="F158" s="128">
        <f>'2. Försäljning och inköp'!G76</f>
        <v>0</v>
      </c>
      <c r="G158" s="128">
        <f>'2. Försäljning och inköp'!H76</f>
        <v>0</v>
      </c>
      <c r="H158" s="128">
        <f>'2. Försäljning och inköp'!I76</f>
        <v>0</v>
      </c>
      <c r="I158" s="128">
        <f>'2. Försäljning och inköp'!J76</f>
        <v>0</v>
      </c>
      <c r="J158" s="128">
        <f>'2. Försäljning och inköp'!K76</f>
        <v>0</v>
      </c>
      <c r="K158" s="128">
        <f>'2. Försäljning och inköp'!L76</f>
        <v>0</v>
      </c>
      <c r="L158" s="128">
        <f>'2. Försäljning och inköp'!M76</f>
        <v>0</v>
      </c>
      <c r="M158" s="128">
        <f>'2. Försäljning och inköp'!N76</f>
        <v>0</v>
      </c>
      <c r="N158" s="128">
        <f>'2. Försäljning och inköp'!O76</f>
        <v>0</v>
      </c>
      <c r="O158" s="128">
        <f>'2. Försäljning och inköp'!P76</f>
        <v>0</v>
      </c>
      <c r="P158" s="128">
        <f>'2. Försäljning och inköp'!Q76</f>
        <v>0</v>
      </c>
      <c r="Q158" s="45">
        <f t="shared" si="75"/>
        <v>0</v>
      </c>
    </row>
    <row r="159" spans="3:17" x14ac:dyDescent="0.2">
      <c r="C159" s="412" t="s">
        <v>16</v>
      </c>
      <c r="D159" s="114"/>
      <c r="E159" s="127">
        <f t="shared" si="81"/>
        <v>0</v>
      </c>
      <c r="F159" s="127">
        <f t="shared" si="81"/>
        <v>0</v>
      </c>
      <c r="G159" s="127">
        <f t="shared" si="81"/>
        <v>0</v>
      </c>
      <c r="H159" s="127">
        <f t="shared" si="81"/>
        <v>0</v>
      </c>
      <c r="I159" s="127">
        <f t="shared" si="81"/>
        <v>0</v>
      </c>
      <c r="J159" s="127">
        <f t="shared" si="81"/>
        <v>0</v>
      </c>
      <c r="K159" s="127">
        <f t="shared" si="81"/>
        <v>0</v>
      </c>
      <c r="L159" s="127">
        <f t="shared" si="81"/>
        <v>0</v>
      </c>
      <c r="M159" s="127">
        <f t="shared" si="81"/>
        <v>0</v>
      </c>
      <c r="N159" s="127">
        <f t="shared" si="81"/>
        <v>0</v>
      </c>
      <c r="O159" s="127">
        <f t="shared" si="81"/>
        <v>0</v>
      </c>
      <c r="P159" s="127">
        <f t="shared" si="81"/>
        <v>0</v>
      </c>
      <c r="Q159" s="45">
        <f>SUM(E159:P159)</f>
        <v>0</v>
      </c>
    </row>
    <row r="160" spans="3:17" x14ac:dyDescent="0.2">
      <c r="C160" s="411">
        <f>'2. Försäljning och inköp'!B77</f>
        <v>0</v>
      </c>
      <c r="D160" s="111">
        <f>'2. Försäljning och inköp'!D77</f>
        <v>25.5</v>
      </c>
      <c r="E160" s="124">
        <f>'2. Försäljning och inköp'!F77</f>
        <v>0</v>
      </c>
      <c r="F160" s="124">
        <f>'2. Försäljning och inköp'!G77</f>
        <v>0</v>
      </c>
      <c r="G160" s="124">
        <f>'2. Försäljning och inköp'!H77</f>
        <v>0</v>
      </c>
      <c r="H160" s="124">
        <f>'2. Försäljning och inköp'!I77</f>
        <v>0</v>
      </c>
      <c r="I160" s="124">
        <f>'2. Försäljning och inköp'!J77</f>
        <v>0</v>
      </c>
      <c r="J160" s="124">
        <f>'2. Försäljning och inköp'!K77</f>
        <v>0</v>
      </c>
      <c r="K160" s="124">
        <f>'2. Försäljning och inköp'!L77</f>
        <v>0</v>
      </c>
      <c r="L160" s="124">
        <f>'2. Försäljning och inköp'!M77</f>
        <v>0</v>
      </c>
      <c r="M160" s="124">
        <f>'2. Försäljning och inköp'!N77</f>
        <v>0</v>
      </c>
      <c r="N160" s="124">
        <f>'2. Försäljning och inköp'!O77</f>
        <v>0</v>
      </c>
      <c r="O160" s="124">
        <f>'2. Försäljning och inköp'!P77</f>
        <v>0</v>
      </c>
      <c r="P160" s="124">
        <f>'2. Försäljning och inköp'!Q77</f>
        <v>0</v>
      </c>
      <c r="Q160" s="45">
        <f t="shared" ref="Q160:Q182" si="82">SUM(E160:P160)</f>
        <v>0</v>
      </c>
    </row>
    <row r="161" spans="3:17" ht="12" customHeight="1" x14ac:dyDescent="0.2">
      <c r="C161" s="410" t="s">
        <v>16</v>
      </c>
      <c r="D161" s="111"/>
      <c r="E161" s="124">
        <f t="shared" ref="E161:P161" si="83">E160-E160/(1+$D160/100)</f>
        <v>0</v>
      </c>
      <c r="F161" s="124">
        <f t="shared" si="83"/>
        <v>0</v>
      </c>
      <c r="G161" s="124">
        <f t="shared" si="83"/>
        <v>0</v>
      </c>
      <c r="H161" s="124">
        <f t="shared" si="83"/>
        <v>0</v>
      </c>
      <c r="I161" s="124">
        <f t="shared" si="83"/>
        <v>0</v>
      </c>
      <c r="J161" s="124">
        <f t="shared" si="83"/>
        <v>0</v>
      </c>
      <c r="K161" s="124">
        <f t="shared" si="83"/>
        <v>0</v>
      </c>
      <c r="L161" s="124">
        <f t="shared" si="83"/>
        <v>0</v>
      </c>
      <c r="M161" s="124">
        <f t="shared" si="83"/>
        <v>0</v>
      </c>
      <c r="N161" s="124">
        <f t="shared" si="83"/>
        <v>0</v>
      </c>
      <c r="O161" s="124">
        <f t="shared" si="83"/>
        <v>0</v>
      </c>
      <c r="P161" s="124">
        <f t="shared" si="83"/>
        <v>0</v>
      </c>
      <c r="Q161" s="45">
        <f t="shared" si="82"/>
        <v>0</v>
      </c>
    </row>
    <row r="162" spans="3:17" ht="12" customHeight="1" x14ac:dyDescent="0.2">
      <c r="C162" s="411">
        <f>'2. Försäljning och inköp'!B78</f>
        <v>0</v>
      </c>
      <c r="D162" s="109">
        <f>'2. Försäljning och inköp'!D78</f>
        <v>25.5</v>
      </c>
      <c r="E162" s="121">
        <f>'2. Försäljning och inköp'!F78</f>
        <v>0</v>
      </c>
      <c r="F162" s="121">
        <f>'2. Försäljning och inköp'!G78</f>
        <v>0</v>
      </c>
      <c r="G162" s="121">
        <f>'2. Försäljning och inköp'!H78</f>
        <v>0</v>
      </c>
      <c r="H162" s="121">
        <f>'2. Försäljning och inköp'!I78</f>
        <v>0</v>
      </c>
      <c r="I162" s="121">
        <f>'2. Försäljning och inköp'!J78</f>
        <v>0</v>
      </c>
      <c r="J162" s="121">
        <f>'2. Försäljning och inköp'!K78</f>
        <v>0</v>
      </c>
      <c r="K162" s="121">
        <f>'2. Försäljning och inköp'!L78</f>
        <v>0</v>
      </c>
      <c r="L162" s="121">
        <f>'2. Försäljning och inköp'!M78</f>
        <v>0</v>
      </c>
      <c r="M162" s="121">
        <f>'2. Försäljning och inköp'!N78</f>
        <v>0</v>
      </c>
      <c r="N162" s="121">
        <f>'2. Försäljning och inköp'!O78</f>
        <v>0</v>
      </c>
      <c r="O162" s="121">
        <f>'2. Försäljning och inköp'!P78</f>
        <v>0</v>
      </c>
      <c r="P162" s="121">
        <f>'2. Försäljning och inköp'!Q78</f>
        <v>0</v>
      </c>
      <c r="Q162" s="45">
        <f t="shared" si="82"/>
        <v>0</v>
      </c>
    </row>
    <row r="163" spans="3:17" ht="12" customHeight="1" x14ac:dyDescent="0.2">
      <c r="C163" s="410" t="s">
        <v>16</v>
      </c>
      <c r="D163" s="110"/>
      <c r="E163" s="122">
        <f t="shared" ref="E163:P163" si="84">E162-E162/(1+$D162/100)</f>
        <v>0</v>
      </c>
      <c r="F163" s="122">
        <f t="shared" si="84"/>
        <v>0</v>
      </c>
      <c r="G163" s="122">
        <f t="shared" si="84"/>
        <v>0</v>
      </c>
      <c r="H163" s="122">
        <f t="shared" si="84"/>
        <v>0</v>
      </c>
      <c r="I163" s="122">
        <f t="shared" si="84"/>
        <v>0</v>
      </c>
      <c r="J163" s="122">
        <f t="shared" si="84"/>
        <v>0</v>
      </c>
      <c r="K163" s="122">
        <f t="shared" si="84"/>
        <v>0</v>
      </c>
      <c r="L163" s="122">
        <f t="shared" si="84"/>
        <v>0</v>
      </c>
      <c r="M163" s="122">
        <f t="shared" si="84"/>
        <v>0</v>
      </c>
      <c r="N163" s="122">
        <f t="shared" si="84"/>
        <v>0</v>
      </c>
      <c r="O163" s="122">
        <f t="shared" si="84"/>
        <v>0</v>
      </c>
      <c r="P163" s="122">
        <f t="shared" si="84"/>
        <v>0</v>
      </c>
      <c r="Q163" s="45">
        <f t="shared" si="82"/>
        <v>0</v>
      </c>
    </row>
    <row r="164" spans="3:17" ht="12" customHeight="1" x14ac:dyDescent="0.2">
      <c r="C164" s="411">
        <f>'2. Försäljning och inköp'!B79</f>
        <v>0</v>
      </c>
      <c r="D164" s="111">
        <f>'2. Försäljning och inköp'!D79</f>
        <v>25.5</v>
      </c>
      <c r="E164" s="124">
        <f>'2. Försäljning och inköp'!F79</f>
        <v>0</v>
      </c>
      <c r="F164" s="124">
        <f>'2. Försäljning och inköp'!G79</f>
        <v>0</v>
      </c>
      <c r="G164" s="124">
        <f>'2. Försäljning och inköp'!H79</f>
        <v>0</v>
      </c>
      <c r="H164" s="124">
        <f>'2. Försäljning och inköp'!I79</f>
        <v>0</v>
      </c>
      <c r="I164" s="124">
        <f>'2. Försäljning och inköp'!J79</f>
        <v>0</v>
      </c>
      <c r="J164" s="124">
        <f>'2. Försäljning och inköp'!K79</f>
        <v>0</v>
      </c>
      <c r="K164" s="124">
        <f>'2. Försäljning och inköp'!L79</f>
        <v>0</v>
      </c>
      <c r="L164" s="124">
        <f>'2. Försäljning och inköp'!M79</f>
        <v>0</v>
      </c>
      <c r="M164" s="124">
        <f>'2. Försäljning och inköp'!N79</f>
        <v>0</v>
      </c>
      <c r="N164" s="124">
        <f>'2. Försäljning och inköp'!O79</f>
        <v>0</v>
      </c>
      <c r="O164" s="124">
        <f>'2. Försäljning och inköp'!P79</f>
        <v>0</v>
      </c>
      <c r="P164" s="124">
        <f>'2. Försäljning och inköp'!Q79</f>
        <v>0</v>
      </c>
      <c r="Q164" s="45">
        <f t="shared" si="82"/>
        <v>0</v>
      </c>
    </row>
    <row r="165" spans="3:17" ht="12" customHeight="1" x14ac:dyDescent="0.2">
      <c r="C165" s="410" t="s">
        <v>16</v>
      </c>
      <c r="D165" s="111"/>
      <c r="E165" s="124">
        <f t="shared" ref="E165:P165" si="85">E164-E164/(1+$D164/100)</f>
        <v>0</v>
      </c>
      <c r="F165" s="124">
        <f t="shared" si="85"/>
        <v>0</v>
      </c>
      <c r="G165" s="124">
        <f t="shared" si="85"/>
        <v>0</v>
      </c>
      <c r="H165" s="124">
        <f t="shared" si="85"/>
        <v>0</v>
      </c>
      <c r="I165" s="124">
        <f t="shared" si="85"/>
        <v>0</v>
      </c>
      <c r="J165" s="124">
        <f t="shared" si="85"/>
        <v>0</v>
      </c>
      <c r="K165" s="124">
        <f t="shared" si="85"/>
        <v>0</v>
      </c>
      <c r="L165" s="124">
        <f t="shared" si="85"/>
        <v>0</v>
      </c>
      <c r="M165" s="124">
        <f t="shared" si="85"/>
        <v>0</v>
      </c>
      <c r="N165" s="124">
        <f t="shared" si="85"/>
        <v>0</v>
      </c>
      <c r="O165" s="124">
        <f t="shared" si="85"/>
        <v>0</v>
      </c>
      <c r="P165" s="124">
        <f t="shared" si="85"/>
        <v>0</v>
      </c>
      <c r="Q165" s="45">
        <f t="shared" si="82"/>
        <v>0</v>
      </c>
    </row>
    <row r="166" spans="3:17" ht="12" customHeight="1" x14ac:dyDescent="0.2">
      <c r="C166" s="411">
        <f>'2. Försäljning och inköp'!B80</f>
        <v>0</v>
      </c>
      <c r="D166" s="109">
        <f>'2. Försäljning och inköp'!D80</f>
        <v>25.5</v>
      </c>
      <c r="E166" s="121">
        <f>'2. Försäljning och inköp'!F80</f>
        <v>0</v>
      </c>
      <c r="F166" s="121">
        <f>'2. Försäljning och inköp'!G80</f>
        <v>0</v>
      </c>
      <c r="G166" s="121">
        <f>'2. Försäljning och inköp'!H80</f>
        <v>0</v>
      </c>
      <c r="H166" s="121">
        <f>'2. Försäljning och inköp'!I80</f>
        <v>0</v>
      </c>
      <c r="I166" s="121">
        <f>'2. Försäljning och inköp'!J80</f>
        <v>0</v>
      </c>
      <c r="J166" s="121">
        <f>'2. Försäljning och inköp'!K80</f>
        <v>0</v>
      </c>
      <c r="K166" s="121">
        <f>'2. Försäljning och inköp'!L80</f>
        <v>0</v>
      </c>
      <c r="L166" s="121">
        <f>'2. Försäljning och inköp'!M80</f>
        <v>0</v>
      </c>
      <c r="M166" s="121">
        <f>'2. Försäljning och inköp'!N80</f>
        <v>0</v>
      </c>
      <c r="N166" s="121">
        <f>'2. Försäljning och inköp'!O80</f>
        <v>0</v>
      </c>
      <c r="O166" s="121">
        <f>'2. Försäljning och inköp'!P80</f>
        <v>0</v>
      </c>
      <c r="P166" s="121">
        <f>'2. Försäljning och inköp'!Q80</f>
        <v>0</v>
      </c>
      <c r="Q166" s="45">
        <f t="shared" si="82"/>
        <v>0</v>
      </c>
    </row>
    <row r="167" spans="3:17" ht="12" customHeight="1" x14ac:dyDescent="0.2">
      <c r="C167" s="410" t="s">
        <v>16</v>
      </c>
      <c r="D167" s="110"/>
      <c r="E167" s="122">
        <f t="shared" ref="E167:P167" si="86">E166-E166/(1+$D166/100)</f>
        <v>0</v>
      </c>
      <c r="F167" s="122">
        <f t="shared" si="86"/>
        <v>0</v>
      </c>
      <c r="G167" s="122">
        <f t="shared" si="86"/>
        <v>0</v>
      </c>
      <c r="H167" s="122">
        <f t="shared" si="86"/>
        <v>0</v>
      </c>
      <c r="I167" s="122">
        <f t="shared" si="86"/>
        <v>0</v>
      </c>
      <c r="J167" s="122">
        <f t="shared" si="86"/>
        <v>0</v>
      </c>
      <c r="K167" s="122">
        <f t="shared" si="86"/>
        <v>0</v>
      </c>
      <c r="L167" s="122">
        <f t="shared" si="86"/>
        <v>0</v>
      </c>
      <c r="M167" s="122">
        <f t="shared" si="86"/>
        <v>0</v>
      </c>
      <c r="N167" s="122">
        <f t="shared" si="86"/>
        <v>0</v>
      </c>
      <c r="O167" s="122">
        <f t="shared" si="86"/>
        <v>0</v>
      </c>
      <c r="P167" s="122">
        <f t="shared" si="86"/>
        <v>0</v>
      </c>
      <c r="Q167" s="45">
        <f t="shared" si="82"/>
        <v>0</v>
      </c>
    </row>
    <row r="168" spans="3:17" ht="12" customHeight="1" x14ac:dyDescent="0.2">
      <c r="C168" s="411">
        <f>'2. Försäljning och inköp'!B81</f>
        <v>0</v>
      </c>
      <c r="D168" s="109">
        <f>'2. Försäljning och inköp'!D81</f>
        <v>25.5</v>
      </c>
      <c r="E168" s="121">
        <f>'2. Försäljning och inköp'!F81</f>
        <v>0</v>
      </c>
      <c r="F168" s="121">
        <f>'2. Försäljning och inköp'!G81</f>
        <v>0</v>
      </c>
      <c r="G168" s="121">
        <f>'2. Försäljning och inköp'!H81</f>
        <v>0</v>
      </c>
      <c r="H168" s="121">
        <f>'2. Försäljning och inköp'!I81</f>
        <v>0</v>
      </c>
      <c r="I168" s="121">
        <f>'2. Försäljning och inköp'!J81</f>
        <v>0</v>
      </c>
      <c r="J168" s="121">
        <f>'2. Försäljning och inköp'!K81</f>
        <v>0</v>
      </c>
      <c r="K168" s="121">
        <f>'2. Försäljning och inköp'!L81</f>
        <v>0</v>
      </c>
      <c r="L168" s="121">
        <f>'2. Försäljning och inköp'!M81</f>
        <v>0</v>
      </c>
      <c r="M168" s="121">
        <f>'2. Försäljning och inköp'!N81</f>
        <v>0</v>
      </c>
      <c r="N168" s="121">
        <f>'2. Försäljning och inköp'!O81</f>
        <v>0</v>
      </c>
      <c r="O168" s="121">
        <f>'2. Försäljning och inköp'!P81</f>
        <v>0</v>
      </c>
      <c r="P168" s="121">
        <f>'2. Försäljning och inköp'!Q81</f>
        <v>0</v>
      </c>
      <c r="Q168" s="45">
        <f t="shared" si="82"/>
        <v>0</v>
      </c>
    </row>
    <row r="169" spans="3:17" ht="12" customHeight="1" x14ac:dyDescent="0.2">
      <c r="C169" s="410" t="s">
        <v>16</v>
      </c>
      <c r="D169" s="111"/>
      <c r="E169" s="124">
        <f t="shared" ref="E169:P169" si="87">E168-E168/(1+$D168/100)</f>
        <v>0</v>
      </c>
      <c r="F169" s="124">
        <f t="shared" si="87"/>
        <v>0</v>
      </c>
      <c r="G169" s="124">
        <f t="shared" si="87"/>
        <v>0</v>
      </c>
      <c r="H169" s="124">
        <f t="shared" si="87"/>
        <v>0</v>
      </c>
      <c r="I169" s="124">
        <f t="shared" si="87"/>
        <v>0</v>
      </c>
      <c r="J169" s="124">
        <f t="shared" si="87"/>
        <v>0</v>
      </c>
      <c r="K169" s="124">
        <f t="shared" si="87"/>
        <v>0</v>
      </c>
      <c r="L169" s="124">
        <f t="shared" si="87"/>
        <v>0</v>
      </c>
      <c r="M169" s="124">
        <f t="shared" si="87"/>
        <v>0</v>
      </c>
      <c r="N169" s="124">
        <f t="shared" si="87"/>
        <v>0</v>
      </c>
      <c r="O169" s="124">
        <f t="shared" si="87"/>
        <v>0</v>
      </c>
      <c r="P169" s="124">
        <f t="shared" si="87"/>
        <v>0</v>
      </c>
      <c r="Q169" s="45">
        <f t="shared" si="82"/>
        <v>0</v>
      </c>
    </row>
    <row r="170" spans="3:17" ht="12" customHeight="1" x14ac:dyDescent="0.2">
      <c r="C170" s="411">
        <f>'2. Försäljning och inköp'!B82</f>
        <v>0</v>
      </c>
      <c r="D170" s="112">
        <f>'2. Försäljning och inköp'!D82</f>
        <v>25.5</v>
      </c>
      <c r="E170" s="121">
        <f>'2. Försäljning och inköp'!F82</f>
        <v>0</v>
      </c>
      <c r="F170" s="121">
        <f>'2. Försäljning och inköp'!G82</f>
        <v>0</v>
      </c>
      <c r="G170" s="121">
        <f>'2. Försäljning och inköp'!H82</f>
        <v>0</v>
      </c>
      <c r="H170" s="121">
        <f>'2. Försäljning och inköp'!I82</f>
        <v>0</v>
      </c>
      <c r="I170" s="121">
        <f>'2. Försäljning och inköp'!J82</f>
        <v>0</v>
      </c>
      <c r="J170" s="121">
        <f>'2. Försäljning och inköp'!K82</f>
        <v>0</v>
      </c>
      <c r="K170" s="121">
        <f>'2. Försäljning och inköp'!L82</f>
        <v>0</v>
      </c>
      <c r="L170" s="121">
        <f>'2. Försäljning och inköp'!M82</f>
        <v>0</v>
      </c>
      <c r="M170" s="121">
        <f>'2. Försäljning och inköp'!N82</f>
        <v>0</v>
      </c>
      <c r="N170" s="121">
        <f>'2. Försäljning och inköp'!O82</f>
        <v>0</v>
      </c>
      <c r="O170" s="121">
        <f>'2. Försäljning och inköp'!P82</f>
        <v>0</v>
      </c>
      <c r="P170" s="121">
        <f>'2. Försäljning och inköp'!Q82</f>
        <v>0</v>
      </c>
      <c r="Q170" s="45">
        <f t="shared" si="82"/>
        <v>0</v>
      </c>
    </row>
    <row r="171" spans="3:17" ht="12" customHeight="1" x14ac:dyDescent="0.2">
      <c r="C171" s="410" t="s">
        <v>16</v>
      </c>
      <c r="D171" s="113"/>
      <c r="E171" s="122">
        <f t="shared" ref="E171:P171" si="88">E170-E170/(1+$D170/100)</f>
        <v>0</v>
      </c>
      <c r="F171" s="122">
        <f t="shared" si="88"/>
        <v>0</v>
      </c>
      <c r="G171" s="122">
        <f t="shared" si="88"/>
        <v>0</v>
      </c>
      <c r="H171" s="122">
        <f t="shared" si="88"/>
        <v>0</v>
      </c>
      <c r="I171" s="122">
        <f t="shared" si="88"/>
        <v>0</v>
      </c>
      <c r="J171" s="122">
        <f t="shared" si="88"/>
        <v>0</v>
      </c>
      <c r="K171" s="122">
        <f t="shared" si="88"/>
        <v>0</v>
      </c>
      <c r="L171" s="122">
        <f t="shared" si="88"/>
        <v>0</v>
      </c>
      <c r="M171" s="122">
        <f t="shared" si="88"/>
        <v>0</v>
      </c>
      <c r="N171" s="122">
        <f t="shared" si="88"/>
        <v>0</v>
      </c>
      <c r="O171" s="122">
        <f t="shared" si="88"/>
        <v>0</v>
      </c>
      <c r="P171" s="122">
        <f t="shared" si="88"/>
        <v>0</v>
      </c>
      <c r="Q171" s="45">
        <f t="shared" si="82"/>
        <v>0</v>
      </c>
    </row>
    <row r="172" spans="3:17" ht="12" customHeight="1" x14ac:dyDescent="0.2">
      <c r="C172" s="411">
        <f>'2. Försäljning och inköp'!B83</f>
        <v>0</v>
      </c>
      <c r="D172" s="112">
        <f>'2. Försäljning och inköp'!D83</f>
        <v>25.5</v>
      </c>
      <c r="E172" s="121">
        <f>'2. Försäljning och inköp'!F83</f>
        <v>0</v>
      </c>
      <c r="F172" s="121">
        <f>'2. Försäljning och inköp'!G83</f>
        <v>0</v>
      </c>
      <c r="G172" s="121">
        <f>'2. Försäljning och inköp'!H83</f>
        <v>0</v>
      </c>
      <c r="H172" s="121">
        <f>'2. Försäljning och inköp'!I83</f>
        <v>0</v>
      </c>
      <c r="I172" s="121">
        <f>'2. Försäljning och inköp'!J83</f>
        <v>0</v>
      </c>
      <c r="J172" s="121">
        <f>'2. Försäljning och inköp'!K83</f>
        <v>0</v>
      </c>
      <c r="K172" s="121">
        <f>'2. Försäljning och inköp'!L83</f>
        <v>0</v>
      </c>
      <c r="L172" s="121">
        <f>'2. Försäljning och inköp'!M83</f>
        <v>0</v>
      </c>
      <c r="M172" s="121">
        <f>'2. Försäljning och inköp'!N83</f>
        <v>0</v>
      </c>
      <c r="N172" s="121">
        <f>'2. Försäljning och inköp'!O83</f>
        <v>0</v>
      </c>
      <c r="O172" s="121">
        <f>'2. Försäljning och inköp'!P83</f>
        <v>0</v>
      </c>
      <c r="P172" s="121">
        <f>'2. Försäljning och inköp'!Q83</f>
        <v>0</v>
      </c>
      <c r="Q172" s="45">
        <f t="shared" si="82"/>
        <v>0</v>
      </c>
    </row>
    <row r="173" spans="3:17" ht="12" customHeight="1" x14ac:dyDescent="0.2">
      <c r="C173" s="410" t="s">
        <v>16</v>
      </c>
      <c r="D173" s="114"/>
      <c r="E173" s="127">
        <f t="shared" ref="E173:P173" si="89">E172-E172/(1+$D172/100)</f>
        <v>0</v>
      </c>
      <c r="F173" s="127">
        <f t="shared" si="89"/>
        <v>0</v>
      </c>
      <c r="G173" s="127">
        <f t="shared" si="89"/>
        <v>0</v>
      </c>
      <c r="H173" s="127">
        <f t="shared" si="89"/>
        <v>0</v>
      </c>
      <c r="I173" s="127">
        <f t="shared" si="89"/>
        <v>0</v>
      </c>
      <c r="J173" s="127">
        <f t="shared" si="89"/>
        <v>0</v>
      </c>
      <c r="K173" s="127">
        <f t="shared" si="89"/>
        <v>0</v>
      </c>
      <c r="L173" s="127">
        <f t="shared" si="89"/>
        <v>0</v>
      </c>
      <c r="M173" s="127">
        <f t="shared" si="89"/>
        <v>0</v>
      </c>
      <c r="N173" s="127">
        <f t="shared" si="89"/>
        <v>0</v>
      </c>
      <c r="O173" s="127">
        <f t="shared" si="89"/>
        <v>0</v>
      </c>
      <c r="P173" s="127">
        <f t="shared" si="89"/>
        <v>0</v>
      </c>
      <c r="Q173" s="45">
        <f t="shared" si="82"/>
        <v>0</v>
      </c>
    </row>
    <row r="174" spans="3:17" ht="12" customHeight="1" x14ac:dyDescent="0.2">
      <c r="C174" s="411">
        <f>'2. Försäljning och inköp'!B84</f>
        <v>0</v>
      </c>
      <c r="D174" s="115">
        <f>'2. Försäljning och inköp'!D84</f>
        <v>25.5</v>
      </c>
      <c r="E174" s="128">
        <f>'2. Försäljning och inköp'!F84</f>
        <v>0</v>
      </c>
      <c r="F174" s="128">
        <f>'2. Försäljning och inköp'!G84</f>
        <v>0</v>
      </c>
      <c r="G174" s="128">
        <f>'2. Försäljning och inköp'!H84</f>
        <v>0</v>
      </c>
      <c r="H174" s="128">
        <f>'2. Försäljning och inköp'!I84</f>
        <v>0</v>
      </c>
      <c r="I174" s="128">
        <f>'2. Försäljning och inköp'!J84</f>
        <v>0</v>
      </c>
      <c r="J174" s="128">
        <f>'2. Försäljning och inköp'!K84</f>
        <v>0</v>
      </c>
      <c r="K174" s="128">
        <f>'2. Försäljning och inköp'!L84</f>
        <v>0</v>
      </c>
      <c r="L174" s="128">
        <f>'2. Försäljning och inköp'!M84</f>
        <v>0</v>
      </c>
      <c r="M174" s="128">
        <f>'2. Försäljning och inköp'!N84</f>
        <v>0</v>
      </c>
      <c r="N174" s="128">
        <f>'2. Försäljning och inköp'!O84</f>
        <v>0</v>
      </c>
      <c r="O174" s="128">
        <f>'2. Försäljning och inköp'!P84</f>
        <v>0</v>
      </c>
      <c r="P174" s="128">
        <f>'2. Försäljning och inköp'!Q84</f>
        <v>0</v>
      </c>
      <c r="Q174" s="45">
        <f t="shared" si="82"/>
        <v>0</v>
      </c>
    </row>
    <row r="175" spans="3:17" ht="12" customHeight="1" x14ac:dyDescent="0.2">
      <c r="C175" s="410" t="s">
        <v>16</v>
      </c>
      <c r="D175" s="114"/>
      <c r="E175" s="127">
        <f t="shared" ref="E175:P175" si="90">E174-E174/(1+$D174/100)</f>
        <v>0</v>
      </c>
      <c r="F175" s="127">
        <f t="shared" si="90"/>
        <v>0</v>
      </c>
      <c r="G175" s="127">
        <f t="shared" si="90"/>
        <v>0</v>
      </c>
      <c r="H175" s="127">
        <f t="shared" si="90"/>
        <v>0</v>
      </c>
      <c r="I175" s="127">
        <f t="shared" si="90"/>
        <v>0</v>
      </c>
      <c r="J175" s="127">
        <f t="shared" si="90"/>
        <v>0</v>
      </c>
      <c r="K175" s="127">
        <f t="shared" si="90"/>
        <v>0</v>
      </c>
      <c r="L175" s="127">
        <f t="shared" si="90"/>
        <v>0</v>
      </c>
      <c r="M175" s="127">
        <f t="shared" si="90"/>
        <v>0</v>
      </c>
      <c r="N175" s="127">
        <f t="shared" si="90"/>
        <v>0</v>
      </c>
      <c r="O175" s="127">
        <f t="shared" si="90"/>
        <v>0</v>
      </c>
      <c r="P175" s="127">
        <f t="shared" si="90"/>
        <v>0</v>
      </c>
      <c r="Q175" s="45">
        <f t="shared" si="82"/>
        <v>0</v>
      </c>
    </row>
    <row r="176" spans="3:17" ht="12" customHeight="1" x14ac:dyDescent="0.2">
      <c r="C176" s="411">
        <f>'2. Försäljning och inköp'!B85</f>
        <v>0</v>
      </c>
      <c r="D176" s="115">
        <f>'2. Försäljning och inköp'!D85</f>
        <v>25.5</v>
      </c>
      <c r="E176" s="128">
        <f>'2. Försäljning och inköp'!F85</f>
        <v>0</v>
      </c>
      <c r="F176" s="128">
        <f>'2. Försäljning och inköp'!G85</f>
        <v>0</v>
      </c>
      <c r="G176" s="128">
        <f>'2. Försäljning och inköp'!H85</f>
        <v>0</v>
      </c>
      <c r="H176" s="128">
        <f>'2. Försäljning och inköp'!I85</f>
        <v>0</v>
      </c>
      <c r="I176" s="128">
        <f>'2. Försäljning och inköp'!J85</f>
        <v>0</v>
      </c>
      <c r="J176" s="128">
        <f>'2. Försäljning och inköp'!K85</f>
        <v>0</v>
      </c>
      <c r="K176" s="128">
        <f>'2. Försäljning och inköp'!L85</f>
        <v>0</v>
      </c>
      <c r="L176" s="128">
        <f>'2. Försäljning och inköp'!M85</f>
        <v>0</v>
      </c>
      <c r="M176" s="128">
        <f>'2. Försäljning och inköp'!N85</f>
        <v>0</v>
      </c>
      <c r="N176" s="128">
        <f>'2. Försäljning och inköp'!O85</f>
        <v>0</v>
      </c>
      <c r="O176" s="128">
        <f>'2. Försäljning och inköp'!P85</f>
        <v>0</v>
      </c>
      <c r="P176" s="128">
        <f>'2. Försäljning och inköp'!Q85</f>
        <v>0</v>
      </c>
      <c r="Q176" s="45">
        <f t="shared" si="82"/>
        <v>0</v>
      </c>
    </row>
    <row r="177" spans="3:17" ht="12" customHeight="1" x14ac:dyDescent="0.2">
      <c r="C177" s="410" t="s">
        <v>16</v>
      </c>
      <c r="D177" s="114"/>
      <c r="E177" s="127">
        <f t="shared" ref="E177:P177" si="91">E176-E176/(1+$D176/100)</f>
        <v>0</v>
      </c>
      <c r="F177" s="127">
        <f t="shared" si="91"/>
        <v>0</v>
      </c>
      <c r="G177" s="127">
        <f t="shared" si="91"/>
        <v>0</v>
      </c>
      <c r="H177" s="127">
        <f t="shared" si="91"/>
        <v>0</v>
      </c>
      <c r="I177" s="127">
        <f t="shared" si="91"/>
        <v>0</v>
      </c>
      <c r="J177" s="127">
        <f t="shared" si="91"/>
        <v>0</v>
      </c>
      <c r="K177" s="127">
        <f t="shared" si="91"/>
        <v>0</v>
      </c>
      <c r="L177" s="127">
        <f t="shared" si="91"/>
        <v>0</v>
      </c>
      <c r="M177" s="127">
        <f t="shared" si="91"/>
        <v>0</v>
      </c>
      <c r="N177" s="127">
        <f t="shared" si="91"/>
        <v>0</v>
      </c>
      <c r="O177" s="127">
        <f t="shared" si="91"/>
        <v>0</v>
      </c>
      <c r="P177" s="127">
        <f t="shared" si="91"/>
        <v>0</v>
      </c>
      <c r="Q177" s="45">
        <f t="shared" si="82"/>
        <v>0</v>
      </c>
    </row>
    <row r="178" spans="3:17" ht="12" customHeight="1" x14ac:dyDescent="0.2">
      <c r="C178" s="411">
        <f>'2. Försäljning och inköp'!B86</f>
        <v>0</v>
      </c>
      <c r="D178" s="115">
        <f>'2. Försäljning och inköp'!D86</f>
        <v>25.5</v>
      </c>
      <c r="E178" s="128">
        <f>'2. Försäljning och inköp'!F86</f>
        <v>0</v>
      </c>
      <c r="F178" s="128">
        <f>'2. Försäljning och inköp'!G86</f>
        <v>0</v>
      </c>
      <c r="G178" s="128">
        <f>'2. Försäljning och inköp'!H86</f>
        <v>0</v>
      </c>
      <c r="H178" s="128">
        <f>'2. Försäljning och inköp'!I86</f>
        <v>0</v>
      </c>
      <c r="I178" s="128">
        <f>'2. Försäljning och inköp'!J86</f>
        <v>0</v>
      </c>
      <c r="J178" s="128">
        <f>'2. Försäljning och inköp'!K86</f>
        <v>0</v>
      </c>
      <c r="K178" s="128">
        <f>'2. Försäljning och inköp'!L86</f>
        <v>0</v>
      </c>
      <c r="L178" s="128">
        <f>'2. Försäljning och inköp'!M86</f>
        <v>0</v>
      </c>
      <c r="M178" s="128">
        <f>'2. Försäljning och inköp'!N86</f>
        <v>0</v>
      </c>
      <c r="N178" s="128">
        <f>'2. Försäljning och inköp'!O86</f>
        <v>0</v>
      </c>
      <c r="O178" s="128">
        <f>'2. Försäljning och inköp'!P86</f>
        <v>0</v>
      </c>
      <c r="P178" s="128">
        <f>'2. Försäljning och inköp'!Q86</f>
        <v>0</v>
      </c>
      <c r="Q178" s="45">
        <f t="shared" si="82"/>
        <v>0</v>
      </c>
    </row>
    <row r="179" spans="3:17" ht="12" customHeight="1" x14ac:dyDescent="0.2">
      <c r="C179" s="410" t="s">
        <v>16</v>
      </c>
      <c r="D179" s="114"/>
      <c r="E179" s="127">
        <f t="shared" ref="E179:P179" si="92">E178-E178/(1+$D178/100)</f>
        <v>0</v>
      </c>
      <c r="F179" s="127">
        <f t="shared" si="92"/>
        <v>0</v>
      </c>
      <c r="G179" s="127">
        <f t="shared" si="92"/>
        <v>0</v>
      </c>
      <c r="H179" s="127">
        <f t="shared" si="92"/>
        <v>0</v>
      </c>
      <c r="I179" s="127">
        <f t="shared" si="92"/>
        <v>0</v>
      </c>
      <c r="J179" s="127">
        <f t="shared" si="92"/>
        <v>0</v>
      </c>
      <c r="K179" s="127">
        <f t="shared" si="92"/>
        <v>0</v>
      </c>
      <c r="L179" s="127">
        <f t="shared" si="92"/>
        <v>0</v>
      </c>
      <c r="M179" s="127">
        <f t="shared" si="92"/>
        <v>0</v>
      </c>
      <c r="N179" s="127">
        <f t="shared" si="92"/>
        <v>0</v>
      </c>
      <c r="O179" s="127">
        <f t="shared" si="92"/>
        <v>0</v>
      </c>
      <c r="P179" s="127">
        <f t="shared" si="92"/>
        <v>0</v>
      </c>
      <c r="Q179" s="45">
        <f t="shared" si="82"/>
        <v>0</v>
      </c>
    </row>
    <row r="180" spans="3:17" ht="12" customHeight="1" x14ac:dyDescent="0.2">
      <c r="C180" s="411">
        <f>'2. Försäljning och inköp'!B87</f>
        <v>0</v>
      </c>
      <c r="D180" s="115">
        <f>'2. Försäljning och inköp'!D87</f>
        <v>25.5</v>
      </c>
      <c r="E180" s="128">
        <f>'2. Försäljning och inköp'!F87</f>
        <v>0</v>
      </c>
      <c r="F180" s="128">
        <f>'2. Försäljning och inköp'!G87</f>
        <v>0</v>
      </c>
      <c r="G180" s="128">
        <f>'2. Försäljning och inköp'!H87</f>
        <v>0</v>
      </c>
      <c r="H180" s="128">
        <f>'2. Försäljning och inköp'!I87</f>
        <v>0</v>
      </c>
      <c r="I180" s="128">
        <f>'2. Försäljning och inköp'!J87</f>
        <v>0</v>
      </c>
      <c r="J180" s="128">
        <f>'2. Försäljning och inköp'!K87</f>
        <v>0</v>
      </c>
      <c r="K180" s="128">
        <f>'2. Försäljning och inköp'!L87</f>
        <v>0</v>
      </c>
      <c r="L180" s="128">
        <f>'2. Försäljning och inköp'!M87</f>
        <v>0</v>
      </c>
      <c r="M180" s="128">
        <f>'2. Försäljning och inköp'!N87</f>
        <v>0</v>
      </c>
      <c r="N180" s="128">
        <f>'2. Försäljning och inköp'!O87</f>
        <v>0</v>
      </c>
      <c r="O180" s="128">
        <f>'2. Försäljning och inköp'!P87</f>
        <v>0</v>
      </c>
      <c r="P180" s="128">
        <f>'2. Försäljning och inköp'!Q87</f>
        <v>0</v>
      </c>
      <c r="Q180" s="45">
        <f t="shared" si="82"/>
        <v>0</v>
      </c>
    </row>
    <row r="181" spans="3:17" ht="12" customHeight="1" x14ac:dyDescent="0.2">
      <c r="C181" s="410" t="s">
        <v>16</v>
      </c>
      <c r="D181" s="114"/>
      <c r="E181" s="127">
        <f t="shared" ref="E181:P181" si="93">E180-E180/(1+$D180/100)</f>
        <v>0</v>
      </c>
      <c r="F181" s="127">
        <f t="shared" si="93"/>
        <v>0</v>
      </c>
      <c r="G181" s="127">
        <f t="shared" si="93"/>
        <v>0</v>
      </c>
      <c r="H181" s="127">
        <f t="shared" si="93"/>
        <v>0</v>
      </c>
      <c r="I181" s="127">
        <f t="shared" si="93"/>
        <v>0</v>
      </c>
      <c r="J181" s="127">
        <f t="shared" si="93"/>
        <v>0</v>
      </c>
      <c r="K181" s="127">
        <f t="shared" si="93"/>
        <v>0</v>
      </c>
      <c r="L181" s="127">
        <f t="shared" si="93"/>
        <v>0</v>
      </c>
      <c r="M181" s="127">
        <f t="shared" si="93"/>
        <v>0</v>
      </c>
      <c r="N181" s="127">
        <f t="shared" si="93"/>
        <v>0</v>
      </c>
      <c r="O181" s="127">
        <f t="shared" si="93"/>
        <v>0</v>
      </c>
      <c r="P181" s="127">
        <f t="shared" si="93"/>
        <v>0</v>
      </c>
      <c r="Q181" s="45">
        <f t="shared" si="82"/>
        <v>0</v>
      </c>
    </row>
    <row r="182" spans="3:17" ht="12" customHeight="1" x14ac:dyDescent="0.2">
      <c r="C182" s="411">
        <f>'2. Försäljning och inköp'!B88</f>
        <v>0</v>
      </c>
      <c r="D182" s="115">
        <f>'2. Försäljning och inköp'!D88</f>
        <v>25.5</v>
      </c>
      <c r="E182" s="128">
        <f>'2. Försäljning och inköp'!F88</f>
        <v>0</v>
      </c>
      <c r="F182" s="128">
        <f>'2. Försäljning och inköp'!G88</f>
        <v>0</v>
      </c>
      <c r="G182" s="128">
        <f>'2. Försäljning och inköp'!H88</f>
        <v>0</v>
      </c>
      <c r="H182" s="128">
        <f>'2. Försäljning och inköp'!I88</f>
        <v>0</v>
      </c>
      <c r="I182" s="128">
        <f>'2. Försäljning och inköp'!J88</f>
        <v>0</v>
      </c>
      <c r="J182" s="128">
        <f>'2. Försäljning och inköp'!K88</f>
        <v>0</v>
      </c>
      <c r="K182" s="128">
        <f>'2. Försäljning och inköp'!L88</f>
        <v>0</v>
      </c>
      <c r="L182" s="128">
        <f>'2. Försäljning och inköp'!M88</f>
        <v>0</v>
      </c>
      <c r="M182" s="128">
        <f>'2. Försäljning och inköp'!N88</f>
        <v>0</v>
      </c>
      <c r="N182" s="128">
        <f>'2. Försäljning och inköp'!O88</f>
        <v>0</v>
      </c>
      <c r="O182" s="128">
        <f>'2. Försäljning och inköp'!P88</f>
        <v>0</v>
      </c>
      <c r="P182" s="128">
        <f>'2. Försäljning och inköp'!Q88</f>
        <v>0</v>
      </c>
      <c r="Q182" s="45">
        <f t="shared" si="82"/>
        <v>0</v>
      </c>
    </row>
    <row r="183" spans="3:17" ht="12" customHeight="1" x14ac:dyDescent="0.2">
      <c r="C183" s="412" t="s">
        <v>16</v>
      </c>
      <c r="D183" s="114"/>
      <c r="E183" s="127">
        <f t="shared" ref="E183:P183" si="94">E182-E182/(1+$D182/100)</f>
        <v>0</v>
      </c>
      <c r="F183" s="127">
        <f t="shared" si="94"/>
        <v>0</v>
      </c>
      <c r="G183" s="127">
        <f t="shared" si="94"/>
        <v>0</v>
      </c>
      <c r="H183" s="127">
        <f t="shared" si="94"/>
        <v>0</v>
      </c>
      <c r="I183" s="127">
        <f t="shared" si="94"/>
        <v>0</v>
      </c>
      <c r="J183" s="127">
        <f t="shared" si="94"/>
        <v>0</v>
      </c>
      <c r="K183" s="127">
        <f t="shared" si="94"/>
        <v>0</v>
      </c>
      <c r="L183" s="127">
        <f t="shared" si="94"/>
        <v>0</v>
      </c>
      <c r="M183" s="127">
        <f t="shared" si="94"/>
        <v>0</v>
      </c>
      <c r="N183" s="127">
        <f t="shared" si="94"/>
        <v>0</v>
      </c>
      <c r="O183" s="127">
        <f t="shared" si="94"/>
        <v>0</v>
      </c>
      <c r="P183" s="127">
        <f t="shared" si="94"/>
        <v>0</v>
      </c>
      <c r="Q183" s="45">
        <f>SUM(E183:P183)</f>
        <v>0</v>
      </c>
    </row>
    <row r="184" spans="3:17" ht="12" customHeight="1" x14ac:dyDescent="0.2">
      <c r="C184" s="411">
        <f>'2. Försäljning och inköp'!B89</f>
        <v>0</v>
      </c>
      <c r="D184" s="115">
        <f>'2. Försäljning och inköp'!D89</f>
        <v>25.5</v>
      </c>
      <c r="E184" s="128">
        <f>'2. Försäljning och inköp'!F89</f>
        <v>0</v>
      </c>
      <c r="F184" s="128">
        <f>'2. Försäljning och inköp'!G89</f>
        <v>0</v>
      </c>
      <c r="G184" s="128">
        <f>'2. Försäljning och inköp'!H89</f>
        <v>0</v>
      </c>
      <c r="H184" s="128">
        <f>'2. Försäljning och inköp'!I89</f>
        <v>0</v>
      </c>
      <c r="I184" s="128">
        <f>'2. Försäljning och inköp'!J89</f>
        <v>0</v>
      </c>
      <c r="J184" s="128">
        <f>'2. Försäljning och inköp'!K89</f>
        <v>0</v>
      </c>
      <c r="K184" s="128">
        <f>'2. Försäljning och inköp'!L89</f>
        <v>0</v>
      </c>
      <c r="L184" s="128">
        <f>'2. Försäljning och inköp'!M89</f>
        <v>0</v>
      </c>
      <c r="M184" s="128">
        <f>'2. Försäljning och inköp'!N89</f>
        <v>0</v>
      </c>
      <c r="N184" s="128">
        <f>'2. Försäljning och inköp'!O89</f>
        <v>0</v>
      </c>
      <c r="O184" s="128">
        <f>'2. Försäljning och inköp'!P89</f>
        <v>0</v>
      </c>
      <c r="P184" s="128">
        <f>'2. Försäljning och inköp'!Q89</f>
        <v>0</v>
      </c>
      <c r="Q184" s="45">
        <f t="shared" ref="Q184:Q189" si="95">SUM(E184:P184)</f>
        <v>0</v>
      </c>
    </row>
    <row r="185" spans="3:17" ht="12" customHeight="1" x14ac:dyDescent="0.2">
      <c r="C185" s="412" t="s">
        <v>16</v>
      </c>
      <c r="D185" s="114"/>
      <c r="E185" s="127">
        <f t="shared" ref="E185:P185" si="96">E184-E184/(1+$D184/100)</f>
        <v>0</v>
      </c>
      <c r="F185" s="127">
        <f t="shared" si="96"/>
        <v>0</v>
      </c>
      <c r="G185" s="127">
        <f t="shared" si="96"/>
        <v>0</v>
      </c>
      <c r="H185" s="127">
        <f t="shared" si="96"/>
        <v>0</v>
      </c>
      <c r="I185" s="127">
        <f t="shared" si="96"/>
        <v>0</v>
      </c>
      <c r="J185" s="127">
        <f t="shared" si="96"/>
        <v>0</v>
      </c>
      <c r="K185" s="127">
        <f t="shared" si="96"/>
        <v>0</v>
      </c>
      <c r="L185" s="127">
        <f t="shared" si="96"/>
        <v>0</v>
      </c>
      <c r="M185" s="127">
        <f t="shared" si="96"/>
        <v>0</v>
      </c>
      <c r="N185" s="127">
        <f t="shared" si="96"/>
        <v>0</v>
      </c>
      <c r="O185" s="127">
        <f t="shared" si="96"/>
        <v>0</v>
      </c>
      <c r="P185" s="127">
        <f t="shared" si="96"/>
        <v>0</v>
      </c>
      <c r="Q185" s="45">
        <f t="shared" si="95"/>
        <v>0</v>
      </c>
    </row>
    <row r="186" spans="3:17" ht="12" customHeight="1" x14ac:dyDescent="0.2">
      <c r="C186" s="411">
        <f>'2. Försäljning och inköp'!B90</f>
        <v>0</v>
      </c>
      <c r="D186" s="115">
        <f>'2. Försäljning och inköp'!D90</f>
        <v>25.5</v>
      </c>
      <c r="E186" s="128">
        <f>'2. Försäljning och inköp'!F90</f>
        <v>0</v>
      </c>
      <c r="F186" s="128">
        <f>'2. Försäljning och inköp'!G90</f>
        <v>0</v>
      </c>
      <c r="G186" s="128">
        <f>'2. Försäljning och inköp'!H90</f>
        <v>0</v>
      </c>
      <c r="H186" s="128">
        <f>'2. Försäljning och inköp'!I90</f>
        <v>0</v>
      </c>
      <c r="I186" s="128">
        <f>'2. Försäljning och inköp'!J90</f>
        <v>0</v>
      </c>
      <c r="J186" s="128">
        <f>'2. Försäljning och inköp'!K90</f>
        <v>0</v>
      </c>
      <c r="K186" s="128">
        <f>'2. Försäljning och inköp'!L90</f>
        <v>0</v>
      </c>
      <c r="L186" s="128">
        <f>'2. Försäljning och inköp'!M90</f>
        <v>0</v>
      </c>
      <c r="M186" s="128">
        <f>'2. Försäljning och inköp'!N90</f>
        <v>0</v>
      </c>
      <c r="N186" s="128">
        <f>'2. Försäljning och inköp'!O90</f>
        <v>0</v>
      </c>
      <c r="O186" s="128">
        <f>'2. Försäljning och inköp'!P90</f>
        <v>0</v>
      </c>
      <c r="P186" s="128">
        <f>'2. Försäljning och inköp'!Q90</f>
        <v>0</v>
      </c>
      <c r="Q186" s="45">
        <f t="shared" si="95"/>
        <v>0</v>
      </c>
    </row>
    <row r="187" spans="3:17" ht="12" customHeight="1" x14ac:dyDescent="0.2">
      <c r="C187" s="412" t="s">
        <v>16</v>
      </c>
      <c r="D187" s="114"/>
      <c r="E187" s="127">
        <f t="shared" ref="E187:P187" si="97">E186-E186/(1+$D186/100)</f>
        <v>0</v>
      </c>
      <c r="F187" s="127">
        <f t="shared" si="97"/>
        <v>0</v>
      </c>
      <c r="G187" s="127">
        <f t="shared" si="97"/>
        <v>0</v>
      </c>
      <c r="H187" s="127">
        <f t="shared" si="97"/>
        <v>0</v>
      </c>
      <c r="I187" s="127">
        <f t="shared" si="97"/>
        <v>0</v>
      </c>
      <c r="J187" s="127">
        <f t="shared" si="97"/>
        <v>0</v>
      </c>
      <c r="K187" s="127">
        <f t="shared" si="97"/>
        <v>0</v>
      </c>
      <c r="L187" s="127">
        <f t="shared" si="97"/>
        <v>0</v>
      </c>
      <c r="M187" s="127">
        <f t="shared" si="97"/>
        <v>0</v>
      </c>
      <c r="N187" s="127">
        <f t="shared" si="97"/>
        <v>0</v>
      </c>
      <c r="O187" s="127">
        <f t="shared" si="97"/>
        <v>0</v>
      </c>
      <c r="P187" s="127">
        <f t="shared" si="97"/>
        <v>0</v>
      </c>
      <c r="Q187" s="45">
        <f t="shared" si="95"/>
        <v>0</v>
      </c>
    </row>
    <row r="188" spans="3:17" ht="12" customHeight="1" x14ac:dyDescent="0.2">
      <c r="C188" s="411">
        <f>'2. Försäljning och inköp'!B91</f>
        <v>0</v>
      </c>
      <c r="D188" s="115">
        <f>'2. Försäljning och inköp'!D91</f>
        <v>25.5</v>
      </c>
      <c r="E188" s="128">
        <f>'2. Försäljning och inköp'!F91</f>
        <v>0</v>
      </c>
      <c r="F188" s="128">
        <f>'2. Försäljning och inköp'!G91</f>
        <v>0</v>
      </c>
      <c r="G188" s="128">
        <f>'2. Försäljning och inköp'!H91</f>
        <v>0</v>
      </c>
      <c r="H188" s="128">
        <f>'2. Försäljning och inköp'!I91</f>
        <v>0</v>
      </c>
      <c r="I188" s="128">
        <f>'2. Försäljning och inköp'!J91</f>
        <v>0</v>
      </c>
      <c r="J188" s="128">
        <f>'2. Försäljning och inköp'!K91</f>
        <v>0</v>
      </c>
      <c r="K188" s="128">
        <f>'2. Försäljning och inköp'!L91</f>
        <v>0</v>
      </c>
      <c r="L188" s="128">
        <f>'2. Försäljning och inköp'!M91</f>
        <v>0</v>
      </c>
      <c r="M188" s="128">
        <f>'2. Försäljning och inköp'!N91</f>
        <v>0</v>
      </c>
      <c r="N188" s="128">
        <f>'2. Försäljning och inköp'!O91</f>
        <v>0</v>
      </c>
      <c r="O188" s="128">
        <f>'2. Försäljning och inköp'!P91</f>
        <v>0</v>
      </c>
      <c r="P188" s="128">
        <f>'2. Försäljning och inköp'!Q91</f>
        <v>0</v>
      </c>
      <c r="Q188" s="45">
        <f t="shared" si="95"/>
        <v>0</v>
      </c>
    </row>
    <row r="189" spans="3:17" ht="12" customHeight="1" x14ac:dyDescent="0.2">
      <c r="C189" s="412" t="s">
        <v>16</v>
      </c>
      <c r="D189" s="114"/>
      <c r="E189" s="127">
        <f t="shared" ref="E189:P189" si="98">E188-E188/(1+$D188/100)</f>
        <v>0</v>
      </c>
      <c r="F189" s="127">
        <f t="shared" si="98"/>
        <v>0</v>
      </c>
      <c r="G189" s="127">
        <f t="shared" si="98"/>
        <v>0</v>
      </c>
      <c r="H189" s="127">
        <f t="shared" si="98"/>
        <v>0</v>
      </c>
      <c r="I189" s="127">
        <f t="shared" si="98"/>
        <v>0</v>
      </c>
      <c r="J189" s="127">
        <f t="shared" si="98"/>
        <v>0</v>
      </c>
      <c r="K189" s="127">
        <f t="shared" si="98"/>
        <v>0</v>
      </c>
      <c r="L189" s="127">
        <f t="shared" si="98"/>
        <v>0</v>
      </c>
      <c r="M189" s="127">
        <f t="shared" si="98"/>
        <v>0</v>
      </c>
      <c r="N189" s="127">
        <f t="shared" si="98"/>
        <v>0</v>
      </c>
      <c r="O189" s="127">
        <f t="shared" si="98"/>
        <v>0</v>
      </c>
      <c r="P189" s="127">
        <f t="shared" si="98"/>
        <v>0</v>
      </c>
      <c r="Q189" s="45">
        <f t="shared" si="95"/>
        <v>0</v>
      </c>
    </row>
    <row r="190" spans="3:17" ht="12" customHeight="1" x14ac:dyDescent="0.2">
      <c r="C190" s="411">
        <f>'2. Försäljning och inköp'!B92</f>
        <v>0</v>
      </c>
      <c r="D190" s="115">
        <f>'2. Försäljning och inköp'!D92</f>
        <v>25.5</v>
      </c>
      <c r="E190" s="128">
        <f>'2. Försäljning och inköp'!F92</f>
        <v>0</v>
      </c>
      <c r="F190" s="128">
        <f>'2. Försäljning och inköp'!G92</f>
        <v>0</v>
      </c>
      <c r="G190" s="128">
        <f>'2. Försäljning och inköp'!H92</f>
        <v>0</v>
      </c>
      <c r="H190" s="128">
        <f>'2. Försäljning och inköp'!I92</f>
        <v>0</v>
      </c>
      <c r="I190" s="128">
        <f>'2. Försäljning och inköp'!J92</f>
        <v>0</v>
      </c>
      <c r="J190" s="128">
        <f>'2. Försäljning och inköp'!K92</f>
        <v>0</v>
      </c>
      <c r="K190" s="128">
        <f>'2. Försäljning och inköp'!L92</f>
        <v>0</v>
      </c>
      <c r="L190" s="128">
        <f>'2. Försäljning och inköp'!M92</f>
        <v>0</v>
      </c>
      <c r="M190" s="128">
        <f>'2. Försäljning och inköp'!N92</f>
        <v>0</v>
      </c>
      <c r="N190" s="128">
        <f>'2. Försäljning och inköp'!O92</f>
        <v>0</v>
      </c>
      <c r="O190" s="128">
        <f>'2. Försäljning och inköp'!P92</f>
        <v>0</v>
      </c>
      <c r="P190" s="128">
        <f>'2. Försäljning och inköp'!Q92</f>
        <v>0</v>
      </c>
      <c r="Q190" s="45">
        <f t="shared" ref="Q190:Q193" si="99">SUM(E190:P190)</f>
        <v>0</v>
      </c>
    </row>
    <row r="191" spans="3:17" ht="12" customHeight="1" x14ac:dyDescent="0.2">
      <c r="C191" s="412" t="s">
        <v>16</v>
      </c>
      <c r="D191" s="114"/>
      <c r="E191" s="127">
        <f t="shared" ref="E191:P191" si="100">E190-E190/(1+$D190/100)</f>
        <v>0</v>
      </c>
      <c r="F191" s="127">
        <f t="shared" si="100"/>
        <v>0</v>
      </c>
      <c r="G191" s="127">
        <f t="shared" si="100"/>
        <v>0</v>
      </c>
      <c r="H191" s="127">
        <f t="shared" si="100"/>
        <v>0</v>
      </c>
      <c r="I191" s="127">
        <f t="shared" si="100"/>
        <v>0</v>
      </c>
      <c r="J191" s="127">
        <f t="shared" si="100"/>
        <v>0</v>
      </c>
      <c r="K191" s="127">
        <f t="shared" si="100"/>
        <v>0</v>
      </c>
      <c r="L191" s="127">
        <f t="shared" si="100"/>
        <v>0</v>
      </c>
      <c r="M191" s="127">
        <f t="shared" si="100"/>
        <v>0</v>
      </c>
      <c r="N191" s="127">
        <f t="shared" si="100"/>
        <v>0</v>
      </c>
      <c r="O191" s="127">
        <f t="shared" si="100"/>
        <v>0</v>
      </c>
      <c r="P191" s="127">
        <f t="shared" si="100"/>
        <v>0</v>
      </c>
      <c r="Q191" s="45">
        <f t="shared" si="99"/>
        <v>0</v>
      </c>
    </row>
    <row r="192" spans="3:17" ht="12" customHeight="1" x14ac:dyDescent="0.2">
      <c r="C192" s="411">
        <f>'2. Försäljning och inköp'!B93</f>
        <v>0</v>
      </c>
      <c r="D192" s="115">
        <f>'2. Försäljning och inköp'!D93</f>
        <v>25.5</v>
      </c>
      <c r="E192" s="128">
        <f>'2. Försäljning och inköp'!F93</f>
        <v>0</v>
      </c>
      <c r="F192" s="128">
        <f>'2. Försäljning och inköp'!G93</f>
        <v>0</v>
      </c>
      <c r="G192" s="128">
        <f>'2. Försäljning och inköp'!H93</f>
        <v>0</v>
      </c>
      <c r="H192" s="128">
        <f>'2. Försäljning och inköp'!I93</f>
        <v>0</v>
      </c>
      <c r="I192" s="128">
        <f>'2. Försäljning och inköp'!J93</f>
        <v>0</v>
      </c>
      <c r="J192" s="128">
        <f>'2. Försäljning och inköp'!K93</f>
        <v>0</v>
      </c>
      <c r="K192" s="128">
        <f>'2. Försäljning och inköp'!L93</f>
        <v>0</v>
      </c>
      <c r="L192" s="128">
        <f>'2. Försäljning och inköp'!M93</f>
        <v>0</v>
      </c>
      <c r="M192" s="128">
        <f>'2. Försäljning och inköp'!N93</f>
        <v>0</v>
      </c>
      <c r="N192" s="128">
        <f>'2. Försäljning och inköp'!O93</f>
        <v>0</v>
      </c>
      <c r="O192" s="128">
        <f>'2. Försäljning och inköp'!P93</f>
        <v>0</v>
      </c>
      <c r="P192" s="128">
        <f>'2. Försäljning och inköp'!Q93</f>
        <v>0</v>
      </c>
      <c r="Q192" s="45">
        <f t="shared" si="99"/>
        <v>0</v>
      </c>
    </row>
    <row r="193" spans="3:17" ht="12" customHeight="1" x14ac:dyDescent="0.2">
      <c r="C193" s="413" t="s">
        <v>16</v>
      </c>
      <c r="D193" s="414"/>
      <c r="E193" s="415">
        <f t="shared" ref="E193:P193" si="101">E192-E192/(1+$D192/100)</f>
        <v>0</v>
      </c>
      <c r="F193" s="415">
        <f t="shared" si="101"/>
        <v>0</v>
      </c>
      <c r="G193" s="415">
        <f t="shared" si="101"/>
        <v>0</v>
      </c>
      <c r="H193" s="415">
        <f t="shared" si="101"/>
        <v>0</v>
      </c>
      <c r="I193" s="415">
        <f t="shared" si="101"/>
        <v>0</v>
      </c>
      <c r="J193" s="415">
        <f t="shared" si="101"/>
        <v>0</v>
      </c>
      <c r="K193" s="415">
        <f t="shared" si="101"/>
        <v>0</v>
      </c>
      <c r="L193" s="415">
        <f t="shared" si="101"/>
        <v>0</v>
      </c>
      <c r="M193" s="415">
        <f t="shared" si="101"/>
        <v>0</v>
      </c>
      <c r="N193" s="415">
        <f t="shared" si="101"/>
        <v>0</v>
      </c>
      <c r="O193" s="415">
        <f t="shared" si="101"/>
        <v>0</v>
      </c>
      <c r="P193" s="415">
        <f t="shared" si="101"/>
        <v>0</v>
      </c>
      <c r="Q193" s="416">
        <f t="shared" si="99"/>
        <v>0</v>
      </c>
    </row>
    <row r="194" spans="3:17" ht="12" customHeight="1" x14ac:dyDescent="0.2">
      <c r="C194" s="411">
        <f>'2. Försäljning och inköp'!B94</f>
        <v>0</v>
      </c>
      <c r="D194" s="115">
        <f>'2. Försäljning och inköp'!D94</f>
        <v>25.5</v>
      </c>
      <c r="E194" s="128">
        <f>'2. Försäljning och inköp'!F94</f>
        <v>0</v>
      </c>
      <c r="F194" s="128">
        <f>'2. Försäljning och inköp'!G94</f>
        <v>0</v>
      </c>
      <c r="G194" s="128">
        <f>'2. Försäljning och inköp'!H94</f>
        <v>0</v>
      </c>
      <c r="H194" s="128">
        <f>'2. Försäljning och inköp'!I94</f>
        <v>0</v>
      </c>
      <c r="I194" s="128">
        <f>'2. Försäljning och inköp'!J94</f>
        <v>0</v>
      </c>
      <c r="J194" s="128">
        <f>'2. Försäljning och inköp'!K94</f>
        <v>0</v>
      </c>
      <c r="K194" s="128">
        <f>'2. Försäljning och inköp'!L94</f>
        <v>0</v>
      </c>
      <c r="L194" s="128">
        <f>'2. Försäljning och inköp'!M94</f>
        <v>0</v>
      </c>
      <c r="M194" s="128">
        <f>'2. Försäljning och inköp'!N94</f>
        <v>0</v>
      </c>
      <c r="N194" s="128">
        <f>'2. Försäljning och inköp'!O94</f>
        <v>0</v>
      </c>
      <c r="O194" s="128">
        <f>'2. Försäljning och inköp'!P94</f>
        <v>0</v>
      </c>
      <c r="P194" s="128">
        <f>'2. Försäljning och inköp'!Q94</f>
        <v>0</v>
      </c>
      <c r="Q194" s="45">
        <f t="shared" ref="Q194:Q199" si="102">SUM(E194:P194)</f>
        <v>0</v>
      </c>
    </row>
    <row r="195" spans="3:17" ht="12" customHeight="1" x14ac:dyDescent="0.2">
      <c r="C195" s="413" t="s">
        <v>16</v>
      </c>
      <c r="D195" s="414"/>
      <c r="E195" s="415">
        <f t="shared" ref="E195:P195" si="103">E194-E194/(1+$D194/100)</f>
        <v>0</v>
      </c>
      <c r="F195" s="415">
        <f t="shared" si="103"/>
        <v>0</v>
      </c>
      <c r="G195" s="415">
        <f t="shared" si="103"/>
        <v>0</v>
      </c>
      <c r="H195" s="415">
        <f t="shared" si="103"/>
        <v>0</v>
      </c>
      <c r="I195" s="415">
        <f t="shared" si="103"/>
        <v>0</v>
      </c>
      <c r="J195" s="415">
        <f t="shared" si="103"/>
        <v>0</v>
      </c>
      <c r="K195" s="415">
        <f t="shared" si="103"/>
        <v>0</v>
      </c>
      <c r="L195" s="415">
        <f t="shared" si="103"/>
        <v>0</v>
      </c>
      <c r="M195" s="415">
        <f t="shared" si="103"/>
        <v>0</v>
      </c>
      <c r="N195" s="415">
        <f t="shared" si="103"/>
        <v>0</v>
      </c>
      <c r="O195" s="415">
        <f t="shared" si="103"/>
        <v>0</v>
      </c>
      <c r="P195" s="415">
        <f t="shared" si="103"/>
        <v>0</v>
      </c>
      <c r="Q195" s="416">
        <f t="shared" si="102"/>
        <v>0</v>
      </c>
    </row>
    <row r="196" spans="3:17" ht="12" customHeight="1" x14ac:dyDescent="0.2">
      <c r="C196" s="411">
        <f>'2. Försäljning och inköp'!B95</f>
        <v>0</v>
      </c>
      <c r="D196" s="115">
        <f>'2. Försäljning och inköp'!D95</f>
        <v>25.5</v>
      </c>
      <c r="E196" s="128">
        <f>'2. Försäljning och inköp'!F95</f>
        <v>0</v>
      </c>
      <c r="F196" s="128">
        <f>'2. Försäljning och inköp'!G95</f>
        <v>0</v>
      </c>
      <c r="G196" s="128">
        <f>'2. Försäljning och inköp'!H95</f>
        <v>0</v>
      </c>
      <c r="H196" s="128">
        <f>'2. Försäljning och inköp'!I95</f>
        <v>0</v>
      </c>
      <c r="I196" s="128">
        <f>'2. Försäljning och inköp'!J95</f>
        <v>0</v>
      </c>
      <c r="J196" s="128">
        <f>'2. Försäljning och inköp'!K95</f>
        <v>0</v>
      </c>
      <c r="K196" s="128">
        <f>'2. Försäljning och inköp'!L95</f>
        <v>0</v>
      </c>
      <c r="L196" s="128">
        <f>'2. Försäljning och inköp'!M95</f>
        <v>0</v>
      </c>
      <c r="M196" s="128">
        <f>'2. Försäljning och inköp'!N95</f>
        <v>0</v>
      </c>
      <c r="N196" s="128">
        <f>'2. Försäljning och inköp'!O95</f>
        <v>0</v>
      </c>
      <c r="O196" s="128">
        <f>'2. Försäljning och inköp'!P95</f>
        <v>0</v>
      </c>
      <c r="P196" s="128">
        <f>'2. Försäljning och inköp'!Q95</f>
        <v>0</v>
      </c>
      <c r="Q196" s="45">
        <f t="shared" si="102"/>
        <v>0</v>
      </c>
    </row>
    <row r="197" spans="3:17" ht="12" customHeight="1" x14ac:dyDescent="0.2">
      <c r="C197" s="413" t="s">
        <v>16</v>
      </c>
      <c r="D197" s="414"/>
      <c r="E197" s="415">
        <f t="shared" ref="E197:P197" si="104">E196-E196/(1+$D196/100)</f>
        <v>0</v>
      </c>
      <c r="F197" s="415">
        <f t="shared" si="104"/>
        <v>0</v>
      </c>
      <c r="G197" s="415">
        <f t="shared" si="104"/>
        <v>0</v>
      </c>
      <c r="H197" s="415">
        <f t="shared" si="104"/>
        <v>0</v>
      </c>
      <c r="I197" s="415">
        <f t="shared" si="104"/>
        <v>0</v>
      </c>
      <c r="J197" s="415">
        <f t="shared" si="104"/>
        <v>0</v>
      </c>
      <c r="K197" s="415">
        <f t="shared" si="104"/>
        <v>0</v>
      </c>
      <c r="L197" s="415">
        <f t="shared" si="104"/>
        <v>0</v>
      </c>
      <c r="M197" s="415">
        <f t="shared" si="104"/>
        <v>0</v>
      </c>
      <c r="N197" s="415">
        <f t="shared" si="104"/>
        <v>0</v>
      </c>
      <c r="O197" s="415">
        <f t="shared" si="104"/>
        <v>0</v>
      </c>
      <c r="P197" s="415">
        <f t="shared" si="104"/>
        <v>0</v>
      </c>
      <c r="Q197" s="416">
        <f t="shared" si="102"/>
        <v>0</v>
      </c>
    </row>
    <row r="198" spans="3:17" ht="12" customHeight="1" x14ac:dyDescent="0.2">
      <c r="C198" s="411">
        <f>'2. Försäljning och inköp'!B96</f>
        <v>0</v>
      </c>
      <c r="D198" s="115">
        <f>'2. Försäljning och inköp'!D96</f>
        <v>25.5</v>
      </c>
      <c r="E198" s="128">
        <f>'2. Försäljning och inköp'!F96</f>
        <v>0</v>
      </c>
      <c r="F198" s="128">
        <f>'2. Försäljning och inköp'!G96</f>
        <v>0</v>
      </c>
      <c r="G198" s="128">
        <f>'2. Försäljning och inköp'!H96</f>
        <v>0</v>
      </c>
      <c r="H198" s="128">
        <f>'2. Försäljning och inköp'!I96</f>
        <v>0</v>
      </c>
      <c r="I198" s="128">
        <f>'2. Försäljning och inköp'!J96</f>
        <v>0</v>
      </c>
      <c r="J198" s="128">
        <f>'2. Försäljning och inköp'!K96</f>
        <v>0</v>
      </c>
      <c r="K198" s="128">
        <f>'2. Försäljning och inköp'!L96</f>
        <v>0</v>
      </c>
      <c r="L198" s="128">
        <f>'2. Försäljning och inköp'!M96</f>
        <v>0</v>
      </c>
      <c r="M198" s="128">
        <f>'2. Försäljning och inköp'!N96</f>
        <v>0</v>
      </c>
      <c r="N198" s="128">
        <f>'2. Försäljning och inköp'!O96</f>
        <v>0</v>
      </c>
      <c r="O198" s="128">
        <f>'2. Försäljning och inköp'!P96</f>
        <v>0</v>
      </c>
      <c r="P198" s="128">
        <f>'2. Försäljning och inköp'!Q96</f>
        <v>0</v>
      </c>
      <c r="Q198" s="45">
        <f t="shared" si="102"/>
        <v>0</v>
      </c>
    </row>
    <row r="199" spans="3:17" ht="12" customHeight="1" x14ac:dyDescent="0.2">
      <c r="C199" s="413" t="s">
        <v>16</v>
      </c>
      <c r="D199" s="414"/>
      <c r="E199" s="415">
        <f t="shared" ref="E199:P199" si="105">E198-E198/(1+$D198/100)</f>
        <v>0</v>
      </c>
      <c r="F199" s="415">
        <f t="shared" si="105"/>
        <v>0</v>
      </c>
      <c r="G199" s="415">
        <f t="shared" si="105"/>
        <v>0</v>
      </c>
      <c r="H199" s="415">
        <f t="shared" si="105"/>
        <v>0</v>
      </c>
      <c r="I199" s="415">
        <f t="shared" si="105"/>
        <v>0</v>
      </c>
      <c r="J199" s="415">
        <f t="shared" si="105"/>
        <v>0</v>
      </c>
      <c r="K199" s="415">
        <f t="shared" si="105"/>
        <v>0</v>
      </c>
      <c r="L199" s="415">
        <f t="shared" si="105"/>
        <v>0</v>
      </c>
      <c r="M199" s="415">
        <f t="shared" si="105"/>
        <v>0</v>
      </c>
      <c r="N199" s="415">
        <f t="shared" si="105"/>
        <v>0</v>
      </c>
      <c r="O199" s="415">
        <f t="shared" si="105"/>
        <v>0</v>
      </c>
      <c r="P199" s="415">
        <f t="shared" si="105"/>
        <v>0</v>
      </c>
      <c r="Q199" s="416">
        <f t="shared" si="102"/>
        <v>0</v>
      </c>
    </row>
    <row r="200" spans="3:17" ht="12" customHeight="1" x14ac:dyDescent="0.2">
      <c r="C200" s="411">
        <f>'2. Försäljning och inköp'!B97</f>
        <v>0</v>
      </c>
      <c r="D200" s="115">
        <f>'2. Försäljning och inköp'!D97</f>
        <v>25.5</v>
      </c>
      <c r="E200" s="128">
        <f>'2. Försäljning och inköp'!F97</f>
        <v>0</v>
      </c>
      <c r="F200" s="128">
        <f>'2. Försäljning och inköp'!G97</f>
        <v>0</v>
      </c>
      <c r="G200" s="128">
        <f>'2. Försäljning och inköp'!H97</f>
        <v>0</v>
      </c>
      <c r="H200" s="128">
        <f>'2. Försäljning och inköp'!I97</f>
        <v>0</v>
      </c>
      <c r="I200" s="128">
        <f>'2. Försäljning och inköp'!J97</f>
        <v>0</v>
      </c>
      <c r="J200" s="128">
        <f>'2. Försäljning och inköp'!K97</f>
        <v>0</v>
      </c>
      <c r="K200" s="128">
        <f>'2. Försäljning och inköp'!L97</f>
        <v>0</v>
      </c>
      <c r="L200" s="128">
        <f>'2. Försäljning och inköp'!M97</f>
        <v>0</v>
      </c>
      <c r="M200" s="128">
        <f>'2. Försäljning och inköp'!N97</f>
        <v>0</v>
      </c>
      <c r="N200" s="128">
        <f>'2. Försäljning och inköp'!O97</f>
        <v>0</v>
      </c>
      <c r="O200" s="128">
        <f>'2. Försäljning och inköp'!P97</f>
        <v>0</v>
      </c>
      <c r="P200" s="128">
        <f>'2. Försäljning och inköp'!Q97</f>
        <v>0</v>
      </c>
      <c r="Q200" s="45">
        <f t="shared" ref="Q200:Q227" si="106">SUM(E200:P200)</f>
        <v>0</v>
      </c>
    </row>
    <row r="201" spans="3:17" ht="12" customHeight="1" x14ac:dyDescent="0.2">
      <c r="C201" s="413" t="s">
        <v>16</v>
      </c>
      <c r="D201" s="414"/>
      <c r="E201" s="415">
        <f t="shared" ref="E201:P201" si="107">E200-E200/(1+$D200/100)</f>
        <v>0</v>
      </c>
      <c r="F201" s="415">
        <f t="shared" si="107"/>
        <v>0</v>
      </c>
      <c r="G201" s="415">
        <f t="shared" si="107"/>
        <v>0</v>
      </c>
      <c r="H201" s="415">
        <f t="shared" si="107"/>
        <v>0</v>
      </c>
      <c r="I201" s="415">
        <f t="shared" si="107"/>
        <v>0</v>
      </c>
      <c r="J201" s="415">
        <f t="shared" si="107"/>
        <v>0</v>
      </c>
      <c r="K201" s="415">
        <f t="shared" si="107"/>
        <v>0</v>
      </c>
      <c r="L201" s="415">
        <f t="shared" si="107"/>
        <v>0</v>
      </c>
      <c r="M201" s="415">
        <f t="shared" si="107"/>
        <v>0</v>
      </c>
      <c r="N201" s="415">
        <f t="shared" si="107"/>
        <v>0</v>
      </c>
      <c r="O201" s="415">
        <f t="shared" si="107"/>
        <v>0</v>
      </c>
      <c r="P201" s="415">
        <f t="shared" si="107"/>
        <v>0</v>
      </c>
      <c r="Q201" s="416">
        <f t="shared" si="106"/>
        <v>0</v>
      </c>
    </row>
    <row r="202" spans="3:17" ht="12" customHeight="1" x14ac:dyDescent="0.2">
      <c r="C202" s="411">
        <f>'2. Försäljning och inköp'!B98</f>
        <v>0</v>
      </c>
      <c r="D202" s="115">
        <f>'2. Försäljning och inköp'!D98</f>
        <v>25.5</v>
      </c>
      <c r="E202" s="128">
        <f>'2. Försäljning och inköp'!F98</f>
        <v>0</v>
      </c>
      <c r="F202" s="128">
        <f>'2. Försäljning och inköp'!G98</f>
        <v>0</v>
      </c>
      <c r="G202" s="128">
        <f>'2. Försäljning och inköp'!H98</f>
        <v>0</v>
      </c>
      <c r="H202" s="128">
        <f>'2. Försäljning och inköp'!I98</f>
        <v>0</v>
      </c>
      <c r="I202" s="128">
        <f>'2. Försäljning och inköp'!J98</f>
        <v>0</v>
      </c>
      <c r="J202" s="128">
        <f>'2. Försäljning och inköp'!K98</f>
        <v>0</v>
      </c>
      <c r="K202" s="128">
        <f>'2. Försäljning och inköp'!L98</f>
        <v>0</v>
      </c>
      <c r="L202" s="128">
        <f>'2. Försäljning och inköp'!M98</f>
        <v>0</v>
      </c>
      <c r="M202" s="128">
        <f>'2. Försäljning och inköp'!N98</f>
        <v>0</v>
      </c>
      <c r="N202" s="128">
        <f>'2. Försäljning och inköp'!O98</f>
        <v>0</v>
      </c>
      <c r="O202" s="128">
        <f>'2. Försäljning och inköp'!P98</f>
        <v>0</v>
      </c>
      <c r="P202" s="128">
        <f>'2. Försäljning och inköp'!Q98</f>
        <v>0</v>
      </c>
      <c r="Q202" s="45">
        <f t="shared" si="106"/>
        <v>0</v>
      </c>
    </row>
    <row r="203" spans="3:17" ht="12" customHeight="1" x14ac:dyDescent="0.2">
      <c r="C203" s="413" t="s">
        <v>16</v>
      </c>
      <c r="D203" s="414"/>
      <c r="E203" s="415">
        <f t="shared" ref="E203:P203" si="108">E202-E202/(1+$D202/100)</f>
        <v>0</v>
      </c>
      <c r="F203" s="415">
        <f t="shared" si="108"/>
        <v>0</v>
      </c>
      <c r="G203" s="415">
        <f t="shared" si="108"/>
        <v>0</v>
      </c>
      <c r="H203" s="415">
        <f t="shared" si="108"/>
        <v>0</v>
      </c>
      <c r="I203" s="415">
        <f t="shared" si="108"/>
        <v>0</v>
      </c>
      <c r="J203" s="415">
        <f t="shared" si="108"/>
        <v>0</v>
      </c>
      <c r="K203" s="415">
        <f t="shared" si="108"/>
        <v>0</v>
      </c>
      <c r="L203" s="415">
        <f t="shared" si="108"/>
        <v>0</v>
      </c>
      <c r="M203" s="415">
        <f t="shared" si="108"/>
        <v>0</v>
      </c>
      <c r="N203" s="415">
        <f t="shared" si="108"/>
        <v>0</v>
      </c>
      <c r="O203" s="415">
        <f t="shared" si="108"/>
        <v>0</v>
      </c>
      <c r="P203" s="415">
        <f t="shared" si="108"/>
        <v>0</v>
      </c>
      <c r="Q203" s="416">
        <f t="shared" si="106"/>
        <v>0</v>
      </c>
    </row>
    <row r="204" spans="3:17" ht="12" customHeight="1" x14ac:dyDescent="0.2">
      <c r="C204" s="411">
        <f>'2. Försäljning och inköp'!B99</f>
        <v>0</v>
      </c>
      <c r="D204" s="115">
        <f>'2. Försäljning och inköp'!D99</f>
        <v>25.5</v>
      </c>
      <c r="E204" s="128">
        <f>'2. Försäljning och inköp'!F99</f>
        <v>0</v>
      </c>
      <c r="F204" s="128">
        <f>'2. Försäljning och inköp'!G99</f>
        <v>0</v>
      </c>
      <c r="G204" s="128">
        <f>'2. Försäljning och inköp'!H99</f>
        <v>0</v>
      </c>
      <c r="H204" s="128">
        <f>'2. Försäljning och inköp'!I99</f>
        <v>0</v>
      </c>
      <c r="I204" s="128">
        <f>'2. Försäljning och inköp'!J99</f>
        <v>0</v>
      </c>
      <c r="J204" s="128">
        <f>'2. Försäljning och inköp'!K99</f>
        <v>0</v>
      </c>
      <c r="K204" s="128">
        <f>'2. Försäljning och inköp'!L99</f>
        <v>0</v>
      </c>
      <c r="L204" s="128">
        <f>'2. Försäljning och inköp'!M99</f>
        <v>0</v>
      </c>
      <c r="M204" s="128">
        <f>'2. Försäljning och inköp'!N99</f>
        <v>0</v>
      </c>
      <c r="N204" s="128">
        <f>'2. Försäljning och inköp'!O99</f>
        <v>0</v>
      </c>
      <c r="O204" s="128">
        <f>'2. Försäljning och inköp'!P99</f>
        <v>0</v>
      </c>
      <c r="P204" s="128">
        <f>'2. Försäljning och inköp'!Q99</f>
        <v>0</v>
      </c>
      <c r="Q204" s="45">
        <f t="shared" si="106"/>
        <v>0</v>
      </c>
    </row>
    <row r="205" spans="3:17" ht="12" customHeight="1" x14ac:dyDescent="0.2">
      <c r="C205" s="413" t="s">
        <v>16</v>
      </c>
      <c r="D205" s="414"/>
      <c r="E205" s="415">
        <f t="shared" ref="E205:P205" si="109">E204-E204/(1+$D204/100)</f>
        <v>0</v>
      </c>
      <c r="F205" s="415">
        <f t="shared" si="109"/>
        <v>0</v>
      </c>
      <c r="G205" s="415">
        <f t="shared" si="109"/>
        <v>0</v>
      </c>
      <c r="H205" s="415">
        <f t="shared" si="109"/>
        <v>0</v>
      </c>
      <c r="I205" s="415">
        <f t="shared" si="109"/>
        <v>0</v>
      </c>
      <c r="J205" s="415">
        <f t="shared" si="109"/>
        <v>0</v>
      </c>
      <c r="K205" s="415">
        <f t="shared" si="109"/>
        <v>0</v>
      </c>
      <c r="L205" s="415">
        <f t="shared" si="109"/>
        <v>0</v>
      </c>
      <c r="M205" s="415">
        <f t="shared" si="109"/>
        <v>0</v>
      </c>
      <c r="N205" s="415">
        <f t="shared" si="109"/>
        <v>0</v>
      </c>
      <c r="O205" s="415">
        <f t="shared" si="109"/>
        <v>0</v>
      </c>
      <c r="P205" s="415">
        <f t="shared" si="109"/>
        <v>0</v>
      </c>
      <c r="Q205" s="416">
        <f t="shared" si="106"/>
        <v>0</v>
      </c>
    </row>
    <row r="206" spans="3:17" ht="12" customHeight="1" x14ac:dyDescent="0.2">
      <c r="C206" s="411">
        <f>'2. Försäljning och inköp'!B100</f>
        <v>0</v>
      </c>
      <c r="D206" s="115">
        <f>'2. Försäljning och inköp'!D100</f>
        <v>25.5</v>
      </c>
      <c r="E206" s="128">
        <f>'2. Försäljning och inköp'!F100</f>
        <v>0</v>
      </c>
      <c r="F206" s="128">
        <f>'2. Försäljning och inköp'!G100</f>
        <v>0</v>
      </c>
      <c r="G206" s="128">
        <f>'2. Försäljning och inköp'!H100</f>
        <v>0</v>
      </c>
      <c r="H206" s="128">
        <f>'2. Försäljning och inköp'!I100</f>
        <v>0</v>
      </c>
      <c r="I206" s="128">
        <f>'2. Försäljning och inköp'!J100</f>
        <v>0</v>
      </c>
      <c r="J206" s="128">
        <f>'2. Försäljning och inköp'!K100</f>
        <v>0</v>
      </c>
      <c r="K206" s="128">
        <f>'2. Försäljning och inköp'!L100</f>
        <v>0</v>
      </c>
      <c r="L206" s="128">
        <f>'2. Försäljning och inköp'!M100</f>
        <v>0</v>
      </c>
      <c r="M206" s="128">
        <f>'2. Försäljning och inköp'!N100</f>
        <v>0</v>
      </c>
      <c r="N206" s="128">
        <f>'2. Försäljning och inköp'!O100</f>
        <v>0</v>
      </c>
      <c r="O206" s="128">
        <f>'2. Försäljning och inköp'!P100</f>
        <v>0</v>
      </c>
      <c r="P206" s="128">
        <f>'2. Försäljning och inköp'!Q100</f>
        <v>0</v>
      </c>
      <c r="Q206" s="45">
        <f t="shared" si="106"/>
        <v>0</v>
      </c>
    </row>
    <row r="207" spans="3:17" ht="12" customHeight="1" x14ac:dyDescent="0.2">
      <c r="C207" s="413" t="s">
        <v>16</v>
      </c>
      <c r="D207" s="414"/>
      <c r="E207" s="415">
        <f t="shared" ref="E207:P207" si="110">E206-E206/(1+$D206/100)</f>
        <v>0</v>
      </c>
      <c r="F207" s="415">
        <f t="shared" si="110"/>
        <v>0</v>
      </c>
      <c r="G207" s="415">
        <f t="shared" si="110"/>
        <v>0</v>
      </c>
      <c r="H207" s="415">
        <f t="shared" si="110"/>
        <v>0</v>
      </c>
      <c r="I207" s="415">
        <f t="shared" si="110"/>
        <v>0</v>
      </c>
      <c r="J207" s="415">
        <f t="shared" si="110"/>
        <v>0</v>
      </c>
      <c r="K207" s="415">
        <f t="shared" si="110"/>
        <v>0</v>
      </c>
      <c r="L207" s="415">
        <f t="shared" si="110"/>
        <v>0</v>
      </c>
      <c r="M207" s="415">
        <f t="shared" si="110"/>
        <v>0</v>
      </c>
      <c r="N207" s="415">
        <f t="shared" si="110"/>
        <v>0</v>
      </c>
      <c r="O207" s="415">
        <f t="shared" si="110"/>
        <v>0</v>
      </c>
      <c r="P207" s="415">
        <f t="shared" si="110"/>
        <v>0</v>
      </c>
      <c r="Q207" s="416">
        <f t="shared" si="106"/>
        <v>0</v>
      </c>
    </row>
    <row r="208" spans="3:17" ht="12" customHeight="1" x14ac:dyDescent="0.2">
      <c r="C208" s="411">
        <f>'2. Försäljning och inköp'!B101</f>
        <v>0</v>
      </c>
      <c r="D208" s="115">
        <f>'2. Försäljning och inköp'!D101</f>
        <v>25.5</v>
      </c>
      <c r="E208" s="128">
        <f>'2. Försäljning och inköp'!F101</f>
        <v>0</v>
      </c>
      <c r="F208" s="128">
        <f>'2. Försäljning och inköp'!G101</f>
        <v>0</v>
      </c>
      <c r="G208" s="128">
        <f>'2. Försäljning och inköp'!H101</f>
        <v>0</v>
      </c>
      <c r="H208" s="128">
        <f>'2. Försäljning och inköp'!I101</f>
        <v>0</v>
      </c>
      <c r="I208" s="128">
        <f>'2. Försäljning och inköp'!J101</f>
        <v>0</v>
      </c>
      <c r="J208" s="128">
        <f>'2. Försäljning och inköp'!K101</f>
        <v>0</v>
      </c>
      <c r="K208" s="128">
        <f>'2. Försäljning och inköp'!L101</f>
        <v>0</v>
      </c>
      <c r="L208" s="128">
        <f>'2. Försäljning och inköp'!M101</f>
        <v>0</v>
      </c>
      <c r="M208" s="128">
        <f>'2. Försäljning och inköp'!N101</f>
        <v>0</v>
      </c>
      <c r="N208" s="128">
        <f>'2. Försäljning och inköp'!O101</f>
        <v>0</v>
      </c>
      <c r="O208" s="128">
        <f>'2. Försäljning och inköp'!P101</f>
        <v>0</v>
      </c>
      <c r="P208" s="128">
        <f>'2. Försäljning och inköp'!Q101</f>
        <v>0</v>
      </c>
      <c r="Q208" s="45">
        <f t="shared" si="106"/>
        <v>0</v>
      </c>
    </row>
    <row r="209" spans="3:17" ht="12" customHeight="1" x14ac:dyDescent="0.2">
      <c r="C209" s="413" t="s">
        <v>16</v>
      </c>
      <c r="D209" s="414"/>
      <c r="E209" s="415">
        <f t="shared" ref="E209:P209" si="111">E208-E208/(1+$D208/100)</f>
        <v>0</v>
      </c>
      <c r="F209" s="415">
        <f t="shared" si="111"/>
        <v>0</v>
      </c>
      <c r="G209" s="415">
        <f t="shared" si="111"/>
        <v>0</v>
      </c>
      <c r="H209" s="415">
        <f t="shared" si="111"/>
        <v>0</v>
      </c>
      <c r="I209" s="415">
        <f t="shared" si="111"/>
        <v>0</v>
      </c>
      <c r="J209" s="415">
        <f t="shared" si="111"/>
        <v>0</v>
      </c>
      <c r="K209" s="415">
        <f t="shared" si="111"/>
        <v>0</v>
      </c>
      <c r="L209" s="415">
        <f t="shared" si="111"/>
        <v>0</v>
      </c>
      <c r="M209" s="415">
        <f t="shared" si="111"/>
        <v>0</v>
      </c>
      <c r="N209" s="415">
        <f t="shared" si="111"/>
        <v>0</v>
      </c>
      <c r="O209" s="415">
        <f t="shared" si="111"/>
        <v>0</v>
      </c>
      <c r="P209" s="415">
        <f t="shared" si="111"/>
        <v>0</v>
      </c>
      <c r="Q209" s="416">
        <f t="shared" si="106"/>
        <v>0</v>
      </c>
    </row>
    <row r="210" spans="3:17" ht="12" customHeight="1" x14ac:dyDescent="0.2">
      <c r="C210" s="411">
        <f>'2. Försäljning och inköp'!B102</f>
        <v>0</v>
      </c>
      <c r="D210" s="115">
        <f>'2. Försäljning och inköp'!D102</f>
        <v>25.5</v>
      </c>
      <c r="E210" s="128">
        <f>'2. Försäljning och inköp'!F102</f>
        <v>0</v>
      </c>
      <c r="F210" s="128">
        <f>'2. Försäljning och inköp'!G102</f>
        <v>0</v>
      </c>
      <c r="G210" s="128">
        <f>'2. Försäljning och inköp'!H102</f>
        <v>0</v>
      </c>
      <c r="H210" s="128">
        <f>'2. Försäljning och inköp'!I102</f>
        <v>0</v>
      </c>
      <c r="I210" s="128">
        <f>'2. Försäljning och inköp'!J102</f>
        <v>0</v>
      </c>
      <c r="J210" s="128">
        <f>'2. Försäljning och inköp'!K102</f>
        <v>0</v>
      </c>
      <c r="K210" s="128">
        <f>'2. Försäljning och inköp'!L102</f>
        <v>0</v>
      </c>
      <c r="L210" s="128">
        <f>'2. Försäljning och inköp'!M102</f>
        <v>0</v>
      </c>
      <c r="M210" s="128">
        <f>'2. Försäljning och inköp'!N102</f>
        <v>0</v>
      </c>
      <c r="N210" s="128">
        <f>'2. Försäljning och inköp'!O102</f>
        <v>0</v>
      </c>
      <c r="O210" s="128">
        <f>'2. Försäljning och inköp'!P102</f>
        <v>0</v>
      </c>
      <c r="P210" s="128">
        <f>'2. Försäljning och inköp'!Q102</f>
        <v>0</v>
      </c>
      <c r="Q210" s="45">
        <f t="shared" si="106"/>
        <v>0</v>
      </c>
    </row>
    <row r="211" spans="3:17" ht="12" customHeight="1" x14ac:dyDescent="0.2">
      <c r="C211" s="413" t="s">
        <v>16</v>
      </c>
      <c r="D211" s="414"/>
      <c r="E211" s="415">
        <f t="shared" ref="E211:P211" si="112">E210-E210/(1+$D210/100)</f>
        <v>0</v>
      </c>
      <c r="F211" s="415">
        <f t="shared" si="112"/>
        <v>0</v>
      </c>
      <c r="G211" s="415">
        <f t="shared" si="112"/>
        <v>0</v>
      </c>
      <c r="H211" s="415">
        <f t="shared" si="112"/>
        <v>0</v>
      </c>
      <c r="I211" s="415">
        <f t="shared" si="112"/>
        <v>0</v>
      </c>
      <c r="J211" s="415">
        <f t="shared" si="112"/>
        <v>0</v>
      </c>
      <c r="K211" s="415">
        <f t="shared" si="112"/>
        <v>0</v>
      </c>
      <c r="L211" s="415">
        <f t="shared" si="112"/>
        <v>0</v>
      </c>
      <c r="M211" s="415">
        <f t="shared" si="112"/>
        <v>0</v>
      </c>
      <c r="N211" s="415">
        <f t="shared" si="112"/>
        <v>0</v>
      </c>
      <c r="O211" s="415">
        <f t="shared" si="112"/>
        <v>0</v>
      </c>
      <c r="P211" s="415">
        <f t="shared" si="112"/>
        <v>0</v>
      </c>
      <c r="Q211" s="416">
        <f t="shared" si="106"/>
        <v>0</v>
      </c>
    </row>
    <row r="212" spans="3:17" ht="12" customHeight="1" x14ac:dyDescent="0.2">
      <c r="C212" s="411">
        <f>'2. Försäljning och inköp'!B103</f>
        <v>0</v>
      </c>
      <c r="D212" s="115">
        <f>'2. Försäljning och inköp'!D103</f>
        <v>25.5</v>
      </c>
      <c r="E212" s="128">
        <f>'2. Försäljning och inköp'!F103</f>
        <v>0</v>
      </c>
      <c r="F212" s="128">
        <f>'2. Försäljning och inköp'!G103</f>
        <v>0</v>
      </c>
      <c r="G212" s="128">
        <f>'2. Försäljning och inköp'!H103</f>
        <v>0</v>
      </c>
      <c r="H212" s="128">
        <f>'2. Försäljning och inköp'!I103</f>
        <v>0</v>
      </c>
      <c r="I212" s="128">
        <f>'2. Försäljning och inköp'!J103</f>
        <v>0</v>
      </c>
      <c r="J212" s="128">
        <f>'2. Försäljning och inköp'!K103</f>
        <v>0</v>
      </c>
      <c r="K212" s="128">
        <f>'2. Försäljning och inköp'!L103</f>
        <v>0</v>
      </c>
      <c r="L212" s="128">
        <f>'2. Försäljning och inköp'!M103</f>
        <v>0</v>
      </c>
      <c r="M212" s="128">
        <f>'2. Försäljning och inköp'!N103</f>
        <v>0</v>
      </c>
      <c r="N212" s="128">
        <f>'2. Försäljning och inköp'!O103</f>
        <v>0</v>
      </c>
      <c r="O212" s="128">
        <f>'2. Försäljning och inköp'!P103</f>
        <v>0</v>
      </c>
      <c r="P212" s="128">
        <f>'2. Försäljning och inköp'!Q103</f>
        <v>0</v>
      </c>
      <c r="Q212" s="45">
        <f t="shared" si="106"/>
        <v>0</v>
      </c>
    </row>
    <row r="213" spans="3:17" ht="12" customHeight="1" x14ac:dyDescent="0.2">
      <c r="C213" s="413" t="s">
        <v>16</v>
      </c>
      <c r="D213" s="414"/>
      <c r="E213" s="415">
        <f t="shared" ref="E213:P213" si="113">E212-E212/(1+$D212/100)</f>
        <v>0</v>
      </c>
      <c r="F213" s="415">
        <f t="shared" si="113"/>
        <v>0</v>
      </c>
      <c r="G213" s="415">
        <f t="shared" si="113"/>
        <v>0</v>
      </c>
      <c r="H213" s="415">
        <f t="shared" si="113"/>
        <v>0</v>
      </c>
      <c r="I213" s="415">
        <f t="shared" si="113"/>
        <v>0</v>
      </c>
      <c r="J213" s="415">
        <f t="shared" si="113"/>
        <v>0</v>
      </c>
      <c r="K213" s="415">
        <f t="shared" si="113"/>
        <v>0</v>
      </c>
      <c r="L213" s="415">
        <f t="shared" si="113"/>
        <v>0</v>
      </c>
      <c r="M213" s="415">
        <f t="shared" si="113"/>
        <v>0</v>
      </c>
      <c r="N213" s="415">
        <f t="shared" si="113"/>
        <v>0</v>
      </c>
      <c r="O213" s="415">
        <f t="shared" si="113"/>
        <v>0</v>
      </c>
      <c r="P213" s="415">
        <f t="shared" si="113"/>
        <v>0</v>
      </c>
      <c r="Q213" s="416">
        <f t="shared" si="106"/>
        <v>0</v>
      </c>
    </row>
    <row r="214" spans="3:17" ht="12" customHeight="1" x14ac:dyDescent="0.2">
      <c r="C214" s="411">
        <f>'2. Försäljning och inköp'!B104</f>
        <v>0</v>
      </c>
      <c r="D214" s="115">
        <f>'2. Försäljning och inköp'!D104</f>
        <v>25.5</v>
      </c>
      <c r="E214" s="128">
        <f>'2. Försäljning och inköp'!F104</f>
        <v>0</v>
      </c>
      <c r="F214" s="128">
        <f>'2. Försäljning och inköp'!G104</f>
        <v>0</v>
      </c>
      <c r="G214" s="128">
        <f>'2. Försäljning och inköp'!H104</f>
        <v>0</v>
      </c>
      <c r="H214" s="128">
        <f>'2. Försäljning och inköp'!I104</f>
        <v>0</v>
      </c>
      <c r="I214" s="128">
        <f>'2. Försäljning och inköp'!J104</f>
        <v>0</v>
      </c>
      <c r="J214" s="128">
        <f>'2. Försäljning och inköp'!K104</f>
        <v>0</v>
      </c>
      <c r="K214" s="128">
        <f>'2. Försäljning och inköp'!L104</f>
        <v>0</v>
      </c>
      <c r="L214" s="128">
        <f>'2. Försäljning och inköp'!M104</f>
        <v>0</v>
      </c>
      <c r="M214" s="128">
        <f>'2. Försäljning och inköp'!N104</f>
        <v>0</v>
      </c>
      <c r="N214" s="128">
        <f>'2. Försäljning och inköp'!O104</f>
        <v>0</v>
      </c>
      <c r="O214" s="128">
        <f>'2. Försäljning och inköp'!P104</f>
        <v>0</v>
      </c>
      <c r="P214" s="128">
        <f>'2. Försäljning och inköp'!Q104</f>
        <v>0</v>
      </c>
      <c r="Q214" s="45">
        <f t="shared" si="106"/>
        <v>0</v>
      </c>
    </row>
    <row r="215" spans="3:17" ht="12" customHeight="1" x14ac:dyDescent="0.2">
      <c r="C215" s="413" t="s">
        <v>16</v>
      </c>
      <c r="D215" s="414"/>
      <c r="E215" s="415">
        <f t="shared" ref="E215:P215" si="114">E214-E214/(1+$D214/100)</f>
        <v>0</v>
      </c>
      <c r="F215" s="415">
        <f t="shared" si="114"/>
        <v>0</v>
      </c>
      <c r="G215" s="415">
        <f t="shared" si="114"/>
        <v>0</v>
      </c>
      <c r="H215" s="415">
        <f t="shared" si="114"/>
        <v>0</v>
      </c>
      <c r="I215" s="415">
        <f t="shared" si="114"/>
        <v>0</v>
      </c>
      <c r="J215" s="415">
        <f t="shared" si="114"/>
        <v>0</v>
      </c>
      <c r="K215" s="415">
        <f t="shared" si="114"/>
        <v>0</v>
      </c>
      <c r="L215" s="415">
        <f t="shared" si="114"/>
        <v>0</v>
      </c>
      <c r="M215" s="415">
        <f t="shared" si="114"/>
        <v>0</v>
      </c>
      <c r="N215" s="415">
        <f t="shared" si="114"/>
        <v>0</v>
      </c>
      <c r="O215" s="415">
        <f t="shared" si="114"/>
        <v>0</v>
      </c>
      <c r="P215" s="415">
        <f t="shared" si="114"/>
        <v>0</v>
      </c>
      <c r="Q215" s="416">
        <f t="shared" si="106"/>
        <v>0</v>
      </c>
    </row>
    <row r="216" spans="3:17" ht="12" customHeight="1" x14ac:dyDescent="0.2">
      <c r="C216" s="411">
        <f>'2. Försäljning och inköp'!B105</f>
        <v>0</v>
      </c>
      <c r="D216" s="115">
        <f>'2. Försäljning och inköp'!D105</f>
        <v>25.5</v>
      </c>
      <c r="E216" s="128">
        <f>'2. Försäljning och inköp'!F105</f>
        <v>0</v>
      </c>
      <c r="F216" s="128">
        <f>'2. Försäljning och inköp'!G105</f>
        <v>0</v>
      </c>
      <c r="G216" s="128">
        <f>'2. Försäljning och inköp'!H105</f>
        <v>0</v>
      </c>
      <c r="H216" s="128">
        <f>'2. Försäljning och inköp'!I105</f>
        <v>0</v>
      </c>
      <c r="I216" s="128">
        <f>'2. Försäljning och inköp'!J105</f>
        <v>0</v>
      </c>
      <c r="J216" s="128">
        <f>'2. Försäljning och inköp'!K105</f>
        <v>0</v>
      </c>
      <c r="K216" s="128">
        <f>'2. Försäljning och inköp'!L105</f>
        <v>0</v>
      </c>
      <c r="L216" s="128">
        <f>'2. Försäljning och inköp'!M105</f>
        <v>0</v>
      </c>
      <c r="M216" s="128">
        <f>'2. Försäljning och inköp'!N105</f>
        <v>0</v>
      </c>
      <c r="N216" s="128">
        <f>'2. Försäljning och inköp'!O105</f>
        <v>0</v>
      </c>
      <c r="O216" s="128">
        <f>'2. Försäljning och inköp'!P105</f>
        <v>0</v>
      </c>
      <c r="P216" s="128">
        <f>'2. Försäljning och inköp'!Q105</f>
        <v>0</v>
      </c>
      <c r="Q216" s="45">
        <f t="shared" si="106"/>
        <v>0</v>
      </c>
    </row>
    <row r="217" spans="3:17" ht="12" customHeight="1" x14ac:dyDescent="0.2">
      <c r="C217" s="413" t="s">
        <v>16</v>
      </c>
      <c r="D217" s="414"/>
      <c r="E217" s="415">
        <f t="shared" ref="E217:P217" si="115">E216-E216/(1+$D216/100)</f>
        <v>0</v>
      </c>
      <c r="F217" s="415">
        <f t="shared" si="115"/>
        <v>0</v>
      </c>
      <c r="G217" s="415">
        <f t="shared" si="115"/>
        <v>0</v>
      </c>
      <c r="H217" s="415">
        <f t="shared" si="115"/>
        <v>0</v>
      </c>
      <c r="I217" s="415">
        <f t="shared" si="115"/>
        <v>0</v>
      </c>
      <c r="J217" s="415">
        <f t="shared" si="115"/>
        <v>0</v>
      </c>
      <c r="K217" s="415">
        <f t="shared" si="115"/>
        <v>0</v>
      </c>
      <c r="L217" s="415">
        <f t="shared" si="115"/>
        <v>0</v>
      </c>
      <c r="M217" s="415">
        <f t="shared" si="115"/>
        <v>0</v>
      </c>
      <c r="N217" s="415">
        <f t="shared" si="115"/>
        <v>0</v>
      </c>
      <c r="O217" s="415">
        <f t="shared" si="115"/>
        <v>0</v>
      </c>
      <c r="P217" s="415">
        <f t="shared" si="115"/>
        <v>0</v>
      </c>
      <c r="Q217" s="416">
        <f t="shared" si="106"/>
        <v>0</v>
      </c>
    </row>
    <row r="218" spans="3:17" ht="12" customHeight="1" x14ac:dyDescent="0.2">
      <c r="C218" s="411">
        <f>'2. Försäljning och inköp'!B106</f>
        <v>0</v>
      </c>
      <c r="D218" s="115">
        <f>'2. Försäljning och inköp'!D106</f>
        <v>25.5</v>
      </c>
      <c r="E218" s="128">
        <f>'2. Försäljning och inköp'!F106</f>
        <v>0</v>
      </c>
      <c r="F218" s="128">
        <f>'2. Försäljning och inköp'!G106</f>
        <v>0</v>
      </c>
      <c r="G218" s="128">
        <f>'2. Försäljning och inköp'!H106</f>
        <v>0</v>
      </c>
      <c r="H218" s="128">
        <f>'2. Försäljning och inköp'!I106</f>
        <v>0</v>
      </c>
      <c r="I218" s="128">
        <f>'2. Försäljning och inköp'!J106</f>
        <v>0</v>
      </c>
      <c r="J218" s="128">
        <f>'2. Försäljning och inköp'!K106</f>
        <v>0</v>
      </c>
      <c r="K218" s="128">
        <f>'2. Försäljning och inköp'!L106</f>
        <v>0</v>
      </c>
      <c r="L218" s="128">
        <f>'2. Försäljning och inköp'!M106</f>
        <v>0</v>
      </c>
      <c r="M218" s="128">
        <f>'2. Försäljning och inköp'!N106</f>
        <v>0</v>
      </c>
      <c r="N218" s="128">
        <f>'2. Försäljning och inköp'!O106</f>
        <v>0</v>
      </c>
      <c r="O218" s="128">
        <f>'2. Försäljning och inköp'!P106</f>
        <v>0</v>
      </c>
      <c r="P218" s="128">
        <f>'2. Försäljning och inköp'!Q106</f>
        <v>0</v>
      </c>
      <c r="Q218" s="45">
        <f t="shared" si="106"/>
        <v>0</v>
      </c>
    </row>
    <row r="219" spans="3:17" ht="12" customHeight="1" x14ac:dyDescent="0.2">
      <c r="C219" s="413" t="s">
        <v>16</v>
      </c>
      <c r="D219" s="414"/>
      <c r="E219" s="415">
        <f t="shared" ref="E219:P219" si="116">E218-E218/(1+$D218/100)</f>
        <v>0</v>
      </c>
      <c r="F219" s="415">
        <f t="shared" si="116"/>
        <v>0</v>
      </c>
      <c r="G219" s="415">
        <f t="shared" si="116"/>
        <v>0</v>
      </c>
      <c r="H219" s="415">
        <f t="shared" si="116"/>
        <v>0</v>
      </c>
      <c r="I219" s="415">
        <f t="shared" si="116"/>
        <v>0</v>
      </c>
      <c r="J219" s="415">
        <f t="shared" si="116"/>
        <v>0</v>
      </c>
      <c r="K219" s="415">
        <f t="shared" si="116"/>
        <v>0</v>
      </c>
      <c r="L219" s="415">
        <f t="shared" si="116"/>
        <v>0</v>
      </c>
      <c r="M219" s="415">
        <f t="shared" si="116"/>
        <v>0</v>
      </c>
      <c r="N219" s="415">
        <f t="shared" si="116"/>
        <v>0</v>
      </c>
      <c r="O219" s="415">
        <f t="shared" si="116"/>
        <v>0</v>
      </c>
      <c r="P219" s="415">
        <f t="shared" si="116"/>
        <v>0</v>
      </c>
      <c r="Q219" s="416">
        <f t="shared" si="106"/>
        <v>0</v>
      </c>
    </row>
    <row r="220" spans="3:17" ht="12" customHeight="1" x14ac:dyDescent="0.2">
      <c r="C220" s="411">
        <f>'2. Försäljning och inköp'!B107</f>
        <v>0</v>
      </c>
      <c r="D220" s="115">
        <f>'2. Försäljning och inköp'!D107</f>
        <v>25.5</v>
      </c>
      <c r="E220" s="128">
        <f>'2. Försäljning och inköp'!F107</f>
        <v>0</v>
      </c>
      <c r="F220" s="128">
        <f>'2. Försäljning och inköp'!G107</f>
        <v>0</v>
      </c>
      <c r="G220" s="128">
        <f>'2. Försäljning och inköp'!H107</f>
        <v>0</v>
      </c>
      <c r="H220" s="128">
        <f>'2. Försäljning och inköp'!I107</f>
        <v>0</v>
      </c>
      <c r="I220" s="128">
        <f>'2. Försäljning och inköp'!J107</f>
        <v>0</v>
      </c>
      <c r="J220" s="128">
        <f>'2. Försäljning och inköp'!K107</f>
        <v>0</v>
      </c>
      <c r="K220" s="128">
        <f>'2. Försäljning och inköp'!L107</f>
        <v>0</v>
      </c>
      <c r="L220" s="128">
        <f>'2. Försäljning och inköp'!M107</f>
        <v>0</v>
      </c>
      <c r="M220" s="128">
        <f>'2. Försäljning och inköp'!N107</f>
        <v>0</v>
      </c>
      <c r="N220" s="128">
        <f>'2. Försäljning och inköp'!O107</f>
        <v>0</v>
      </c>
      <c r="O220" s="128">
        <f>'2. Försäljning och inköp'!P107</f>
        <v>0</v>
      </c>
      <c r="P220" s="128">
        <f>'2. Försäljning och inköp'!Q107</f>
        <v>0</v>
      </c>
      <c r="Q220" s="45">
        <f t="shared" si="106"/>
        <v>0</v>
      </c>
    </row>
    <row r="221" spans="3:17" ht="12" customHeight="1" x14ac:dyDescent="0.2">
      <c r="C221" s="413" t="s">
        <v>16</v>
      </c>
      <c r="D221" s="414"/>
      <c r="E221" s="415">
        <f t="shared" ref="E221:P221" si="117">E220-E220/(1+$D220/100)</f>
        <v>0</v>
      </c>
      <c r="F221" s="415">
        <f t="shared" si="117"/>
        <v>0</v>
      </c>
      <c r="G221" s="415">
        <f t="shared" si="117"/>
        <v>0</v>
      </c>
      <c r="H221" s="415">
        <f t="shared" si="117"/>
        <v>0</v>
      </c>
      <c r="I221" s="415">
        <f t="shared" si="117"/>
        <v>0</v>
      </c>
      <c r="J221" s="415">
        <f t="shared" si="117"/>
        <v>0</v>
      </c>
      <c r="K221" s="415">
        <f t="shared" si="117"/>
        <v>0</v>
      </c>
      <c r="L221" s="415">
        <f t="shared" si="117"/>
        <v>0</v>
      </c>
      <c r="M221" s="415">
        <f t="shared" si="117"/>
        <v>0</v>
      </c>
      <c r="N221" s="415">
        <f t="shared" si="117"/>
        <v>0</v>
      </c>
      <c r="O221" s="415">
        <f t="shared" si="117"/>
        <v>0</v>
      </c>
      <c r="P221" s="415">
        <f t="shared" si="117"/>
        <v>0</v>
      </c>
      <c r="Q221" s="416">
        <f t="shared" si="106"/>
        <v>0</v>
      </c>
    </row>
    <row r="222" spans="3:17" ht="12" customHeight="1" x14ac:dyDescent="0.2">
      <c r="C222" s="411">
        <f>'2. Försäljning och inköp'!B108</f>
        <v>0</v>
      </c>
      <c r="D222" s="115">
        <f>'2. Försäljning och inköp'!D108</f>
        <v>25.5</v>
      </c>
      <c r="E222" s="128">
        <f>'2. Försäljning och inköp'!F108</f>
        <v>0</v>
      </c>
      <c r="F222" s="128">
        <f>'2. Försäljning och inköp'!G108</f>
        <v>0</v>
      </c>
      <c r="G222" s="128">
        <f>'2. Försäljning och inköp'!H108</f>
        <v>0</v>
      </c>
      <c r="H222" s="128">
        <f>'2. Försäljning och inköp'!I108</f>
        <v>0</v>
      </c>
      <c r="I222" s="128">
        <f>'2. Försäljning och inköp'!J108</f>
        <v>0</v>
      </c>
      <c r="J222" s="128">
        <f>'2. Försäljning och inköp'!K108</f>
        <v>0</v>
      </c>
      <c r="K222" s="128">
        <f>'2. Försäljning och inköp'!L108</f>
        <v>0</v>
      </c>
      <c r="L222" s="128">
        <f>'2. Försäljning och inköp'!M108</f>
        <v>0</v>
      </c>
      <c r="M222" s="128">
        <f>'2. Försäljning och inköp'!N108</f>
        <v>0</v>
      </c>
      <c r="N222" s="128">
        <f>'2. Försäljning och inköp'!O108</f>
        <v>0</v>
      </c>
      <c r="O222" s="128">
        <f>'2. Försäljning och inköp'!P108</f>
        <v>0</v>
      </c>
      <c r="P222" s="128">
        <f>'2. Försäljning och inköp'!Q108</f>
        <v>0</v>
      </c>
      <c r="Q222" s="45">
        <f t="shared" si="106"/>
        <v>0</v>
      </c>
    </row>
    <row r="223" spans="3:17" ht="12" customHeight="1" x14ac:dyDescent="0.2">
      <c r="C223" s="413" t="s">
        <v>16</v>
      </c>
      <c r="D223" s="414"/>
      <c r="E223" s="415">
        <f t="shared" ref="E223:P223" si="118">E222-E222/(1+$D222/100)</f>
        <v>0</v>
      </c>
      <c r="F223" s="415">
        <f t="shared" si="118"/>
        <v>0</v>
      </c>
      <c r="G223" s="415">
        <f t="shared" si="118"/>
        <v>0</v>
      </c>
      <c r="H223" s="415">
        <f t="shared" si="118"/>
        <v>0</v>
      </c>
      <c r="I223" s="415">
        <f t="shared" si="118"/>
        <v>0</v>
      </c>
      <c r="J223" s="415">
        <f t="shared" si="118"/>
        <v>0</v>
      </c>
      <c r="K223" s="415">
        <f t="shared" si="118"/>
        <v>0</v>
      </c>
      <c r="L223" s="415">
        <f t="shared" si="118"/>
        <v>0</v>
      </c>
      <c r="M223" s="415">
        <f t="shared" si="118"/>
        <v>0</v>
      </c>
      <c r="N223" s="415">
        <f t="shared" si="118"/>
        <v>0</v>
      </c>
      <c r="O223" s="415">
        <f t="shared" si="118"/>
        <v>0</v>
      </c>
      <c r="P223" s="415">
        <f t="shared" si="118"/>
        <v>0</v>
      </c>
      <c r="Q223" s="416">
        <f>SUM(E223:P223)</f>
        <v>0</v>
      </c>
    </row>
    <row r="224" spans="3:17" ht="12" customHeight="1" x14ac:dyDescent="0.2">
      <c r="C224" s="411">
        <f>'2. Försäljning och inköp'!B109</f>
        <v>0</v>
      </c>
      <c r="D224" s="115">
        <f>'2. Försäljning och inköp'!D109</f>
        <v>25.5</v>
      </c>
      <c r="E224" s="128">
        <f>'2. Försäljning och inköp'!F109</f>
        <v>0</v>
      </c>
      <c r="F224" s="128">
        <f>'2. Försäljning och inköp'!G109</f>
        <v>0</v>
      </c>
      <c r="G224" s="128">
        <f>'2. Försäljning och inköp'!H109</f>
        <v>0</v>
      </c>
      <c r="H224" s="128">
        <f>'2. Försäljning och inköp'!I109</f>
        <v>0</v>
      </c>
      <c r="I224" s="128">
        <f>'2. Försäljning och inköp'!J109</f>
        <v>0</v>
      </c>
      <c r="J224" s="128">
        <f>'2. Försäljning och inköp'!K109</f>
        <v>0</v>
      </c>
      <c r="K224" s="128">
        <f>'2. Försäljning och inköp'!L109</f>
        <v>0</v>
      </c>
      <c r="L224" s="128">
        <f>'2. Försäljning och inköp'!M109</f>
        <v>0</v>
      </c>
      <c r="M224" s="128">
        <f>'2. Försäljning och inköp'!N109</f>
        <v>0</v>
      </c>
      <c r="N224" s="128">
        <f>'2. Försäljning och inköp'!O109</f>
        <v>0</v>
      </c>
      <c r="O224" s="128">
        <f>'2. Försäljning och inköp'!P109</f>
        <v>0</v>
      </c>
      <c r="P224" s="128">
        <f>'2. Försäljning och inköp'!Q109</f>
        <v>0</v>
      </c>
      <c r="Q224" s="45">
        <f t="shared" si="106"/>
        <v>0</v>
      </c>
    </row>
    <row r="225" spans="3:17" ht="12" customHeight="1" x14ac:dyDescent="0.2">
      <c r="C225" s="413" t="s">
        <v>16</v>
      </c>
      <c r="D225" s="414"/>
      <c r="E225" s="415">
        <f t="shared" ref="E225:P225" si="119">E224-E224/(1+$D224/100)</f>
        <v>0</v>
      </c>
      <c r="F225" s="415">
        <f t="shared" si="119"/>
        <v>0</v>
      </c>
      <c r="G225" s="415">
        <f t="shared" si="119"/>
        <v>0</v>
      </c>
      <c r="H225" s="415">
        <f t="shared" si="119"/>
        <v>0</v>
      </c>
      <c r="I225" s="415">
        <f t="shared" si="119"/>
        <v>0</v>
      </c>
      <c r="J225" s="415">
        <f t="shared" si="119"/>
        <v>0</v>
      </c>
      <c r="K225" s="415">
        <f t="shared" si="119"/>
        <v>0</v>
      </c>
      <c r="L225" s="415">
        <f t="shared" si="119"/>
        <v>0</v>
      </c>
      <c r="M225" s="415">
        <f t="shared" si="119"/>
        <v>0</v>
      </c>
      <c r="N225" s="415">
        <f t="shared" si="119"/>
        <v>0</v>
      </c>
      <c r="O225" s="415">
        <f t="shared" si="119"/>
        <v>0</v>
      </c>
      <c r="P225" s="415">
        <f t="shared" si="119"/>
        <v>0</v>
      </c>
      <c r="Q225" s="416">
        <f>SUM(E225:P225)</f>
        <v>0</v>
      </c>
    </row>
    <row r="226" spans="3:17" ht="12" customHeight="1" x14ac:dyDescent="0.2">
      <c r="C226" s="411">
        <f>'2. Försäljning och inköp'!B110</f>
        <v>0</v>
      </c>
      <c r="D226" s="115">
        <f>'2. Försäljning och inköp'!D110</f>
        <v>25.5</v>
      </c>
      <c r="E226" s="128">
        <f>'2. Försäljning och inköp'!F110</f>
        <v>0</v>
      </c>
      <c r="F226" s="128">
        <f>'2. Försäljning och inköp'!G110</f>
        <v>0</v>
      </c>
      <c r="G226" s="128">
        <f>'2. Försäljning och inköp'!H110</f>
        <v>0</v>
      </c>
      <c r="H226" s="128">
        <f>'2. Försäljning och inköp'!I110</f>
        <v>0</v>
      </c>
      <c r="I226" s="128">
        <f>'2. Försäljning och inköp'!J110</f>
        <v>0</v>
      </c>
      <c r="J226" s="128">
        <f>'2. Försäljning och inköp'!K110</f>
        <v>0</v>
      </c>
      <c r="K226" s="128">
        <f>'2. Försäljning och inköp'!L110</f>
        <v>0</v>
      </c>
      <c r="L226" s="128">
        <f>'2. Försäljning och inköp'!M110</f>
        <v>0</v>
      </c>
      <c r="M226" s="128">
        <f>'2. Försäljning och inköp'!N110</f>
        <v>0</v>
      </c>
      <c r="N226" s="128">
        <f>'2. Försäljning och inköp'!O110</f>
        <v>0</v>
      </c>
      <c r="O226" s="128">
        <f>'2. Försäljning och inköp'!P110</f>
        <v>0</v>
      </c>
      <c r="P226" s="128">
        <f>'2. Försäljning och inköp'!Q110</f>
        <v>0</v>
      </c>
      <c r="Q226" s="45">
        <f t="shared" si="106"/>
        <v>0</v>
      </c>
    </row>
    <row r="227" spans="3:17" ht="12" customHeight="1" x14ac:dyDescent="0.2">
      <c r="C227" s="413" t="s">
        <v>16</v>
      </c>
      <c r="D227" s="414"/>
      <c r="E227" s="415">
        <f t="shared" ref="E227:P227" si="120">E226-E226/(1+$D226/100)</f>
        <v>0</v>
      </c>
      <c r="F227" s="415">
        <f t="shared" si="120"/>
        <v>0</v>
      </c>
      <c r="G227" s="415">
        <f t="shared" si="120"/>
        <v>0</v>
      </c>
      <c r="H227" s="415">
        <f t="shared" si="120"/>
        <v>0</v>
      </c>
      <c r="I227" s="415">
        <f t="shared" si="120"/>
        <v>0</v>
      </c>
      <c r="J227" s="415">
        <f t="shared" si="120"/>
        <v>0</v>
      </c>
      <c r="K227" s="415">
        <f t="shared" si="120"/>
        <v>0</v>
      </c>
      <c r="L227" s="415">
        <f t="shared" si="120"/>
        <v>0</v>
      </c>
      <c r="M227" s="415">
        <f t="shared" si="120"/>
        <v>0</v>
      </c>
      <c r="N227" s="415">
        <f t="shared" si="120"/>
        <v>0</v>
      </c>
      <c r="O227" s="415">
        <f t="shared" si="120"/>
        <v>0</v>
      </c>
      <c r="P227" s="415">
        <f t="shared" si="120"/>
        <v>0</v>
      </c>
      <c r="Q227" s="416">
        <f t="shared" si="106"/>
        <v>0</v>
      </c>
    </row>
    <row r="228" spans="3:17" ht="12" customHeight="1" x14ac:dyDescent="0.2">
      <c r="C228" s="411">
        <f>'2. Försäljning och inköp'!B111</f>
        <v>0</v>
      </c>
      <c r="D228" s="115">
        <f>'2. Försäljning och inköp'!D111</f>
        <v>25.5</v>
      </c>
      <c r="E228" s="128">
        <f>'2. Försäljning och inköp'!F111</f>
        <v>0</v>
      </c>
      <c r="F228" s="128">
        <f>'2. Försäljning och inköp'!G111</f>
        <v>0</v>
      </c>
      <c r="G228" s="128">
        <f>'2. Försäljning och inköp'!H111</f>
        <v>0</v>
      </c>
      <c r="H228" s="128">
        <f>'2. Försäljning och inköp'!I111</f>
        <v>0</v>
      </c>
      <c r="I228" s="128">
        <f>'2. Försäljning och inköp'!J111</f>
        <v>0</v>
      </c>
      <c r="J228" s="128">
        <f>'2. Försäljning och inköp'!K111</f>
        <v>0</v>
      </c>
      <c r="K228" s="128">
        <f>'2. Försäljning och inköp'!L111</f>
        <v>0</v>
      </c>
      <c r="L228" s="128">
        <f>'2. Försäljning och inköp'!M111</f>
        <v>0</v>
      </c>
      <c r="M228" s="128">
        <f>'2. Försäljning och inköp'!N111</f>
        <v>0</v>
      </c>
      <c r="N228" s="128">
        <f>'2. Försäljning och inköp'!O111</f>
        <v>0</v>
      </c>
      <c r="O228" s="128">
        <f>'2. Försäljning och inköp'!P111</f>
        <v>0</v>
      </c>
      <c r="P228" s="128">
        <f>'2. Försäljning och inköp'!Q111</f>
        <v>0</v>
      </c>
      <c r="Q228" s="45">
        <f>SUM(E228:P228)</f>
        <v>0</v>
      </c>
    </row>
    <row r="229" spans="3:17" ht="12" customHeight="1" x14ac:dyDescent="0.2">
      <c r="C229" s="413" t="s">
        <v>16</v>
      </c>
      <c r="D229" s="414"/>
      <c r="E229" s="415">
        <f t="shared" ref="E229:P229" si="121">E228-E228/(1+$D228/100)</f>
        <v>0</v>
      </c>
      <c r="F229" s="415">
        <f t="shared" si="121"/>
        <v>0</v>
      </c>
      <c r="G229" s="415">
        <f t="shared" si="121"/>
        <v>0</v>
      </c>
      <c r="H229" s="415">
        <f t="shared" si="121"/>
        <v>0</v>
      </c>
      <c r="I229" s="415">
        <f t="shared" si="121"/>
        <v>0</v>
      </c>
      <c r="J229" s="415">
        <f t="shared" si="121"/>
        <v>0</v>
      </c>
      <c r="K229" s="415">
        <f t="shared" si="121"/>
        <v>0</v>
      </c>
      <c r="L229" s="415">
        <f t="shared" si="121"/>
        <v>0</v>
      </c>
      <c r="M229" s="415">
        <f t="shared" si="121"/>
        <v>0</v>
      </c>
      <c r="N229" s="415">
        <f t="shared" si="121"/>
        <v>0</v>
      </c>
      <c r="O229" s="415">
        <f t="shared" si="121"/>
        <v>0</v>
      </c>
      <c r="P229" s="415">
        <f t="shared" si="121"/>
        <v>0</v>
      </c>
      <c r="Q229" s="416">
        <f>SUM(E229:P229)</f>
        <v>0</v>
      </c>
    </row>
    <row r="230" spans="3:17" ht="12" customHeight="1" x14ac:dyDescent="0.2">
      <c r="C230" s="421" t="s">
        <v>152</v>
      </c>
      <c r="D230" s="422">
        <f>'2. Försäljning och inköp'!D112</f>
        <v>0</v>
      </c>
      <c r="E230" s="427">
        <f>E131+E133+E135+E137+E139+E141+E143+E145+E147+E149+E151+E153+E155+E157+E159+E161+E163+E165+E167+E169+E171+E173+E175+E177+E179+E181+E183+E185+E187+E189+E191+E193+E195+E197+E199+E201+E203+E205+E207+E209+E211+E213+E215+E217+E219+E221+E223+E225+E227+E229</f>
        <v>0</v>
      </c>
      <c r="F230" s="428">
        <f t="shared" ref="F230:P230" si="122">F131+F133+F135+F137+F139+F141+F143+F145+F147+F149+F151+F153+F155+F157+F159+F161+F163+F165+F167+F169+F171+F173+F175+F177+F179+F181+F183+F185+F187+F189+F191+F193+F195+F197+F199+F201+F203+F205+F207+F209+F211+F213+F215+F217+F219+F221+F223+F225+F227+F229</f>
        <v>0</v>
      </c>
      <c r="G230" s="428">
        <f t="shared" si="122"/>
        <v>0</v>
      </c>
      <c r="H230" s="428">
        <f t="shared" si="122"/>
        <v>0</v>
      </c>
      <c r="I230" s="428">
        <f t="shared" si="122"/>
        <v>0</v>
      </c>
      <c r="J230" s="428">
        <f t="shared" si="122"/>
        <v>0</v>
      </c>
      <c r="K230" s="428">
        <f t="shared" si="122"/>
        <v>0</v>
      </c>
      <c r="L230" s="428">
        <f t="shared" si="122"/>
        <v>0</v>
      </c>
      <c r="M230" s="428">
        <f t="shared" si="122"/>
        <v>0</v>
      </c>
      <c r="N230" s="428">
        <f t="shared" si="122"/>
        <v>0</v>
      </c>
      <c r="O230" s="428">
        <f t="shared" si="122"/>
        <v>0</v>
      </c>
      <c r="P230" s="428">
        <f t="shared" si="122"/>
        <v>0</v>
      </c>
      <c r="Q230" s="178">
        <f>SUM(E230:P230)</f>
        <v>0</v>
      </c>
    </row>
    <row r="231" spans="3:17" ht="12" customHeight="1" x14ac:dyDescent="0.2">
      <c r="C231" s="413"/>
      <c r="D231" s="414"/>
      <c r="E231" s="415"/>
      <c r="F231" s="415"/>
      <c r="G231" s="415"/>
      <c r="H231" s="415"/>
      <c r="I231" s="415"/>
      <c r="J231" s="415"/>
      <c r="K231" s="415"/>
      <c r="L231" s="415"/>
      <c r="M231" s="415"/>
      <c r="N231" s="415"/>
      <c r="O231" s="415"/>
      <c r="P231" s="415"/>
      <c r="Q231" s="416"/>
    </row>
    <row r="232" spans="3:17" ht="12" customHeight="1" x14ac:dyDescent="0.2">
      <c r="C232" s="47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30"/>
    </row>
    <row r="233" spans="3:17" ht="13.5" thickBot="1" x14ac:dyDescent="0.25"/>
    <row r="234" spans="3:17" x14ac:dyDescent="0.2">
      <c r="C234" s="37" t="str">
        <f>'2. Försäljning och inköp'!B116</f>
        <v>Köpta tjänster</v>
      </c>
      <c r="D234" s="106" t="s">
        <v>13</v>
      </c>
      <c r="E234" s="125" t="str">
        <f>'2. Försäljning och inköp'!F116</f>
        <v>Jan</v>
      </c>
      <c r="F234" s="125" t="str">
        <f>'2. Försäljning och inköp'!G116</f>
        <v>Feb</v>
      </c>
      <c r="G234" s="125" t="str">
        <f>'2. Försäljning och inköp'!H116</f>
        <v>Mars</v>
      </c>
      <c r="H234" s="125" t="str">
        <f>'2. Försäljning och inköp'!I116</f>
        <v>April</v>
      </c>
      <c r="I234" s="125" t="str">
        <f>'2. Försäljning och inköp'!J116</f>
        <v>Maj</v>
      </c>
      <c r="J234" s="125" t="str">
        <f>'2. Försäljning och inköp'!K116</f>
        <v>Juni</v>
      </c>
      <c r="K234" s="125" t="str">
        <f>'2. Försäljning och inköp'!L116</f>
        <v>Juli</v>
      </c>
      <c r="L234" s="125" t="str">
        <f>'2. Försäljning och inköp'!M116</f>
        <v>Aug</v>
      </c>
      <c r="M234" s="125" t="str">
        <f>'2. Försäljning och inköp'!N116</f>
        <v>Sep</v>
      </c>
      <c r="N234" s="125" t="str">
        <f>'2. Försäljning och inköp'!O116</f>
        <v>Okt</v>
      </c>
      <c r="O234" s="125" t="str">
        <f>'2. Försäljning och inköp'!P116</f>
        <v>Nov</v>
      </c>
      <c r="P234" s="125" t="str">
        <f>'2. Försäljning och inköp'!Q116</f>
        <v>Dec</v>
      </c>
      <c r="Q234" s="125" t="str">
        <f>'2. Försäljning och inköp'!R116</f>
        <v>SLGT</v>
      </c>
    </row>
    <row r="235" spans="3:17" x14ac:dyDescent="0.2">
      <c r="C235" s="42" t="str">
        <f>'2. Försäljning och inköp'!B117</f>
        <v xml:space="preserve"> Tjänst 1</v>
      </c>
      <c r="D235" s="109">
        <f>'2. Försäljning och inköp'!D117</f>
        <v>25.5</v>
      </c>
      <c r="E235" s="121">
        <f>'2. Försäljning och inköp'!F117</f>
        <v>0</v>
      </c>
      <c r="F235" s="121">
        <f>'2. Försäljning och inköp'!G117</f>
        <v>0</v>
      </c>
      <c r="G235" s="121">
        <f>'2. Försäljning och inköp'!H117</f>
        <v>0</v>
      </c>
      <c r="H235" s="121">
        <f>'2. Försäljning och inköp'!I117</f>
        <v>0</v>
      </c>
      <c r="I235" s="121">
        <f>'2. Försäljning och inköp'!J117</f>
        <v>0</v>
      </c>
      <c r="J235" s="121">
        <f>'2. Försäljning och inköp'!K117</f>
        <v>0</v>
      </c>
      <c r="K235" s="121">
        <f>'2. Försäljning och inköp'!L117</f>
        <v>0</v>
      </c>
      <c r="L235" s="121">
        <f>'2. Försäljning och inköp'!M117</f>
        <v>0</v>
      </c>
      <c r="M235" s="121">
        <f>'2. Försäljning och inköp'!N117</f>
        <v>0</v>
      </c>
      <c r="N235" s="121">
        <f>'2. Försäljning och inköp'!O117</f>
        <v>0</v>
      </c>
      <c r="O235" s="121">
        <f>'2. Försäljning och inköp'!P117</f>
        <v>0</v>
      </c>
      <c r="P235" s="121">
        <f>'2. Försäljning och inköp'!Q117</f>
        <v>0</v>
      </c>
      <c r="Q235" s="65">
        <f>SUM(E235:P235)</f>
        <v>0</v>
      </c>
    </row>
    <row r="236" spans="3:17" x14ac:dyDescent="0.2">
      <c r="C236" s="44" t="s">
        <v>16</v>
      </c>
      <c r="D236" s="110"/>
      <c r="E236" s="122">
        <f t="shared" ref="E236:P246" si="123">E235-E235/(1+$D235/100)</f>
        <v>0</v>
      </c>
      <c r="F236" s="122">
        <f t="shared" si="123"/>
        <v>0</v>
      </c>
      <c r="G236" s="122">
        <f t="shared" si="123"/>
        <v>0</v>
      </c>
      <c r="H236" s="122">
        <f t="shared" si="123"/>
        <v>0</v>
      </c>
      <c r="I236" s="122">
        <f t="shared" si="123"/>
        <v>0</v>
      </c>
      <c r="J236" s="122">
        <f t="shared" si="123"/>
        <v>0</v>
      </c>
      <c r="K236" s="122">
        <f t="shared" si="123"/>
        <v>0</v>
      </c>
      <c r="L236" s="122">
        <f t="shared" si="123"/>
        <v>0</v>
      </c>
      <c r="M236" s="122">
        <f t="shared" si="123"/>
        <v>0</v>
      </c>
      <c r="N236" s="122">
        <f t="shared" si="123"/>
        <v>0</v>
      </c>
      <c r="O236" s="122">
        <f t="shared" si="123"/>
        <v>0</v>
      </c>
      <c r="P236" s="122">
        <f t="shared" si="123"/>
        <v>0</v>
      </c>
      <c r="Q236" s="45">
        <f>SUM(E236:P236)</f>
        <v>0</v>
      </c>
    </row>
    <row r="237" spans="3:17" x14ac:dyDescent="0.2">
      <c r="C237" s="42" t="str">
        <f>'2. Försäljning och inköp'!B118</f>
        <v xml:space="preserve"> Tjänst 2</v>
      </c>
      <c r="D237" s="111">
        <f>'2. Försäljning och inköp'!D118</f>
        <v>25.5</v>
      </c>
      <c r="E237" s="124">
        <f>'2. Försäljning och inköp'!F118</f>
        <v>0</v>
      </c>
      <c r="F237" s="124">
        <f>'2. Försäljning och inköp'!G118</f>
        <v>0</v>
      </c>
      <c r="G237" s="124">
        <f>'2. Försäljning och inköp'!H118</f>
        <v>0</v>
      </c>
      <c r="H237" s="124">
        <f>'2. Försäljning och inköp'!I118</f>
        <v>0</v>
      </c>
      <c r="I237" s="124">
        <f>'2. Försäljning och inköp'!J118</f>
        <v>0</v>
      </c>
      <c r="J237" s="124">
        <f>'2. Försäljning och inköp'!K118</f>
        <v>0</v>
      </c>
      <c r="K237" s="124">
        <f>'2. Försäljning och inköp'!L118</f>
        <v>0</v>
      </c>
      <c r="L237" s="124">
        <f>'2. Försäljning och inköp'!M118</f>
        <v>0</v>
      </c>
      <c r="M237" s="124">
        <f>'2. Försäljning och inköp'!N118</f>
        <v>0</v>
      </c>
      <c r="N237" s="124">
        <f>'2. Försäljning och inköp'!O118</f>
        <v>0</v>
      </c>
      <c r="O237" s="124">
        <f>'2. Försäljning och inköp'!P118</f>
        <v>0</v>
      </c>
      <c r="P237" s="124">
        <f>'2. Försäljning och inköp'!Q118</f>
        <v>0</v>
      </c>
      <c r="Q237" s="45">
        <f>SUM(E237:P237)</f>
        <v>0</v>
      </c>
    </row>
    <row r="238" spans="3:17" x14ac:dyDescent="0.2">
      <c r="C238" s="44" t="s">
        <v>16</v>
      </c>
      <c r="D238" s="111"/>
      <c r="E238" s="122">
        <f t="shared" si="123"/>
        <v>0</v>
      </c>
      <c r="F238" s="122">
        <f t="shared" si="123"/>
        <v>0</v>
      </c>
      <c r="G238" s="122">
        <f t="shared" si="123"/>
        <v>0</v>
      </c>
      <c r="H238" s="122">
        <f t="shared" si="123"/>
        <v>0</v>
      </c>
      <c r="I238" s="122">
        <f t="shared" si="123"/>
        <v>0</v>
      </c>
      <c r="J238" s="122">
        <f t="shared" si="123"/>
        <v>0</v>
      </c>
      <c r="K238" s="122">
        <f t="shared" si="123"/>
        <v>0</v>
      </c>
      <c r="L238" s="122">
        <f t="shared" si="123"/>
        <v>0</v>
      </c>
      <c r="M238" s="122">
        <f t="shared" si="123"/>
        <v>0</v>
      </c>
      <c r="N238" s="122">
        <f t="shared" si="123"/>
        <v>0</v>
      </c>
      <c r="O238" s="122">
        <f t="shared" si="123"/>
        <v>0</v>
      </c>
      <c r="P238" s="122">
        <f t="shared" si="123"/>
        <v>0</v>
      </c>
      <c r="Q238" s="45">
        <f t="shared" ref="Q238:Q267" si="124">SUM(E238:P238)</f>
        <v>0</v>
      </c>
    </row>
    <row r="239" spans="3:17" x14ac:dyDescent="0.2">
      <c r="C239" s="42" t="str">
        <f>'2. Försäljning och inköp'!B119</f>
        <v xml:space="preserve"> Tjänst 3</v>
      </c>
      <c r="D239" s="109">
        <f>'2. Försäljning och inköp'!D119</f>
        <v>25.5</v>
      </c>
      <c r="E239" s="121">
        <f>'2. Försäljning och inköp'!F119</f>
        <v>0</v>
      </c>
      <c r="F239" s="121">
        <f>'2. Försäljning och inköp'!G119</f>
        <v>0</v>
      </c>
      <c r="G239" s="121">
        <f>'2. Försäljning och inköp'!H119</f>
        <v>0</v>
      </c>
      <c r="H239" s="121">
        <f>'2. Försäljning och inköp'!I119</f>
        <v>0</v>
      </c>
      <c r="I239" s="121">
        <f>'2. Försäljning och inköp'!J119</f>
        <v>0</v>
      </c>
      <c r="J239" s="121">
        <f>'2. Försäljning och inköp'!K119</f>
        <v>0</v>
      </c>
      <c r="K239" s="121">
        <f>'2. Försäljning och inköp'!L119</f>
        <v>0</v>
      </c>
      <c r="L239" s="121">
        <f>'2. Försäljning och inköp'!M119</f>
        <v>0</v>
      </c>
      <c r="M239" s="121">
        <f>'2. Försäljning och inköp'!N119</f>
        <v>0</v>
      </c>
      <c r="N239" s="121">
        <f>'2. Försäljning och inköp'!O119</f>
        <v>0</v>
      </c>
      <c r="O239" s="121">
        <f>'2. Försäljning och inköp'!P119</f>
        <v>0</v>
      </c>
      <c r="P239" s="121">
        <f>'2. Försäljning och inköp'!Q119</f>
        <v>0</v>
      </c>
      <c r="Q239" s="45">
        <f t="shared" si="124"/>
        <v>0</v>
      </c>
    </row>
    <row r="240" spans="3:17" x14ac:dyDescent="0.2">
      <c r="C240" s="44" t="s">
        <v>16</v>
      </c>
      <c r="D240" s="110"/>
      <c r="E240" s="122">
        <f t="shared" si="123"/>
        <v>0</v>
      </c>
      <c r="F240" s="122">
        <f t="shared" si="123"/>
        <v>0</v>
      </c>
      <c r="G240" s="122">
        <f t="shared" si="123"/>
        <v>0</v>
      </c>
      <c r="H240" s="122">
        <f t="shared" si="123"/>
        <v>0</v>
      </c>
      <c r="I240" s="122">
        <f t="shared" si="123"/>
        <v>0</v>
      </c>
      <c r="J240" s="122">
        <f t="shared" si="123"/>
        <v>0</v>
      </c>
      <c r="K240" s="122">
        <f t="shared" si="123"/>
        <v>0</v>
      </c>
      <c r="L240" s="122">
        <f t="shared" si="123"/>
        <v>0</v>
      </c>
      <c r="M240" s="122">
        <f t="shared" si="123"/>
        <v>0</v>
      </c>
      <c r="N240" s="122">
        <f t="shared" si="123"/>
        <v>0</v>
      </c>
      <c r="O240" s="122">
        <f t="shared" si="123"/>
        <v>0</v>
      </c>
      <c r="P240" s="122">
        <f t="shared" si="123"/>
        <v>0</v>
      </c>
      <c r="Q240" s="45">
        <f t="shared" si="124"/>
        <v>0</v>
      </c>
    </row>
    <row r="241" spans="3:17" x14ac:dyDescent="0.2">
      <c r="C241" s="409">
        <f>'2. Försäljning och inköp'!B120</f>
        <v>0</v>
      </c>
      <c r="D241" s="111">
        <f>'2. Försäljning och inköp'!D120</f>
        <v>25.5</v>
      </c>
      <c r="E241" s="124">
        <f>'2. Försäljning och inköp'!F120</f>
        <v>0</v>
      </c>
      <c r="F241" s="124">
        <f>'2. Försäljning och inköp'!G120</f>
        <v>0</v>
      </c>
      <c r="G241" s="124">
        <f>'2. Försäljning och inköp'!H120</f>
        <v>0</v>
      </c>
      <c r="H241" s="124">
        <f>'2. Försäljning och inköp'!I120</f>
        <v>0</v>
      </c>
      <c r="I241" s="124">
        <f>'2. Försäljning och inköp'!J120</f>
        <v>0</v>
      </c>
      <c r="J241" s="124">
        <f>'2. Försäljning och inköp'!K120</f>
        <v>0</v>
      </c>
      <c r="K241" s="124">
        <f>'2. Försäljning och inköp'!L120</f>
        <v>0</v>
      </c>
      <c r="L241" s="124">
        <f>'2. Försäljning och inköp'!M120</f>
        <v>0</v>
      </c>
      <c r="M241" s="124">
        <f>'2. Försäljning och inköp'!N120</f>
        <v>0</v>
      </c>
      <c r="N241" s="124">
        <f>'2. Försäljning och inköp'!O120</f>
        <v>0</v>
      </c>
      <c r="O241" s="124">
        <f>'2. Försäljning och inköp'!P120</f>
        <v>0</v>
      </c>
      <c r="P241" s="124">
        <f>'2. Försäljning och inköp'!Q120</f>
        <v>0</v>
      </c>
      <c r="Q241" s="45">
        <f t="shared" si="124"/>
        <v>0</v>
      </c>
    </row>
    <row r="242" spans="3:17" x14ac:dyDescent="0.2">
      <c r="C242" s="417" t="s">
        <v>16</v>
      </c>
      <c r="D242" s="111"/>
      <c r="E242" s="122">
        <f t="shared" si="123"/>
        <v>0</v>
      </c>
      <c r="F242" s="122">
        <f t="shared" si="123"/>
        <v>0</v>
      </c>
      <c r="G242" s="122">
        <f t="shared" si="123"/>
        <v>0</v>
      </c>
      <c r="H242" s="122">
        <f t="shared" si="123"/>
        <v>0</v>
      </c>
      <c r="I242" s="122">
        <f t="shared" si="123"/>
        <v>0</v>
      </c>
      <c r="J242" s="122">
        <f t="shared" si="123"/>
        <v>0</v>
      </c>
      <c r="K242" s="122">
        <f t="shared" si="123"/>
        <v>0</v>
      </c>
      <c r="L242" s="122">
        <f t="shared" si="123"/>
        <v>0</v>
      </c>
      <c r="M242" s="122">
        <f t="shared" si="123"/>
        <v>0</v>
      </c>
      <c r="N242" s="122">
        <f t="shared" si="123"/>
        <v>0</v>
      </c>
      <c r="O242" s="122">
        <f t="shared" si="123"/>
        <v>0</v>
      </c>
      <c r="P242" s="122">
        <f t="shared" si="123"/>
        <v>0</v>
      </c>
      <c r="Q242" s="45">
        <f t="shared" si="124"/>
        <v>0</v>
      </c>
    </row>
    <row r="243" spans="3:17" x14ac:dyDescent="0.2">
      <c r="C243" s="418">
        <f>'2. Försäljning och inköp'!B121</f>
        <v>0</v>
      </c>
      <c r="D243" s="109">
        <f>'2. Försäljning och inköp'!D121</f>
        <v>25.5</v>
      </c>
      <c r="E243" s="121">
        <f>'2. Försäljning och inköp'!F121</f>
        <v>0</v>
      </c>
      <c r="F243" s="121">
        <f>'2. Försäljning och inköp'!G121</f>
        <v>0</v>
      </c>
      <c r="G243" s="121">
        <f>'2. Försäljning och inköp'!H121</f>
        <v>0</v>
      </c>
      <c r="H243" s="121">
        <f>'2. Försäljning och inköp'!I121</f>
        <v>0</v>
      </c>
      <c r="I243" s="121">
        <f>'2. Försäljning och inköp'!J121</f>
        <v>0</v>
      </c>
      <c r="J243" s="121">
        <f>'2. Försäljning och inköp'!K121</f>
        <v>0</v>
      </c>
      <c r="K243" s="121">
        <f>'2. Försäljning och inköp'!L121</f>
        <v>0</v>
      </c>
      <c r="L243" s="121">
        <f>'2. Försäljning och inköp'!M121</f>
        <v>0</v>
      </c>
      <c r="M243" s="121">
        <f>'2. Försäljning och inköp'!N121</f>
        <v>0</v>
      </c>
      <c r="N243" s="121">
        <f>'2. Försäljning och inköp'!O121</f>
        <v>0</v>
      </c>
      <c r="O243" s="121">
        <f>'2. Försäljning och inköp'!P121</f>
        <v>0</v>
      </c>
      <c r="P243" s="121">
        <f>'2. Försäljning och inköp'!Q121</f>
        <v>0</v>
      </c>
      <c r="Q243" s="45">
        <f t="shared" si="124"/>
        <v>0</v>
      </c>
    </row>
    <row r="244" spans="3:17" x14ac:dyDescent="0.2">
      <c r="C244" s="417" t="s">
        <v>16</v>
      </c>
      <c r="D244" s="110"/>
      <c r="E244" s="122">
        <f t="shared" si="123"/>
        <v>0</v>
      </c>
      <c r="F244" s="122">
        <f t="shared" si="123"/>
        <v>0</v>
      </c>
      <c r="G244" s="122">
        <f t="shared" si="123"/>
        <v>0</v>
      </c>
      <c r="H244" s="122">
        <f t="shared" si="123"/>
        <v>0</v>
      </c>
      <c r="I244" s="122">
        <f t="shared" si="123"/>
        <v>0</v>
      </c>
      <c r="J244" s="122">
        <f t="shared" si="123"/>
        <v>0</v>
      </c>
      <c r="K244" s="122">
        <f t="shared" si="123"/>
        <v>0</v>
      </c>
      <c r="L244" s="122">
        <f t="shared" si="123"/>
        <v>0</v>
      </c>
      <c r="M244" s="122">
        <f t="shared" si="123"/>
        <v>0</v>
      </c>
      <c r="N244" s="122">
        <f t="shared" si="123"/>
        <v>0</v>
      </c>
      <c r="O244" s="122">
        <f t="shared" si="123"/>
        <v>0</v>
      </c>
      <c r="P244" s="122">
        <f t="shared" si="123"/>
        <v>0</v>
      </c>
      <c r="Q244" s="45">
        <f t="shared" si="124"/>
        <v>0</v>
      </c>
    </row>
    <row r="245" spans="3:17" x14ac:dyDescent="0.2">
      <c r="C245" s="409">
        <f>'2. Försäljning och inköp'!B122</f>
        <v>0</v>
      </c>
      <c r="D245" s="111">
        <f>'2. Försäljning och inköp'!D122</f>
        <v>25.5</v>
      </c>
      <c r="E245" s="124">
        <f>'2. Försäljning och inköp'!F122</f>
        <v>0</v>
      </c>
      <c r="F245" s="124">
        <f>'2. Försäljning och inköp'!G122</f>
        <v>0</v>
      </c>
      <c r="G245" s="124">
        <f>'2. Försäljning och inköp'!H122</f>
        <v>0</v>
      </c>
      <c r="H245" s="124">
        <f>'2. Försäljning och inköp'!I122</f>
        <v>0</v>
      </c>
      <c r="I245" s="124">
        <f>'2. Försäljning och inköp'!J122</f>
        <v>0</v>
      </c>
      <c r="J245" s="124">
        <f>'2. Försäljning och inköp'!K122</f>
        <v>0</v>
      </c>
      <c r="K245" s="124">
        <f>'2. Försäljning och inköp'!L122</f>
        <v>0</v>
      </c>
      <c r="L245" s="124">
        <f>'2. Försäljning och inköp'!M122</f>
        <v>0</v>
      </c>
      <c r="M245" s="124">
        <f>'2. Försäljning och inköp'!N122</f>
        <v>0</v>
      </c>
      <c r="N245" s="124">
        <f>'2. Försäljning och inköp'!O122</f>
        <v>0</v>
      </c>
      <c r="O245" s="124">
        <f>'2. Försäljning och inköp'!P122</f>
        <v>0</v>
      </c>
      <c r="P245" s="124">
        <f>'2. Försäljning och inköp'!Q122</f>
        <v>0</v>
      </c>
      <c r="Q245" s="45">
        <f t="shared" si="124"/>
        <v>0</v>
      </c>
    </row>
    <row r="246" spans="3:17" x14ac:dyDescent="0.2">
      <c r="C246" s="417" t="s">
        <v>16</v>
      </c>
      <c r="D246" s="111"/>
      <c r="E246" s="122">
        <f t="shared" si="123"/>
        <v>0</v>
      </c>
      <c r="F246" s="122">
        <f t="shared" si="123"/>
        <v>0</v>
      </c>
      <c r="G246" s="122">
        <f t="shared" si="123"/>
        <v>0</v>
      </c>
      <c r="H246" s="122">
        <f t="shared" si="123"/>
        <v>0</v>
      </c>
      <c r="I246" s="122">
        <f t="shared" si="123"/>
        <v>0</v>
      </c>
      <c r="J246" s="122">
        <f t="shared" si="123"/>
        <v>0</v>
      </c>
      <c r="K246" s="122">
        <f t="shared" si="123"/>
        <v>0</v>
      </c>
      <c r="L246" s="122">
        <f t="shared" si="123"/>
        <v>0</v>
      </c>
      <c r="M246" s="122">
        <f t="shared" si="123"/>
        <v>0</v>
      </c>
      <c r="N246" s="122">
        <f t="shared" si="123"/>
        <v>0</v>
      </c>
      <c r="O246" s="122">
        <f t="shared" si="123"/>
        <v>0</v>
      </c>
      <c r="P246" s="122">
        <f t="shared" si="123"/>
        <v>0</v>
      </c>
      <c r="Q246" s="45">
        <f t="shared" si="124"/>
        <v>0</v>
      </c>
    </row>
    <row r="247" spans="3:17" x14ac:dyDescent="0.2">
      <c r="C247" s="409">
        <f>'2. Försäljning och inköp'!B123</f>
        <v>0</v>
      </c>
      <c r="D247" s="111">
        <f>'2. Försäljning och inköp'!D123</f>
        <v>25.5</v>
      </c>
      <c r="E247" s="124">
        <f>'2. Försäljning och inköp'!F123</f>
        <v>0</v>
      </c>
      <c r="F247" s="124">
        <f>'2. Försäljning och inköp'!G123</f>
        <v>0</v>
      </c>
      <c r="G247" s="124">
        <f>'2. Försäljning och inköp'!H123</f>
        <v>0</v>
      </c>
      <c r="H247" s="124">
        <f>'2. Försäljning och inköp'!I123</f>
        <v>0</v>
      </c>
      <c r="I247" s="124">
        <f>'2. Försäljning och inköp'!J123</f>
        <v>0</v>
      </c>
      <c r="J247" s="124">
        <f>'2. Försäljning och inköp'!K123</f>
        <v>0</v>
      </c>
      <c r="K247" s="124">
        <f>'2. Försäljning och inköp'!L123</f>
        <v>0</v>
      </c>
      <c r="L247" s="124">
        <f>'2. Försäljning och inköp'!M123</f>
        <v>0</v>
      </c>
      <c r="M247" s="124">
        <f>'2. Försäljning och inköp'!N123</f>
        <v>0</v>
      </c>
      <c r="N247" s="124">
        <f>'2. Försäljning och inköp'!O123</f>
        <v>0</v>
      </c>
      <c r="O247" s="124">
        <f>'2. Försäljning och inköp'!P123</f>
        <v>0</v>
      </c>
      <c r="P247" s="124">
        <f>'2. Försäljning och inköp'!Q123</f>
        <v>0</v>
      </c>
      <c r="Q247" s="45">
        <f t="shared" ref="Q247:Q262" si="125">SUM(E247:P247)</f>
        <v>0</v>
      </c>
    </row>
    <row r="248" spans="3:17" x14ac:dyDescent="0.2">
      <c r="C248" s="417" t="s">
        <v>16</v>
      </c>
      <c r="D248" s="111"/>
      <c r="E248" s="122">
        <f t="shared" ref="E248:P248" si="126">E247-E247/(1+$D247/100)</f>
        <v>0</v>
      </c>
      <c r="F248" s="122">
        <f t="shared" si="126"/>
        <v>0</v>
      </c>
      <c r="G248" s="122">
        <f t="shared" si="126"/>
        <v>0</v>
      </c>
      <c r="H248" s="122">
        <f t="shared" si="126"/>
        <v>0</v>
      </c>
      <c r="I248" s="122">
        <f t="shared" si="126"/>
        <v>0</v>
      </c>
      <c r="J248" s="122">
        <f t="shared" si="126"/>
        <v>0</v>
      </c>
      <c r="K248" s="122">
        <f t="shared" si="126"/>
        <v>0</v>
      </c>
      <c r="L248" s="122">
        <f t="shared" si="126"/>
        <v>0</v>
      </c>
      <c r="M248" s="122">
        <f t="shared" si="126"/>
        <v>0</v>
      </c>
      <c r="N248" s="122">
        <f t="shared" si="126"/>
        <v>0</v>
      </c>
      <c r="O248" s="122">
        <f t="shared" si="126"/>
        <v>0</v>
      </c>
      <c r="P248" s="122">
        <f t="shared" si="126"/>
        <v>0</v>
      </c>
      <c r="Q248" s="45">
        <f t="shared" si="125"/>
        <v>0</v>
      </c>
    </row>
    <row r="249" spans="3:17" x14ac:dyDescent="0.2">
      <c r="C249" s="409">
        <f>'2. Försäljning och inköp'!B124</f>
        <v>0</v>
      </c>
      <c r="D249" s="111">
        <f>'2. Försäljning och inköp'!D124</f>
        <v>25.5</v>
      </c>
      <c r="E249" s="124">
        <f>'2. Försäljning och inköp'!F124</f>
        <v>0</v>
      </c>
      <c r="F249" s="124">
        <f>'2. Försäljning och inköp'!G124</f>
        <v>0</v>
      </c>
      <c r="G249" s="124">
        <f>'2. Försäljning och inköp'!H124</f>
        <v>0</v>
      </c>
      <c r="H249" s="124">
        <f>'2. Försäljning och inköp'!I124</f>
        <v>0</v>
      </c>
      <c r="I249" s="124">
        <f>'2. Försäljning och inköp'!J124</f>
        <v>0</v>
      </c>
      <c r="J249" s="124">
        <f>'2. Försäljning och inköp'!K124</f>
        <v>0</v>
      </c>
      <c r="K249" s="124">
        <f>'2. Försäljning och inköp'!L124</f>
        <v>0</v>
      </c>
      <c r="L249" s="124">
        <f>'2. Försäljning och inköp'!M124</f>
        <v>0</v>
      </c>
      <c r="M249" s="124">
        <f>'2. Försäljning och inköp'!N124</f>
        <v>0</v>
      </c>
      <c r="N249" s="124">
        <f>'2. Försäljning och inköp'!O124</f>
        <v>0</v>
      </c>
      <c r="O249" s="124">
        <f>'2. Försäljning och inköp'!P124</f>
        <v>0</v>
      </c>
      <c r="P249" s="124">
        <f>'2. Försäljning och inköp'!Q124</f>
        <v>0</v>
      </c>
      <c r="Q249" s="45">
        <f t="shared" si="125"/>
        <v>0</v>
      </c>
    </row>
    <row r="250" spans="3:17" x14ac:dyDescent="0.2">
      <c r="C250" s="417" t="s">
        <v>16</v>
      </c>
      <c r="D250" s="111"/>
      <c r="E250" s="122">
        <f t="shared" ref="E250:P250" si="127">E249-E249/(1+$D249/100)</f>
        <v>0</v>
      </c>
      <c r="F250" s="122">
        <f t="shared" si="127"/>
        <v>0</v>
      </c>
      <c r="G250" s="122">
        <f t="shared" si="127"/>
        <v>0</v>
      </c>
      <c r="H250" s="122">
        <f t="shared" si="127"/>
        <v>0</v>
      </c>
      <c r="I250" s="122">
        <f t="shared" si="127"/>
        <v>0</v>
      </c>
      <c r="J250" s="122">
        <f t="shared" si="127"/>
        <v>0</v>
      </c>
      <c r="K250" s="122">
        <f t="shared" si="127"/>
        <v>0</v>
      </c>
      <c r="L250" s="122">
        <f t="shared" si="127"/>
        <v>0</v>
      </c>
      <c r="M250" s="122">
        <f t="shared" si="127"/>
        <v>0</v>
      </c>
      <c r="N250" s="122">
        <f t="shared" si="127"/>
        <v>0</v>
      </c>
      <c r="O250" s="122">
        <f t="shared" si="127"/>
        <v>0</v>
      </c>
      <c r="P250" s="122">
        <f t="shared" si="127"/>
        <v>0</v>
      </c>
      <c r="Q250" s="45">
        <f t="shared" si="125"/>
        <v>0</v>
      </c>
    </row>
    <row r="251" spans="3:17" x14ac:dyDescent="0.2">
      <c r="C251" s="409">
        <f>'2. Försäljning och inköp'!B125</f>
        <v>0</v>
      </c>
      <c r="D251" s="111">
        <f>'2. Försäljning och inköp'!D125</f>
        <v>25.5</v>
      </c>
      <c r="E251" s="124">
        <f>'2. Försäljning och inköp'!F125</f>
        <v>0</v>
      </c>
      <c r="F251" s="124">
        <f>'2. Försäljning och inköp'!G125</f>
        <v>0</v>
      </c>
      <c r="G251" s="124">
        <f>'2. Försäljning och inköp'!H125</f>
        <v>0</v>
      </c>
      <c r="H251" s="124">
        <f>'2. Försäljning och inköp'!I125</f>
        <v>0</v>
      </c>
      <c r="I251" s="124">
        <f>'2. Försäljning och inköp'!J125</f>
        <v>0</v>
      </c>
      <c r="J251" s="124">
        <f>'2. Försäljning och inköp'!K125</f>
        <v>0</v>
      </c>
      <c r="K251" s="124">
        <f>'2. Försäljning och inköp'!L125</f>
        <v>0</v>
      </c>
      <c r="L251" s="124">
        <f>'2. Försäljning och inköp'!M125</f>
        <v>0</v>
      </c>
      <c r="M251" s="124">
        <f>'2. Försäljning och inköp'!N125</f>
        <v>0</v>
      </c>
      <c r="N251" s="124">
        <f>'2. Försäljning och inköp'!O125</f>
        <v>0</v>
      </c>
      <c r="O251" s="124">
        <f>'2. Försäljning och inköp'!P125</f>
        <v>0</v>
      </c>
      <c r="P251" s="124">
        <f>'2. Försäljning och inköp'!Q125</f>
        <v>0</v>
      </c>
      <c r="Q251" s="45">
        <f t="shared" si="125"/>
        <v>0</v>
      </c>
    </row>
    <row r="252" spans="3:17" x14ac:dyDescent="0.2">
      <c r="C252" s="417" t="s">
        <v>16</v>
      </c>
      <c r="D252" s="111"/>
      <c r="E252" s="122">
        <f t="shared" ref="E252:P252" si="128">E251-E251/(1+$D251/100)</f>
        <v>0</v>
      </c>
      <c r="F252" s="122">
        <f t="shared" si="128"/>
        <v>0</v>
      </c>
      <c r="G252" s="122">
        <f t="shared" si="128"/>
        <v>0</v>
      </c>
      <c r="H252" s="122">
        <f t="shared" si="128"/>
        <v>0</v>
      </c>
      <c r="I252" s="122">
        <f t="shared" si="128"/>
        <v>0</v>
      </c>
      <c r="J252" s="122">
        <f t="shared" si="128"/>
        <v>0</v>
      </c>
      <c r="K252" s="122">
        <f t="shared" si="128"/>
        <v>0</v>
      </c>
      <c r="L252" s="122">
        <f t="shared" si="128"/>
        <v>0</v>
      </c>
      <c r="M252" s="122">
        <f t="shared" si="128"/>
        <v>0</v>
      </c>
      <c r="N252" s="122">
        <f t="shared" si="128"/>
        <v>0</v>
      </c>
      <c r="O252" s="122">
        <f t="shared" si="128"/>
        <v>0</v>
      </c>
      <c r="P252" s="122">
        <f t="shared" si="128"/>
        <v>0</v>
      </c>
      <c r="Q252" s="45">
        <f t="shared" si="125"/>
        <v>0</v>
      </c>
    </row>
    <row r="253" spans="3:17" x14ac:dyDescent="0.2">
      <c r="C253" s="409">
        <f>'2. Försäljning och inköp'!B126</f>
        <v>0</v>
      </c>
      <c r="D253" s="111">
        <f>'2. Försäljning och inköp'!D126</f>
        <v>25.5</v>
      </c>
      <c r="E253" s="124">
        <f>'2. Försäljning och inköp'!F126</f>
        <v>0</v>
      </c>
      <c r="F253" s="124">
        <f>'2. Försäljning och inköp'!G126</f>
        <v>0</v>
      </c>
      <c r="G253" s="124">
        <f>'2. Försäljning och inköp'!H126</f>
        <v>0</v>
      </c>
      <c r="H253" s="124">
        <f>'2. Försäljning och inköp'!I126</f>
        <v>0</v>
      </c>
      <c r="I253" s="124">
        <f>'2. Försäljning och inköp'!J126</f>
        <v>0</v>
      </c>
      <c r="J253" s="124">
        <f>'2. Försäljning och inköp'!K126</f>
        <v>0</v>
      </c>
      <c r="K253" s="124">
        <f>'2. Försäljning och inköp'!L126</f>
        <v>0</v>
      </c>
      <c r="L253" s="124">
        <f>'2. Försäljning och inköp'!M126</f>
        <v>0</v>
      </c>
      <c r="M253" s="124">
        <f>'2. Försäljning och inköp'!N126</f>
        <v>0</v>
      </c>
      <c r="N253" s="124">
        <f>'2. Försäljning och inköp'!O126</f>
        <v>0</v>
      </c>
      <c r="O253" s="124">
        <f>'2. Försäljning och inköp'!P126</f>
        <v>0</v>
      </c>
      <c r="P253" s="124">
        <f>'2. Försäljning och inköp'!Q126</f>
        <v>0</v>
      </c>
      <c r="Q253" s="45">
        <f t="shared" si="125"/>
        <v>0</v>
      </c>
    </row>
    <row r="254" spans="3:17" x14ac:dyDescent="0.2">
      <c r="C254" s="417" t="s">
        <v>16</v>
      </c>
      <c r="D254" s="111"/>
      <c r="E254" s="122">
        <f t="shared" ref="E254:P254" si="129">E253-E253/(1+$D253/100)</f>
        <v>0</v>
      </c>
      <c r="F254" s="122">
        <f t="shared" si="129"/>
        <v>0</v>
      </c>
      <c r="G254" s="122">
        <f t="shared" si="129"/>
        <v>0</v>
      </c>
      <c r="H254" s="122">
        <f t="shared" si="129"/>
        <v>0</v>
      </c>
      <c r="I254" s="122">
        <f t="shared" si="129"/>
        <v>0</v>
      </c>
      <c r="J254" s="122">
        <f t="shared" si="129"/>
        <v>0</v>
      </c>
      <c r="K254" s="122">
        <f t="shared" si="129"/>
        <v>0</v>
      </c>
      <c r="L254" s="122">
        <f t="shared" si="129"/>
        <v>0</v>
      </c>
      <c r="M254" s="122">
        <f t="shared" si="129"/>
        <v>0</v>
      </c>
      <c r="N254" s="122">
        <f t="shared" si="129"/>
        <v>0</v>
      </c>
      <c r="O254" s="122">
        <f t="shared" si="129"/>
        <v>0</v>
      </c>
      <c r="P254" s="122">
        <f t="shared" si="129"/>
        <v>0</v>
      </c>
      <c r="Q254" s="45">
        <f t="shared" si="125"/>
        <v>0</v>
      </c>
    </row>
    <row r="255" spans="3:17" x14ac:dyDescent="0.2">
      <c r="C255" s="409">
        <f>'2. Försäljning och inköp'!B127</f>
        <v>0</v>
      </c>
      <c r="D255" s="111">
        <f>'2. Försäljning och inköp'!D127</f>
        <v>25.5</v>
      </c>
      <c r="E255" s="124">
        <f>'2. Försäljning och inköp'!F127</f>
        <v>0</v>
      </c>
      <c r="F255" s="124">
        <f>'2. Försäljning och inköp'!G127</f>
        <v>0</v>
      </c>
      <c r="G255" s="124">
        <f>'2. Försäljning och inköp'!H127</f>
        <v>0</v>
      </c>
      <c r="H255" s="124">
        <f>'2. Försäljning och inköp'!I127</f>
        <v>0</v>
      </c>
      <c r="I255" s="124">
        <f>'2. Försäljning och inköp'!J127</f>
        <v>0</v>
      </c>
      <c r="J255" s="124">
        <f>'2. Försäljning och inköp'!K127</f>
        <v>0</v>
      </c>
      <c r="K255" s="124">
        <f>'2. Försäljning och inköp'!L127</f>
        <v>0</v>
      </c>
      <c r="L255" s="124">
        <f>'2. Försäljning och inköp'!M127</f>
        <v>0</v>
      </c>
      <c r="M255" s="124">
        <f>'2. Försäljning och inköp'!N127</f>
        <v>0</v>
      </c>
      <c r="N255" s="124">
        <f>'2. Försäljning och inköp'!O127</f>
        <v>0</v>
      </c>
      <c r="O255" s="124">
        <f>'2. Försäljning och inköp'!P127</f>
        <v>0</v>
      </c>
      <c r="P255" s="124">
        <f>'2. Försäljning och inköp'!Q127</f>
        <v>0</v>
      </c>
      <c r="Q255" s="45">
        <f t="shared" si="125"/>
        <v>0</v>
      </c>
    </row>
    <row r="256" spans="3:17" x14ac:dyDescent="0.2">
      <c r="C256" s="417" t="s">
        <v>16</v>
      </c>
      <c r="D256" s="111"/>
      <c r="E256" s="122">
        <f t="shared" ref="E256:P256" si="130">E255-E255/(1+$D255/100)</f>
        <v>0</v>
      </c>
      <c r="F256" s="122">
        <f t="shared" si="130"/>
        <v>0</v>
      </c>
      <c r="G256" s="122">
        <f t="shared" si="130"/>
        <v>0</v>
      </c>
      <c r="H256" s="122">
        <f t="shared" si="130"/>
        <v>0</v>
      </c>
      <c r="I256" s="122">
        <f t="shared" si="130"/>
        <v>0</v>
      </c>
      <c r="J256" s="122">
        <f t="shared" si="130"/>
        <v>0</v>
      </c>
      <c r="K256" s="122">
        <f t="shared" si="130"/>
        <v>0</v>
      </c>
      <c r="L256" s="122">
        <f t="shared" si="130"/>
        <v>0</v>
      </c>
      <c r="M256" s="122">
        <f t="shared" si="130"/>
        <v>0</v>
      </c>
      <c r="N256" s="122">
        <f t="shared" si="130"/>
        <v>0</v>
      </c>
      <c r="O256" s="122">
        <f t="shared" si="130"/>
        <v>0</v>
      </c>
      <c r="P256" s="122">
        <f t="shared" si="130"/>
        <v>0</v>
      </c>
      <c r="Q256" s="45">
        <f t="shared" si="125"/>
        <v>0</v>
      </c>
    </row>
    <row r="257" spans="3:17" x14ac:dyDescent="0.2">
      <c r="C257" s="409">
        <f>'2. Försäljning och inköp'!B128</f>
        <v>0</v>
      </c>
      <c r="D257" s="111">
        <f>'2. Försäljning och inköp'!D128</f>
        <v>25.5</v>
      </c>
      <c r="E257" s="124">
        <f>'2. Försäljning och inköp'!F128</f>
        <v>0</v>
      </c>
      <c r="F257" s="124">
        <f>'2. Försäljning och inköp'!G128</f>
        <v>0</v>
      </c>
      <c r="G257" s="124">
        <f>'2. Försäljning och inköp'!H128</f>
        <v>0</v>
      </c>
      <c r="H257" s="124">
        <f>'2. Försäljning och inköp'!I128</f>
        <v>0</v>
      </c>
      <c r="I257" s="124">
        <f>'2. Försäljning och inköp'!J128</f>
        <v>0</v>
      </c>
      <c r="J257" s="124">
        <f>'2. Försäljning och inköp'!K128</f>
        <v>0</v>
      </c>
      <c r="K257" s="124">
        <f>'2. Försäljning och inköp'!L128</f>
        <v>0</v>
      </c>
      <c r="L257" s="124">
        <f>'2. Försäljning och inköp'!M128</f>
        <v>0</v>
      </c>
      <c r="M257" s="124">
        <f>'2. Försäljning och inköp'!N128</f>
        <v>0</v>
      </c>
      <c r="N257" s="124">
        <f>'2. Försäljning och inköp'!O128</f>
        <v>0</v>
      </c>
      <c r="O257" s="124">
        <f>'2. Försäljning och inköp'!P128</f>
        <v>0</v>
      </c>
      <c r="P257" s="124">
        <f>'2. Försäljning och inköp'!Q128</f>
        <v>0</v>
      </c>
      <c r="Q257" s="45">
        <f t="shared" si="125"/>
        <v>0</v>
      </c>
    </row>
    <row r="258" spans="3:17" x14ac:dyDescent="0.2">
      <c r="C258" s="417" t="s">
        <v>16</v>
      </c>
      <c r="D258" s="111"/>
      <c r="E258" s="122">
        <f t="shared" ref="E258:P258" si="131">E257-E257/(1+$D257/100)</f>
        <v>0</v>
      </c>
      <c r="F258" s="122">
        <f t="shared" si="131"/>
        <v>0</v>
      </c>
      <c r="G258" s="122">
        <f t="shared" si="131"/>
        <v>0</v>
      </c>
      <c r="H258" s="122">
        <f t="shared" si="131"/>
        <v>0</v>
      </c>
      <c r="I258" s="122">
        <f t="shared" si="131"/>
        <v>0</v>
      </c>
      <c r="J258" s="122">
        <f t="shared" si="131"/>
        <v>0</v>
      </c>
      <c r="K258" s="122">
        <f t="shared" si="131"/>
        <v>0</v>
      </c>
      <c r="L258" s="122">
        <f t="shared" si="131"/>
        <v>0</v>
      </c>
      <c r="M258" s="122">
        <f t="shared" si="131"/>
        <v>0</v>
      </c>
      <c r="N258" s="122">
        <f t="shared" si="131"/>
        <v>0</v>
      </c>
      <c r="O258" s="122">
        <f t="shared" si="131"/>
        <v>0</v>
      </c>
      <c r="P258" s="122">
        <f t="shared" si="131"/>
        <v>0</v>
      </c>
      <c r="Q258" s="45">
        <f t="shared" si="125"/>
        <v>0</v>
      </c>
    </row>
    <row r="259" spans="3:17" x14ac:dyDescent="0.2">
      <c r="C259" s="409">
        <f>'2. Försäljning och inköp'!B129</f>
        <v>0</v>
      </c>
      <c r="D259" s="111">
        <f>'2. Försäljning och inköp'!D129</f>
        <v>25.5</v>
      </c>
      <c r="E259" s="124">
        <f>'2. Försäljning och inköp'!F129</f>
        <v>0</v>
      </c>
      <c r="F259" s="124">
        <f>'2. Försäljning och inköp'!G129</f>
        <v>0</v>
      </c>
      <c r="G259" s="124">
        <f>'2. Försäljning och inköp'!H129</f>
        <v>0</v>
      </c>
      <c r="H259" s="124">
        <f>'2. Försäljning och inköp'!I129</f>
        <v>0</v>
      </c>
      <c r="I259" s="124">
        <f>'2. Försäljning och inköp'!J129</f>
        <v>0</v>
      </c>
      <c r="J259" s="124">
        <f>'2. Försäljning och inköp'!K129</f>
        <v>0</v>
      </c>
      <c r="K259" s="124">
        <f>'2. Försäljning och inköp'!L129</f>
        <v>0</v>
      </c>
      <c r="L259" s="124">
        <f>'2. Försäljning och inköp'!M129</f>
        <v>0</v>
      </c>
      <c r="M259" s="124">
        <f>'2. Försäljning och inköp'!N129</f>
        <v>0</v>
      </c>
      <c r="N259" s="124">
        <f>'2. Försäljning och inköp'!O129</f>
        <v>0</v>
      </c>
      <c r="O259" s="124">
        <f>'2. Försäljning och inköp'!P129</f>
        <v>0</v>
      </c>
      <c r="P259" s="124">
        <f>'2. Försäljning och inköp'!Q129</f>
        <v>0</v>
      </c>
      <c r="Q259" s="45">
        <f t="shared" si="125"/>
        <v>0</v>
      </c>
    </row>
    <row r="260" spans="3:17" x14ac:dyDescent="0.2">
      <c r="C260" s="417" t="s">
        <v>16</v>
      </c>
      <c r="D260" s="111"/>
      <c r="E260" s="122">
        <f>E259-E259/(1+$D259/100)</f>
        <v>0</v>
      </c>
      <c r="F260" s="122">
        <f t="shared" ref="F260:P262" si="132">F259-F259/(1+$D259/100)</f>
        <v>0</v>
      </c>
      <c r="G260" s="122">
        <f t="shared" si="132"/>
        <v>0</v>
      </c>
      <c r="H260" s="122">
        <f t="shared" si="132"/>
        <v>0</v>
      </c>
      <c r="I260" s="122">
        <f t="shared" si="132"/>
        <v>0</v>
      </c>
      <c r="J260" s="122">
        <f t="shared" si="132"/>
        <v>0</v>
      </c>
      <c r="K260" s="122">
        <f t="shared" si="132"/>
        <v>0</v>
      </c>
      <c r="L260" s="122">
        <f t="shared" si="132"/>
        <v>0</v>
      </c>
      <c r="M260" s="122">
        <f t="shared" si="132"/>
        <v>0</v>
      </c>
      <c r="N260" s="122">
        <f t="shared" si="132"/>
        <v>0</v>
      </c>
      <c r="O260" s="122">
        <f t="shared" si="132"/>
        <v>0</v>
      </c>
      <c r="P260" s="122">
        <f t="shared" si="132"/>
        <v>0</v>
      </c>
      <c r="Q260" s="45">
        <f t="shared" si="125"/>
        <v>0</v>
      </c>
    </row>
    <row r="261" spans="3:17" x14ac:dyDescent="0.2">
      <c r="C261" s="409">
        <f>'2. Försäljning och inköp'!B130</f>
        <v>0</v>
      </c>
      <c r="D261" s="111">
        <f>'2. Försäljning och inköp'!D130</f>
        <v>25.5</v>
      </c>
      <c r="E261" s="124">
        <f>'2. Försäljning och inköp'!F130</f>
        <v>0</v>
      </c>
      <c r="F261" s="124">
        <f>'2. Försäljning och inköp'!G130</f>
        <v>0</v>
      </c>
      <c r="G261" s="124">
        <f>'2. Försäljning och inköp'!H130</f>
        <v>0</v>
      </c>
      <c r="H261" s="124">
        <f>'2. Försäljning och inköp'!I130</f>
        <v>0</v>
      </c>
      <c r="I261" s="124">
        <f>'2. Försäljning och inköp'!J130</f>
        <v>0</v>
      </c>
      <c r="J261" s="124">
        <f>'2. Försäljning och inköp'!K130</f>
        <v>0</v>
      </c>
      <c r="K261" s="124">
        <f>'2. Försäljning och inköp'!L130</f>
        <v>0</v>
      </c>
      <c r="L261" s="124">
        <f>'2. Försäljning och inköp'!M130</f>
        <v>0</v>
      </c>
      <c r="M261" s="124">
        <f>'2. Försäljning och inköp'!N130</f>
        <v>0</v>
      </c>
      <c r="N261" s="124">
        <f>'2. Försäljning och inköp'!O130</f>
        <v>0</v>
      </c>
      <c r="O261" s="124">
        <f>'2. Försäljning och inköp'!P130</f>
        <v>0</v>
      </c>
      <c r="P261" s="124">
        <f>'2. Försäljning och inköp'!Q130</f>
        <v>0</v>
      </c>
      <c r="Q261" s="45">
        <f t="shared" si="125"/>
        <v>0</v>
      </c>
    </row>
    <row r="262" spans="3:17" x14ac:dyDescent="0.2">
      <c r="C262" s="412" t="s">
        <v>16</v>
      </c>
      <c r="D262" s="111">
        <f>'2. Försäljning och inköp'!D139</f>
        <v>0</v>
      </c>
      <c r="E262" s="122">
        <f>E261-E261/(1+$D261/100)</f>
        <v>0</v>
      </c>
      <c r="F262" s="122">
        <f t="shared" si="132"/>
        <v>0</v>
      </c>
      <c r="G262" s="122">
        <f t="shared" si="132"/>
        <v>0</v>
      </c>
      <c r="H262" s="122">
        <f t="shared" si="132"/>
        <v>0</v>
      </c>
      <c r="I262" s="122">
        <f t="shared" si="132"/>
        <v>0</v>
      </c>
      <c r="J262" s="122">
        <f t="shared" si="132"/>
        <v>0</v>
      </c>
      <c r="K262" s="122">
        <f t="shared" si="132"/>
        <v>0</v>
      </c>
      <c r="L262" s="122">
        <f t="shared" si="132"/>
        <v>0</v>
      </c>
      <c r="M262" s="122">
        <f t="shared" si="132"/>
        <v>0</v>
      </c>
      <c r="N262" s="122">
        <f t="shared" si="132"/>
        <v>0</v>
      </c>
      <c r="O262" s="122">
        <f t="shared" si="132"/>
        <v>0</v>
      </c>
      <c r="P262" s="122">
        <f t="shared" si="132"/>
        <v>0</v>
      </c>
      <c r="Q262" s="45">
        <f t="shared" si="125"/>
        <v>0</v>
      </c>
    </row>
    <row r="263" spans="3:17" x14ac:dyDescent="0.2">
      <c r="C263" s="409">
        <f>'2. Försäljning och inköp'!B131</f>
        <v>0</v>
      </c>
      <c r="D263" s="111">
        <f>'2. Försäljning och inköp'!D131</f>
        <v>25.5</v>
      </c>
      <c r="E263" s="124">
        <f>'2. Försäljning och inköp'!F131</f>
        <v>0</v>
      </c>
      <c r="F263" s="124">
        <f>'2. Försäljning och inköp'!G131</f>
        <v>0</v>
      </c>
      <c r="G263" s="124">
        <f>'2. Försäljning och inköp'!H131</f>
        <v>0</v>
      </c>
      <c r="H263" s="124">
        <f>'2. Försäljning och inköp'!I131</f>
        <v>0</v>
      </c>
      <c r="I263" s="124">
        <f>'2. Försäljning och inköp'!J131</f>
        <v>0</v>
      </c>
      <c r="J263" s="124">
        <f>'2. Försäljning och inköp'!K131</f>
        <v>0</v>
      </c>
      <c r="K263" s="124">
        <f>'2. Försäljning och inköp'!L131</f>
        <v>0</v>
      </c>
      <c r="L263" s="124">
        <f>'2. Försäljning och inköp'!M131</f>
        <v>0</v>
      </c>
      <c r="M263" s="124">
        <f>'2. Försäljning och inköp'!N131</f>
        <v>0</v>
      </c>
      <c r="N263" s="124">
        <f>'2. Försäljning och inköp'!O131</f>
        <v>0</v>
      </c>
      <c r="O263" s="124">
        <f>'2. Försäljning och inköp'!P131</f>
        <v>0</v>
      </c>
      <c r="P263" s="124">
        <f>'2. Försäljning och inköp'!Q131</f>
        <v>0</v>
      </c>
      <c r="Q263" s="45">
        <f t="shared" ref="Q263:Q264" si="133">SUM(E263:P263)</f>
        <v>0</v>
      </c>
    </row>
    <row r="264" spans="3:17" x14ac:dyDescent="0.2">
      <c r="C264" s="417" t="s">
        <v>16</v>
      </c>
      <c r="D264" s="111"/>
      <c r="E264" s="122">
        <f t="shared" ref="E264:P264" si="134">E263-E263/(1+$D263/100)</f>
        <v>0</v>
      </c>
      <c r="F264" s="122">
        <f t="shared" si="134"/>
        <v>0</v>
      </c>
      <c r="G264" s="122">
        <f t="shared" si="134"/>
        <v>0</v>
      </c>
      <c r="H264" s="122">
        <f t="shared" si="134"/>
        <v>0</v>
      </c>
      <c r="I264" s="122">
        <f t="shared" si="134"/>
        <v>0</v>
      </c>
      <c r="J264" s="122">
        <f t="shared" si="134"/>
        <v>0</v>
      </c>
      <c r="K264" s="122">
        <f t="shared" si="134"/>
        <v>0</v>
      </c>
      <c r="L264" s="122">
        <f t="shared" si="134"/>
        <v>0</v>
      </c>
      <c r="M264" s="122">
        <f t="shared" si="134"/>
        <v>0</v>
      </c>
      <c r="N264" s="122">
        <f t="shared" si="134"/>
        <v>0</v>
      </c>
      <c r="O264" s="122">
        <f t="shared" si="134"/>
        <v>0</v>
      </c>
      <c r="P264" s="122">
        <f t="shared" si="134"/>
        <v>0</v>
      </c>
      <c r="Q264" s="45">
        <f t="shared" si="133"/>
        <v>0</v>
      </c>
    </row>
    <row r="265" spans="3:17" x14ac:dyDescent="0.2">
      <c r="C265" s="426" t="s">
        <v>26</v>
      </c>
      <c r="E265" s="166">
        <f t="shared" ref="E265:P265" si="135">E236+E238+E240+E242+E244+E246+E248+E250+E252+E254+E256+E258+E260+E262+E264</f>
        <v>0</v>
      </c>
      <c r="F265" s="166">
        <f t="shared" si="135"/>
        <v>0</v>
      </c>
      <c r="G265" s="166">
        <f t="shared" si="135"/>
        <v>0</v>
      </c>
      <c r="H265" s="166">
        <f t="shared" si="135"/>
        <v>0</v>
      </c>
      <c r="I265" s="166">
        <f t="shared" si="135"/>
        <v>0</v>
      </c>
      <c r="J265" s="166">
        <f t="shared" si="135"/>
        <v>0</v>
      </c>
      <c r="K265" s="166">
        <f t="shared" si="135"/>
        <v>0</v>
      </c>
      <c r="L265" s="166">
        <f t="shared" si="135"/>
        <v>0</v>
      </c>
      <c r="M265" s="166">
        <f t="shared" si="135"/>
        <v>0</v>
      </c>
      <c r="N265" s="166">
        <f t="shared" si="135"/>
        <v>0</v>
      </c>
      <c r="O265" s="166">
        <f t="shared" si="135"/>
        <v>0</v>
      </c>
      <c r="P265" s="166">
        <f t="shared" si="135"/>
        <v>0</v>
      </c>
      <c r="Q265" s="420">
        <f t="shared" ref="Q265" si="136">SUM(E265:P265)</f>
        <v>0</v>
      </c>
    </row>
    <row r="266" spans="3:17" x14ac:dyDescent="0.2">
      <c r="C266" s="42" t="s">
        <v>27</v>
      </c>
      <c r="D266" s="548">
        <v>25.5</v>
      </c>
      <c r="E266" s="121">
        <f>'1. Kassabudget'!E23</f>
        <v>0</v>
      </c>
      <c r="F266" s="121">
        <f>'1. Kassabudget'!F23</f>
        <v>0</v>
      </c>
      <c r="G266" s="121">
        <f>'1. Kassabudget'!G23</f>
        <v>0</v>
      </c>
      <c r="H266" s="121">
        <f>'1. Kassabudget'!H23</f>
        <v>0</v>
      </c>
      <c r="I266" s="121">
        <f>'1. Kassabudget'!I23</f>
        <v>0</v>
      </c>
      <c r="J266" s="121">
        <f>'1. Kassabudget'!J23</f>
        <v>0</v>
      </c>
      <c r="K266" s="121">
        <f>'1. Kassabudget'!K23</f>
        <v>0</v>
      </c>
      <c r="L266" s="121">
        <f>'1. Kassabudget'!L23</f>
        <v>0</v>
      </c>
      <c r="M266" s="121">
        <f>'1. Kassabudget'!M23</f>
        <v>0</v>
      </c>
      <c r="N266" s="121">
        <f>'1. Kassabudget'!N23</f>
        <v>0</v>
      </c>
      <c r="O266" s="121">
        <f>'1. Kassabudget'!O23</f>
        <v>0</v>
      </c>
      <c r="P266" s="121">
        <f>'1. Kassabudget'!P23</f>
        <v>0</v>
      </c>
      <c r="Q266" s="45">
        <f t="shared" si="124"/>
        <v>0</v>
      </c>
    </row>
    <row r="267" spans="3:17" x14ac:dyDescent="0.2">
      <c r="C267" s="44" t="s">
        <v>16</v>
      </c>
      <c r="D267" s="117"/>
      <c r="E267" s="122">
        <f t="shared" ref="E267:P267" si="137">E266-E266/(1+$D266/100)</f>
        <v>0</v>
      </c>
      <c r="F267" s="122">
        <f t="shared" si="137"/>
        <v>0</v>
      </c>
      <c r="G267" s="122">
        <f t="shared" si="137"/>
        <v>0</v>
      </c>
      <c r="H267" s="122">
        <f t="shared" si="137"/>
        <v>0</v>
      </c>
      <c r="I267" s="122">
        <f t="shared" si="137"/>
        <v>0</v>
      </c>
      <c r="J267" s="122">
        <f t="shared" si="137"/>
        <v>0</v>
      </c>
      <c r="K267" s="122">
        <f t="shared" si="137"/>
        <v>0</v>
      </c>
      <c r="L267" s="122">
        <f t="shared" si="137"/>
        <v>0</v>
      </c>
      <c r="M267" s="122">
        <f t="shared" si="137"/>
        <v>0</v>
      </c>
      <c r="N267" s="122">
        <f t="shared" si="137"/>
        <v>0</v>
      </c>
      <c r="O267" s="122">
        <f t="shared" si="137"/>
        <v>0</v>
      </c>
      <c r="P267" s="122">
        <f t="shared" si="137"/>
        <v>0</v>
      </c>
      <c r="Q267" s="45">
        <f t="shared" si="124"/>
        <v>0</v>
      </c>
    </row>
    <row r="268" spans="3:17" x14ac:dyDescent="0.2">
      <c r="C268" s="47"/>
      <c r="D268" s="407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</row>
    <row r="269" spans="3:17" ht="13.5" thickBot="1" x14ac:dyDescent="0.25"/>
    <row r="270" spans="3:17" x14ac:dyDescent="0.2">
      <c r="C270" s="37" t="s">
        <v>28</v>
      </c>
      <c r="D270" s="106" t="s">
        <v>13</v>
      </c>
      <c r="E270" s="125" t="str">
        <f t="shared" ref="E270:P270" si="138">E234</f>
        <v>Jan</v>
      </c>
      <c r="F270" s="125" t="str">
        <f t="shared" si="138"/>
        <v>Feb</v>
      </c>
      <c r="G270" s="125" t="str">
        <f t="shared" si="138"/>
        <v>Mars</v>
      </c>
      <c r="H270" s="125" t="str">
        <f t="shared" si="138"/>
        <v>April</v>
      </c>
      <c r="I270" s="125" t="str">
        <f t="shared" si="138"/>
        <v>Maj</v>
      </c>
      <c r="J270" s="125" t="str">
        <f t="shared" si="138"/>
        <v>Juni</v>
      </c>
      <c r="K270" s="125" t="str">
        <f t="shared" si="138"/>
        <v>Juli</v>
      </c>
      <c r="L270" s="125" t="str">
        <f t="shared" si="138"/>
        <v>Aug</v>
      </c>
      <c r="M270" s="125" t="str">
        <f t="shared" si="138"/>
        <v>Sep</v>
      </c>
      <c r="N270" s="125" t="str">
        <f t="shared" si="138"/>
        <v>Okt</v>
      </c>
      <c r="O270" s="125" t="str">
        <f t="shared" si="138"/>
        <v>Nov</v>
      </c>
      <c r="P270" s="125" t="str">
        <f t="shared" si="138"/>
        <v>Dec</v>
      </c>
      <c r="Q270" s="41">
        <f>'1. Kassabudget'!Q74</f>
        <v>0</v>
      </c>
    </row>
    <row r="271" spans="3:17" s="163" customFormat="1" x14ac:dyDescent="0.2">
      <c r="C271" s="164" t="str">
        <f>'3. Fasta kostnader'!C32</f>
        <v>Övriga personalkostnader</v>
      </c>
      <c r="D271" s="165">
        <f>'3. Fasta kostnader'!E32</f>
        <v>0</v>
      </c>
      <c r="E271" s="168">
        <f>'3. Fasta kostnader'!G32</f>
        <v>0</v>
      </c>
      <c r="F271" s="168">
        <f>'3. Fasta kostnader'!H32</f>
        <v>0</v>
      </c>
      <c r="G271" s="168">
        <f>'3. Fasta kostnader'!I32</f>
        <v>0</v>
      </c>
      <c r="H271" s="168">
        <f>'3. Fasta kostnader'!J32</f>
        <v>0</v>
      </c>
      <c r="I271" s="168">
        <f>'3. Fasta kostnader'!K32</f>
        <v>0</v>
      </c>
      <c r="J271" s="168">
        <f>'3. Fasta kostnader'!L32</f>
        <v>0</v>
      </c>
      <c r="K271" s="168">
        <f>'3. Fasta kostnader'!M32</f>
        <v>0</v>
      </c>
      <c r="L271" s="168">
        <f>'3. Fasta kostnader'!N32</f>
        <v>0</v>
      </c>
      <c r="M271" s="168">
        <f>'3. Fasta kostnader'!O32</f>
        <v>0</v>
      </c>
      <c r="N271" s="168">
        <f>'3. Fasta kostnader'!P32</f>
        <v>0</v>
      </c>
      <c r="O271" s="168">
        <f>'3. Fasta kostnader'!Q32</f>
        <v>0</v>
      </c>
      <c r="P271" s="168">
        <f>'3. Fasta kostnader'!R32</f>
        <v>0</v>
      </c>
      <c r="Q271" s="178">
        <f>SUM(E271:P271)</f>
        <v>0</v>
      </c>
    </row>
    <row r="272" spans="3:17" x14ac:dyDescent="0.2">
      <c r="C272" s="42" t="str">
        <f>'3. Fasta kostnader'!C33</f>
        <v>Utbildning av personal</v>
      </c>
      <c r="D272" s="120">
        <f>'3. Fasta kostnader'!E33</f>
        <v>25.5</v>
      </c>
      <c r="E272" s="121">
        <f>'3. Fasta kostnader'!G33</f>
        <v>0</v>
      </c>
      <c r="F272" s="121">
        <f>'3. Fasta kostnader'!H33</f>
        <v>0</v>
      </c>
      <c r="G272" s="121">
        <f>'3. Fasta kostnader'!I33</f>
        <v>0</v>
      </c>
      <c r="H272" s="121">
        <f>'3. Fasta kostnader'!J33</f>
        <v>0</v>
      </c>
      <c r="I272" s="121">
        <f>'3. Fasta kostnader'!K33</f>
        <v>0</v>
      </c>
      <c r="J272" s="121">
        <f>'3. Fasta kostnader'!L33</f>
        <v>0</v>
      </c>
      <c r="K272" s="121">
        <f>'3. Fasta kostnader'!M33</f>
        <v>0</v>
      </c>
      <c r="L272" s="121">
        <f>'3. Fasta kostnader'!N33</f>
        <v>0</v>
      </c>
      <c r="M272" s="121">
        <f>'3. Fasta kostnader'!O33</f>
        <v>0</v>
      </c>
      <c r="N272" s="121">
        <f>'3. Fasta kostnader'!P33</f>
        <v>0</v>
      </c>
      <c r="O272" s="121">
        <f>'3. Fasta kostnader'!Q33</f>
        <v>0</v>
      </c>
      <c r="P272" s="121">
        <f>'3. Fasta kostnader'!R33</f>
        <v>0</v>
      </c>
      <c r="Q272" s="65">
        <f>SUM(E272:P272)</f>
        <v>0</v>
      </c>
    </row>
    <row r="273" spans="3:17" x14ac:dyDescent="0.2">
      <c r="C273" s="44" t="s">
        <v>16</v>
      </c>
      <c r="D273" s="117"/>
      <c r="E273" s="122">
        <f t="shared" ref="E273:P273" si="139">E272-E272/(1+$D272/100)</f>
        <v>0</v>
      </c>
      <c r="F273" s="122">
        <f t="shared" si="139"/>
        <v>0</v>
      </c>
      <c r="G273" s="122">
        <f t="shared" si="139"/>
        <v>0</v>
      </c>
      <c r="H273" s="122">
        <f t="shared" si="139"/>
        <v>0</v>
      </c>
      <c r="I273" s="122">
        <f t="shared" si="139"/>
        <v>0</v>
      </c>
      <c r="J273" s="122">
        <f t="shared" si="139"/>
        <v>0</v>
      </c>
      <c r="K273" s="122">
        <f t="shared" si="139"/>
        <v>0</v>
      </c>
      <c r="L273" s="122">
        <f t="shared" si="139"/>
        <v>0</v>
      </c>
      <c r="M273" s="122">
        <f t="shared" si="139"/>
        <v>0</v>
      </c>
      <c r="N273" s="122">
        <f t="shared" si="139"/>
        <v>0</v>
      </c>
      <c r="O273" s="122">
        <f t="shared" si="139"/>
        <v>0</v>
      </c>
      <c r="P273" s="122">
        <f t="shared" si="139"/>
        <v>0</v>
      </c>
      <c r="Q273" s="45">
        <f>SUM(E273:P273)</f>
        <v>0</v>
      </c>
    </row>
    <row r="274" spans="3:17" x14ac:dyDescent="0.2">
      <c r="C274" s="42" t="str">
        <f>'3. Fasta kostnader'!C34</f>
        <v>Rekreations- och intresseverksamhet</v>
      </c>
      <c r="D274" s="120">
        <f>'3. Fasta kostnader'!E34</f>
        <v>25.5</v>
      </c>
      <c r="E274" s="124">
        <f>'3. Fasta kostnader'!G34</f>
        <v>0</v>
      </c>
      <c r="F274" s="124">
        <f>'3. Fasta kostnader'!H34</f>
        <v>0</v>
      </c>
      <c r="G274" s="124">
        <f>'3. Fasta kostnader'!I34</f>
        <v>0</v>
      </c>
      <c r="H274" s="124">
        <f>'3. Fasta kostnader'!J34</f>
        <v>0</v>
      </c>
      <c r="I274" s="124">
        <f>'3. Fasta kostnader'!K34</f>
        <v>0</v>
      </c>
      <c r="J274" s="124">
        <f>'3. Fasta kostnader'!L34</f>
        <v>0</v>
      </c>
      <c r="K274" s="124">
        <f>'3. Fasta kostnader'!M34</f>
        <v>0</v>
      </c>
      <c r="L274" s="124">
        <f>'3. Fasta kostnader'!N34</f>
        <v>0</v>
      </c>
      <c r="M274" s="124">
        <f>'3. Fasta kostnader'!O34</f>
        <v>0</v>
      </c>
      <c r="N274" s="124">
        <f>'3. Fasta kostnader'!P34</f>
        <v>0</v>
      </c>
      <c r="O274" s="124">
        <f>'3. Fasta kostnader'!Q34</f>
        <v>0</v>
      </c>
      <c r="P274" s="124">
        <f>'3. Fasta kostnader'!R34</f>
        <v>0</v>
      </c>
      <c r="Q274" s="45">
        <f>SUM(E274:P274)</f>
        <v>0</v>
      </c>
    </row>
    <row r="275" spans="3:17" x14ac:dyDescent="0.2">
      <c r="C275" s="46" t="s">
        <v>16</v>
      </c>
      <c r="D275" s="118"/>
      <c r="E275" s="124">
        <f t="shared" ref="E275:P275" si="140">E274-E274/(1+$D274/100)</f>
        <v>0</v>
      </c>
      <c r="F275" s="124">
        <f t="shared" si="140"/>
        <v>0</v>
      </c>
      <c r="G275" s="124">
        <f t="shared" si="140"/>
        <v>0</v>
      </c>
      <c r="H275" s="124">
        <f t="shared" si="140"/>
        <v>0</v>
      </c>
      <c r="I275" s="124">
        <f t="shared" si="140"/>
        <v>0</v>
      </c>
      <c r="J275" s="124">
        <f t="shared" si="140"/>
        <v>0</v>
      </c>
      <c r="K275" s="124">
        <f t="shared" si="140"/>
        <v>0</v>
      </c>
      <c r="L275" s="124">
        <f t="shared" si="140"/>
        <v>0</v>
      </c>
      <c r="M275" s="124">
        <f t="shared" si="140"/>
        <v>0</v>
      </c>
      <c r="N275" s="124">
        <f t="shared" si="140"/>
        <v>0</v>
      </c>
      <c r="O275" s="124">
        <f t="shared" si="140"/>
        <v>0</v>
      </c>
      <c r="P275" s="124">
        <f t="shared" si="140"/>
        <v>0</v>
      </c>
      <c r="Q275" s="45">
        <f t="shared" ref="Q275:Q299" si="141">SUM(E275:P275)</f>
        <v>0</v>
      </c>
    </row>
    <row r="276" spans="3:17" x14ac:dyDescent="0.2">
      <c r="C276" s="42" t="str">
        <f>'3. Fasta kostnader'!C35</f>
        <v xml:space="preserve">Arbetshälsovård </v>
      </c>
      <c r="D276" s="120">
        <f>'3. Fasta kostnader'!E35</f>
        <v>0</v>
      </c>
      <c r="E276" s="121">
        <f>'3. Fasta kostnader'!G35</f>
        <v>0</v>
      </c>
      <c r="F276" s="121">
        <f>'3. Fasta kostnader'!H35</f>
        <v>0</v>
      </c>
      <c r="G276" s="121">
        <f>'3. Fasta kostnader'!I35</f>
        <v>0</v>
      </c>
      <c r="H276" s="121">
        <f>'3. Fasta kostnader'!J35</f>
        <v>0</v>
      </c>
      <c r="I276" s="121">
        <f>'3. Fasta kostnader'!K35</f>
        <v>0</v>
      </c>
      <c r="J276" s="121">
        <f>'3. Fasta kostnader'!L35</f>
        <v>0</v>
      </c>
      <c r="K276" s="121">
        <f>'3. Fasta kostnader'!M35</f>
        <v>0</v>
      </c>
      <c r="L276" s="121">
        <f>'3. Fasta kostnader'!N35</f>
        <v>0</v>
      </c>
      <c r="M276" s="121">
        <f>'3. Fasta kostnader'!O35</f>
        <v>0</v>
      </c>
      <c r="N276" s="121">
        <f>'3. Fasta kostnader'!P35</f>
        <v>0</v>
      </c>
      <c r="O276" s="121">
        <f>'3. Fasta kostnader'!Q35</f>
        <v>0</v>
      </c>
      <c r="P276" s="121">
        <f>'3. Fasta kostnader'!R35</f>
        <v>0</v>
      </c>
      <c r="Q276" s="45">
        <f t="shared" si="141"/>
        <v>0</v>
      </c>
    </row>
    <row r="277" spans="3:17" x14ac:dyDescent="0.2">
      <c r="C277" s="46" t="s">
        <v>16</v>
      </c>
      <c r="D277" s="117"/>
      <c r="E277" s="122">
        <f t="shared" ref="E277:P277" si="142">E276-E276/(1+$D276/100)</f>
        <v>0</v>
      </c>
      <c r="F277" s="122">
        <f t="shared" si="142"/>
        <v>0</v>
      </c>
      <c r="G277" s="122">
        <f t="shared" si="142"/>
        <v>0</v>
      </c>
      <c r="H277" s="122">
        <f t="shared" si="142"/>
        <v>0</v>
      </c>
      <c r="I277" s="122">
        <f t="shared" si="142"/>
        <v>0</v>
      </c>
      <c r="J277" s="122">
        <f t="shared" si="142"/>
        <v>0</v>
      </c>
      <c r="K277" s="122">
        <f t="shared" si="142"/>
        <v>0</v>
      </c>
      <c r="L277" s="122">
        <f t="shared" si="142"/>
        <v>0</v>
      </c>
      <c r="M277" s="122">
        <f t="shared" si="142"/>
        <v>0</v>
      </c>
      <c r="N277" s="122">
        <f t="shared" si="142"/>
        <v>0</v>
      </c>
      <c r="O277" s="122">
        <f t="shared" si="142"/>
        <v>0</v>
      </c>
      <c r="P277" s="122">
        <f t="shared" si="142"/>
        <v>0</v>
      </c>
      <c r="Q277" s="45">
        <f t="shared" si="141"/>
        <v>0</v>
      </c>
    </row>
    <row r="278" spans="3:17" x14ac:dyDescent="0.2">
      <c r="C278" s="42" t="str">
        <f>'3. Fasta kostnader'!C36</f>
        <v xml:space="preserve">Arbetskläder och skyddsmedel </v>
      </c>
      <c r="D278" s="120">
        <f>'3. Fasta kostnader'!E36</f>
        <v>25.5</v>
      </c>
      <c r="E278" s="124">
        <f>'3. Fasta kostnader'!G36</f>
        <v>0</v>
      </c>
      <c r="F278" s="124">
        <f>'3. Fasta kostnader'!H36</f>
        <v>0</v>
      </c>
      <c r="G278" s="124">
        <f>'3. Fasta kostnader'!I36</f>
        <v>0</v>
      </c>
      <c r="H278" s="124">
        <f>'3. Fasta kostnader'!J36</f>
        <v>0</v>
      </c>
      <c r="I278" s="124">
        <f>'3. Fasta kostnader'!K36</f>
        <v>0</v>
      </c>
      <c r="J278" s="124">
        <f>'3. Fasta kostnader'!L36</f>
        <v>0</v>
      </c>
      <c r="K278" s="124">
        <f>'3. Fasta kostnader'!M36</f>
        <v>0</v>
      </c>
      <c r="L278" s="124">
        <f>'3. Fasta kostnader'!N36</f>
        <v>0</v>
      </c>
      <c r="M278" s="124">
        <f>'3. Fasta kostnader'!O36</f>
        <v>0</v>
      </c>
      <c r="N278" s="124">
        <f>'3. Fasta kostnader'!P36</f>
        <v>0</v>
      </c>
      <c r="O278" s="124">
        <f>'3. Fasta kostnader'!Q36</f>
        <v>0</v>
      </c>
      <c r="P278" s="124">
        <f>'3. Fasta kostnader'!R36</f>
        <v>0</v>
      </c>
      <c r="Q278" s="45">
        <f t="shared" si="141"/>
        <v>0</v>
      </c>
    </row>
    <row r="279" spans="3:17" x14ac:dyDescent="0.2">
      <c r="C279" s="46" t="s">
        <v>16</v>
      </c>
      <c r="D279" s="118"/>
      <c r="E279" s="124">
        <f t="shared" ref="E279:P279" si="143">E278-E278/(1+$D278/100)</f>
        <v>0</v>
      </c>
      <c r="F279" s="124">
        <f t="shared" si="143"/>
        <v>0</v>
      </c>
      <c r="G279" s="124">
        <f t="shared" si="143"/>
        <v>0</v>
      </c>
      <c r="H279" s="124">
        <f t="shared" si="143"/>
        <v>0</v>
      </c>
      <c r="I279" s="124">
        <f t="shared" si="143"/>
        <v>0</v>
      </c>
      <c r="J279" s="124">
        <f t="shared" si="143"/>
        <v>0</v>
      </c>
      <c r="K279" s="124">
        <f t="shared" si="143"/>
        <v>0</v>
      </c>
      <c r="L279" s="124">
        <f t="shared" si="143"/>
        <v>0</v>
      </c>
      <c r="M279" s="124">
        <f t="shared" si="143"/>
        <v>0</v>
      </c>
      <c r="N279" s="124">
        <f t="shared" si="143"/>
        <v>0</v>
      </c>
      <c r="O279" s="124">
        <f t="shared" si="143"/>
        <v>0</v>
      </c>
      <c r="P279" s="124">
        <f t="shared" si="143"/>
        <v>0</v>
      </c>
      <c r="Q279" s="45">
        <f t="shared" si="141"/>
        <v>0</v>
      </c>
    </row>
    <row r="280" spans="3:17" x14ac:dyDescent="0.2">
      <c r="C280" s="42" t="str">
        <f>'3. Fasta kostnader'!C37</f>
        <v>Övriga frivilliga personalkostnader</v>
      </c>
      <c r="D280" s="120">
        <f>'3. Fasta kostnader'!E37</f>
        <v>0</v>
      </c>
      <c r="E280" s="121">
        <f>'3. Fasta kostnader'!G37</f>
        <v>0</v>
      </c>
      <c r="F280" s="121">
        <f>'3. Fasta kostnader'!H37</f>
        <v>0</v>
      </c>
      <c r="G280" s="121">
        <f>'3. Fasta kostnader'!I37</f>
        <v>0</v>
      </c>
      <c r="H280" s="121">
        <f>'3. Fasta kostnader'!J37</f>
        <v>0</v>
      </c>
      <c r="I280" s="121">
        <f>'3. Fasta kostnader'!K37</f>
        <v>0</v>
      </c>
      <c r="J280" s="121">
        <f>'3. Fasta kostnader'!L37</f>
        <v>0</v>
      </c>
      <c r="K280" s="121">
        <f>'3. Fasta kostnader'!M37</f>
        <v>0</v>
      </c>
      <c r="L280" s="121">
        <f>'3. Fasta kostnader'!N37</f>
        <v>0</v>
      </c>
      <c r="M280" s="121">
        <f>'3. Fasta kostnader'!O37</f>
        <v>0</v>
      </c>
      <c r="N280" s="121">
        <f>'3. Fasta kostnader'!P37</f>
        <v>0</v>
      </c>
      <c r="O280" s="121">
        <f>'3. Fasta kostnader'!Q37</f>
        <v>0</v>
      </c>
      <c r="P280" s="121">
        <f>'3. Fasta kostnader'!R37</f>
        <v>0</v>
      </c>
      <c r="Q280" s="45">
        <f t="shared" si="141"/>
        <v>0</v>
      </c>
    </row>
    <row r="281" spans="3:17" x14ac:dyDescent="0.2">
      <c r="C281" s="46" t="s">
        <v>16</v>
      </c>
      <c r="D281" s="117"/>
      <c r="E281" s="122">
        <f t="shared" ref="E281:P281" si="144">E280-E280/(1+$D280/100)</f>
        <v>0</v>
      </c>
      <c r="F281" s="122">
        <f t="shared" si="144"/>
        <v>0</v>
      </c>
      <c r="G281" s="122">
        <f t="shared" si="144"/>
        <v>0</v>
      </c>
      <c r="H281" s="122">
        <f t="shared" si="144"/>
        <v>0</v>
      </c>
      <c r="I281" s="122">
        <f t="shared" si="144"/>
        <v>0</v>
      </c>
      <c r="J281" s="122">
        <f t="shared" si="144"/>
        <v>0</v>
      </c>
      <c r="K281" s="122">
        <f t="shared" si="144"/>
        <v>0</v>
      </c>
      <c r="L281" s="122">
        <f t="shared" si="144"/>
        <v>0</v>
      </c>
      <c r="M281" s="122">
        <f t="shared" si="144"/>
        <v>0</v>
      </c>
      <c r="N281" s="122">
        <f t="shared" si="144"/>
        <v>0</v>
      </c>
      <c r="O281" s="122">
        <f t="shared" si="144"/>
        <v>0</v>
      </c>
      <c r="P281" s="122">
        <f t="shared" si="144"/>
        <v>0</v>
      </c>
      <c r="Q281" s="45">
        <f t="shared" si="141"/>
        <v>0</v>
      </c>
    </row>
    <row r="282" spans="3:17" s="163" customFormat="1" x14ac:dyDescent="0.2">
      <c r="C282" s="164" t="str">
        <f>'3. Fasta kostnader'!C38</f>
        <v>Kostnader av affärslokaler</v>
      </c>
      <c r="D282" s="165">
        <f>'3. Fasta kostnader'!E38</f>
        <v>0</v>
      </c>
      <c r="E282" s="166">
        <f>'3. Fasta kostnader'!G38</f>
        <v>0</v>
      </c>
      <c r="F282" s="166">
        <f>'3. Fasta kostnader'!H38</f>
        <v>0</v>
      </c>
      <c r="G282" s="166">
        <f>'3. Fasta kostnader'!I38</f>
        <v>0</v>
      </c>
      <c r="H282" s="166">
        <f>'3. Fasta kostnader'!J38</f>
        <v>0</v>
      </c>
      <c r="I282" s="166">
        <f>'3. Fasta kostnader'!K38</f>
        <v>0</v>
      </c>
      <c r="J282" s="166">
        <f>'3. Fasta kostnader'!L38</f>
        <v>0</v>
      </c>
      <c r="K282" s="166">
        <f>'3. Fasta kostnader'!M38</f>
        <v>0</v>
      </c>
      <c r="L282" s="166">
        <f>'3. Fasta kostnader'!N38</f>
        <v>0</v>
      </c>
      <c r="M282" s="166">
        <f>'3. Fasta kostnader'!O38</f>
        <v>0</v>
      </c>
      <c r="N282" s="166">
        <f>'3. Fasta kostnader'!P38</f>
        <v>0</v>
      </c>
      <c r="O282" s="166">
        <f>'3. Fasta kostnader'!Q38</f>
        <v>0</v>
      </c>
      <c r="P282" s="166">
        <f>'3. Fasta kostnader'!R38</f>
        <v>0</v>
      </c>
      <c r="Q282" s="167">
        <f t="shared" si="141"/>
        <v>0</v>
      </c>
    </row>
    <row r="283" spans="3:17" x14ac:dyDescent="0.2">
      <c r="C283" s="42" t="str">
        <f>'3. Fasta kostnader'!C39</f>
        <v>Moms-hyror, vederlag (affärsverksamhet)</v>
      </c>
      <c r="D283" s="120">
        <f>'3. Fasta kostnader'!E39</f>
        <v>25.5</v>
      </c>
      <c r="E283" s="121">
        <f>'3. Fasta kostnader'!G39</f>
        <v>0</v>
      </c>
      <c r="F283" s="121">
        <f>'3. Fasta kostnader'!H39</f>
        <v>0</v>
      </c>
      <c r="G283" s="121">
        <f>'3. Fasta kostnader'!I39</f>
        <v>0</v>
      </c>
      <c r="H283" s="121">
        <f>'3. Fasta kostnader'!J39</f>
        <v>0</v>
      </c>
      <c r="I283" s="121">
        <f>'3. Fasta kostnader'!K39</f>
        <v>0</v>
      </c>
      <c r="J283" s="121">
        <f>'3. Fasta kostnader'!L39</f>
        <v>0</v>
      </c>
      <c r="K283" s="121">
        <f>'3. Fasta kostnader'!M39</f>
        <v>0</v>
      </c>
      <c r="L283" s="121">
        <f>'3. Fasta kostnader'!N39</f>
        <v>0</v>
      </c>
      <c r="M283" s="121">
        <f>'3. Fasta kostnader'!O39</f>
        <v>0</v>
      </c>
      <c r="N283" s="121">
        <f>'3. Fasta kostnader'!P39</f>
        <v>0</v>
      </c>
      <c r="O283" s="121">
        <f>'3. Fasta kostnader'!Q39</f>
        <v>0</v>
      </c>
      <c r="P283" s="121">
        <f>'3. Fasta kostnader'!R39</f>
        <v>0</v>
      </c>
      <c r="Q283" s="45">
        <f t="shared" si="141"/>
        <v>0</v>
      </c>
    </row>
    <row r="284" spans="3:17" x14ac:dyDescent="0.2">
      <c r="C284" s="46" t="s">
        <v>16</v>
      </c>
      <c r="D284" s="117"/>
      <c r="E284" s="122">
        <f t="shared" ref="E284:P284" si="145">E283-E283/(1+$D283/100)</f>
        <v>0</v>
      </c>
      <c r="F284" s="122">
        <f t="shared" si="145"/>
        <v>0</v>
      </c>
      <c r="G284" s="122">
        <f t="shared" si="145"/>
        <v>0</v>
      </c>
      <c r="H284" s="122">
        <f t="shared" si="145"/>
        <v>0</v>
      </c>
      <c r="I284" s="122">
        <f t="shared" si="145"/>
        <v>0</v>
      </c>
      <c r="J284" s="122">
        <f t="shared" si="145"/>
        <v>0</v>
      </c>
      <c r="K284" s="122">
        <f t="shared" si="145"/>
        <v>0</v>
      </c>
      <c r="L284" s="122">
        <f t="shared" si="145"/>
        <v>0</v>
      </c>
      <c r="M284" s="122">
        <f t="shared" si="145"/>
        <v>0</v>
      </c>
      <c r="N284" s="122">
        <f t="shared" si="145"/>
        <v>0</v>
      </c>
      <c r="O284" s="122">
        <f t="shared" si="145"/>
        <v>0</v>
      </c>
      <c r="P284" s="122">
        <f t="shared" si="145"/>
        <v>0</v>
      </c>
      <c r="Q284" s="45">
        <f t="shared" si="141"/>
        <v>0</v>
      </c>
    </row>
    <row r="285" spans="3:17" x14ac:dyDescent="0.2">
      <c r="C285" s="42" t="str">
        <f>'3. Fasta kostnader'!C40</f>
        <v xml:space="preserve">El och gas </v>
      </c>
      <c r="D285" s="120">
        <f>'3. Fasta kostnader'!E40</f>
        <v>25.5</v>
      </c>
      <c r="E285" s="121">
        <f>'3. Fasta kostnader'!G40</f>
        <v>0</v>
      </c>
      <c r="F285" s="121">
        <f>'3. Fasta kostnader'!H40</f>
        <v>0</v>
      </c>
      <c r="G285" s="121">
        <f>'3. Fasta kostnader'!I40</f>
        <v>0</v>
      </c>
      <c r="H285" s="121">
        <f>'3. Fasta kostnader'!J40</f>
        <v>0</v>
      </c>
      <c r="I285" s="121">
        <f>'3. Fasta kostnader'!K40</f>
        <v>0</v>
      </c>
      <c r="J285" s="121">
        <f>'3. Fasta kostnader'!L40</f>
        <v>0</v>
      </c>
      <c r="K285" s="121">
        <f>'3. Fasta kostnader'!M40</f>
        <v>0</v>
      </c>
      <c r="L285" s="121">
        <f>'3. Fasta kostnader'!N40</f>
        <v>0</v>
      </c>
      <c r="M285" s="121">
        <f>'3. Fasta kostnader'!O40</f>
        <v>0</v>
      </c>
      <c r="N285" s="121">
        <f>'3. Fasta kostnader'!P40</f>
        <v>0</v>
      </c>
      <c r="O285" s="121">
        <f>'3. Fasta kostnader'!Q40</f>
        <v>0</v>
      </c>
      <c r="P285" s="121">
        <f>'3. Fasta kostnader'!R40</f>
        <v>0</v>
      </c>
      <c r="Q285" s="45">
        <f t="shared" si="141"/>
        <v>0</v>
      </c>
    </row>
    <row r="286" spans="3:17" x14ac:dyDescent="0.2">
      <c r="C286" s="46" t="s">
        <v>16</v>
      </c>
      <c r="D286" s="118"/>
      <c r="E286" s="124">
        <f t="shared" ref="E286:P286" si="146">E285-E285/(1+$D285/100)</f>
        <v>0</v>
      </c>
      <c r="F286" s="124">
        <f t="shared" si="146"/>
        <v>0</v>
      </c>
      <c r="G286" s="124">
        <f t="shared" si="146"/>
        <v>0</v>
      </c>
      <c r="H286" s="124">
        <f t="shared" si="146"/>
        <v>0</v>
      </c>
      <c r="I286" s="124">
        <f t="shared" si="146"/>
        <v>0</v>
      </c>
      <c r="J286" s="124">
        <f t="shared" si="146"/>
        <v>0</v>
      </c>
      <c r="K286" s="124">
        <f t="shared" si="146"/>
        <v>0</v>
      </c>
      <c r="L286" s="124">
        <f t="shared" si="146"/>
        <v>0</v>
      </c>
      <c r="M286" s="124">
        <f t="shared" si="146"/>
        <v>0</v>
      </c>
      <c r="N286" s="124">
        <f t="shared" si="146"/>
        <v>0</v>
      </c>
      <c r="O286" s="124">
        <f t="shared" si="146"/>
        <v>0</v>
      </c>
      <c r="P286" s="124">
        <f t="shared" si="146"/>
        <v>0</v>
      </c>
      <c r="Q286" s="45">
        <f t="shared" si="141"/>
        <v>0</v>
      </c>
    </row>
    <row r="287" spans="3:17" x14ac:dyDescent="0.2">
      <c r="C287" s="42" t="str">
        <f>'3. Fasta kostnader'!C41</f>
        <v>Vatten och avloppsvatten</v>
      </c>
      <c r="D287" s="120">
        <f>'3. Fasta kostnader'!E41</f>
        <v>25.5</v>
      </c>
      <c r="E287" s="121">
        <f>'3. Fasta kostnader'!G41</f>
        <v>0</v>
      </c>
      <c r="F287" s="121">
        <f>'3. Fasta kostnader'!H41</f>
        <v>0</v>
      </c>
      <c r="G287" s="121">
        <f>'3. Fasta kostnader'!I41</f>
        <v>0</v>
      </c>
      <c r="H287" s="121">
        <f>'3. Fasta kostnader'!J41</f>
        <v>0</v>
      </c>
      <c r="I287" s="121">
        <f>'3. Fasta kostnader'!K41</f>
        <v>0</v>
      </c>
      <c r="J287" s="121">
        <f>'3. Fasta kostnader'!L41</f>
        <v>0</v>
      </c>
      <c r="K287" s="121">
        <f>'3. Fasta kostnader'!M41</f>
        <v>0</v>
      </c>
      <c r="L287" s="121">
        <f>'3. Fasta kostnader'!N41</f>
        <v>0</v>
      </c>
      <c r="M287" s="121">
        <f>'3. Fasta kostnader'!O41</f>
        <v>0</v>
      </c>
      <c r="N287" s="121">
        <f>'3. Fasta kostnader'!P41</f>
        <v>0</v>
      </c>
      <c r="O287" s="121">
        <f>'3. Fasta kostnader'!Q41</f>
        <v>0</v>
      </c>
      <c r="P287" s="121">
        <f>'3. Fasta kostnader'!R41</f>
        <v>0</v>
      </c>
      <c r="Q287" s="45">
        <f t="shared" si="141"/>
        <v>0</v>
      </c>
    </row>
    <row r="288" spans="3:17" x14ac:dyDescent="0.2">
      <c r="C288" s="46" t="s">
        <v>16</v>
      </c>
      <c r="D288" s="113"/>
      <c r="E288" s="122">
        <f t="shared" ref="E288:P288" si="147">E287-E287/(1+$D287/100)</f>
        <v>0</v>
      </c>
      <c r="F288" s="122">
        <f t="shared" si="147"/>
        <v>0</v>
      </c>
      <c r="G288" s="122">
        <f t="shared" si="147"/>
        <v>0</v>
      </c>
      <c r="H288" s="122">
        <f t="shared" si="147"/>
        <v>0</v>
      </c>
      <c r="I288" s="122">
        <f t="shared" si="147"/>
        <v>0</v>
      </c>
      <c r="J288" s="122">
        <f t="shared" si="147"/>
        <v>0</v>
      </c>
      <c r="K288" s="122">
        <f t="shared" si="147"/>
        <v>0</v>
      </c>
      <c r="L288" s="122">
        <f t="shared" si="147"/>
        <v>0</v>
      </c>
      <c r="M288" s="122">
        <f t="shared" si="147"/>
        <v>0</v>
      </c>
      <c r="N288" s="122">
        <f t="shared" si="147"/>
        <v>0</v>
      </c>
      <c r="O288" s="122">
        <f t="shared" si="147"/>
        <v>0</v>
      </c>
      <c r="P288" s="122">
        <f t="shared" si="147"/>
        <v>0</v>
      </c>
      <c r="Q288" s="45">
        <f t="shared" si="141"/>
        <v>0</v>
      </c>
    </row>
    <row r="289" spans="3:17" x14ac:dyDescent="0.2">
      <c r="C289" s="42" t="str">
        <f>'3. Fasta kostnader'!C42</f>
        <v xml:space="preserve">Värme </v>
      </c>
      <c r="D289" s="120">
        <f>'3. Fasta kostnader'!E42</f>
        <v>25.5</v>
      </c>
      <c r="E289" s="121">
        <f>'3. Fasta kostnader'!G42</f>
        <v>0</v>
      </c>
      <c r="F289" s="121">
        <f>'3. Fasta kostnader'!H42</f>
        <v>0</v>
      </c>
      <c r="G289" s="121">
        <f>'3. Fasta kostnader'!I42</f>
        <v>0</v>
      </c>
      <c r="H289" s="121">
        <f>'3. Fasta kostnader'!J42</f>
        <v>0</v>
      </c>
      <c r="I289" s="121">
        <f>'3. Fasta kostnader'!K42</f>
        <v>0</v>
      </c>
      <c r="J289" s="121">
        <f>'3. Fasta kostnader'!L42</f>
        <v>0</v>
      </c>
      <c r="K289" s="121">
        <f>'3. Fasta kostnader'!M42</f>
        <v>0</v>
      </c>
      <c r="L289" s="121">
        <f>'3. Fasta kostnader'!N42</f>
        <v>0</v>
      </c>
      <c r="M289" s="121">
        <f>'3. Fasta kostnader'!O42</f>
        <v>0</v>
      </c>
      <c r="N289" s="121">
        <f>'3. Fasta kostnader'!P42</f>
        <v>0</v>
      </c>
      <c r="O289" s="121">
        <f>'3. Fasta kostnader'!Q42</f>
        <v>0</v>
      </c>
      <c r="P289" s="121">
        <f>'3. Fasta kostnader'!R42</f>
        <v>0</v>
      </c>
      <c r="Q289" s="45">
        <f t="shared" si="141"/>
        <v>0</v>
      </c>
    </row>
    <row r="290" spans="3:17" x14ac:dyDescent="0.2">
      <c r="C290" s="46" t="s">
        <v>16</v>
      </c>
      <c r="D290" s="114"/>
      <c r="E290" s="127">
        <f t="shared" ref="E290:P290" si="148">E289-E289/(1+$D289/100)</f>
        <v>0</v>
      </c>
      <c r="F290" s="127">
        <f t="shared" si="148"/>
        <v>0</v>
      </c>
      <c r="G290" s="127">
        <f t="shared" si="148"/>
        <v>0</v>
      </c>
      <c r="H290" s="127">
        <f t="shared" si="148"/>
        <v>0</v>
      </c>
      <c r="I290" s="127">
        <f t="shared" si="148"/>
        <v>0</v>
      </c>
      <c r="J290" s="127">
        <f t="shared" si="148"/>
        <v>0</v>
      </c>
      <c r="K290" s="127">
        <f t="shared" si="148"/>
        <v>0</v>
      </c>
      <c r="L290" s="127">
        <f t="shared" si="148"/>
        <v>0</v>
      </c>
      <c r="M290" s="127">
        <f t="shared" si="148"/>
        <v>0</v>
      </c>
      <c r="N290" s="127">
        <f t="shared" si="148"/>
        <v>0</v>
      </c>
      <c r="O290" s="127">
        <f t="shared" si="148"/>
        <v>0</v>
      </c>
      <c r="P290" s="127">
        <f t="shared" si="148"/>
        <v>0</v>
      </c>
      <c r="Q290" s="45">
        <f t="shared" si="141"/>
        <v>0</v>
      </c>
    </row>
    <row r="291" spans="3:17" x14ac:dyDescent="0.2">
      <c r="C291" s="42" t="str">
        <f>'3. Fasta kostnader'!C43</f>
        <v xml:space="preserve">Städning och rengöring, underhållskostnader för uteområden </v>
      </c>
      <c r="D291" s="120">
        <f>'3. Fasta kostnader'!E43</f>
        <v>25.5</v>
      </c>
      <c r="E291" s="128">
        <f>'3. Fasta kostnader'!G43</f>
        <v>0</v>
      </c>
      <c r="F291" s="128">
        <f>'3. Fasta kostnader'!H43</f>
        <v>0</v>
      </c>
      <c r="G291" s="128">
        <f>'3. Fasta kostnader'!I43</f>
        <v>0</v>
      </c>
      <c r="H291" s="128">
        <f>'3. Fasta kostnader'!J43</f>
        <v>0</v>
      </c>
      <c r="I291" s="128">
        <f>'3. Fasta kostnader'!K43</f>
        <v>0</v>
      </c>
      <c r="J291" s="128">
        <f>'3. Fasta kostnader'!L43</f>
        <v>0</v>
      </c>
      <c r="K291" s="128">
        <f>'3. Fasta kostnader'!M43</f>
        <v>0</v>
      </c>
      <c r="L291" s="128">
        <f>'3. Fasta kostnader'!N43</f>
        <v>0</v>
      </c>
      <c r="M291" s="128">
        <f>'3. Fasta kostnader'!O43</f>
        <v>0</v>
      </c>
      <c r="N291" s="128">
        <f>'3. Fasta kostnader'!P43</f>
        <v>0</v>
      </c>
      <c r="O291" s="128">
        <f>'3. Fasta kostnader'!Q43</f>
        <v>0</v>
      </c>
      <c r="P291" s="128">
        <f>'3. Fasta kostnader'!R43</f>
        <v>0</v>
      </c>
      <c r="Q291" s="45">
        <f t="shared" si="141"/>
        <v>0</v>
      </c>
    </row>
    <row r="292" spans="3:17" x14ac:dyDescent="0.2">
      <c r="C292" s="46" t="s">
        <v>16</v>
      </c>
      <c r="D292" s="114"/>
      <c r="E292" s="127">
        <f t="shared" ref="E292:P292" si="149">E291-E291/(1+$D291/100)</f>
        <v>0</v>
      </c>
      <c r="F292" s="127">
        <f t="shared" si="149"/>
        <v>0</v>
      </c>
      <c r="G292" s="127">
        <f t="shared" si="149"/>
        <v>0</v>
      </c>
      <c r="H292" s="127">
        <f t="shared" si="149"/>
        <v>0</v>
      </c>
      <c r="I292" s="127">
        <f t="shared" si="149"/>
        <v>0</v>
      </c>
      <c r="J292" s="127">
        <f t="shared" si="149"/>
        <v>0</v>
      </c>
      <c r="K292" s="127">
        <f t="shared" si="149"/>
        <v>0</v>
      </c>
      <c r="L292" s="127">
        <f t="shared" si="149"/>
        <v>0</v>
      </c>
      <c r="M292" s="127">
        <f t="shared" si="149"/>
        <v>0</v>
      </c>
      <c r="N292" s="127">
        <f t="shared" si="149"/>
        <v>0</v>
      </c>
      <c r="O292" s="127">
        <f t="shared" si="149"/>
        <v>0</v>
      </c>
      <c r="P292" s="127">
        <f t="shared" si="149"/>
        <v>0</v>
      </c>
      <c r="Q292" s="45">
        <f t="shared" si="141"/>
        <v>0</v>
      </c>
    </row>
    <row r="293" spans="3:17" x14ac:dyDescent="0.2">
      <c r="C293" s="42" t="str">
        <f>'3. Fasta kostnader'!C44</f>
        <v xml:space="preserve">Reparation av lokaler </v>
      </c>
      <c r="D293" s="120">
        <f>'3. Fasta kostnader'!E44</f>
        <v>25.5</v>
      </c>
      <c r="E293" s="128">
        <f>'3. Fasta kostnader'!G44</f>
        <v>0</v>
      </c>
      <c r="F293" s="128">
        <f>'3. Fasta kostnader'!H44</f>
        <v>0</v>
      </c>
      <c r="G293" s="128">
        <f>'3. Fasta kostnader'!I44</f>
        <v>0</v>
      </c>
      <c r="H293" s="128">
        <f>'3. Fasta kostnader'!J44</f>
        <v>0</v>
      </c>
      <c r="I293" s="128">
        <f>'3. Fasta kostnader'!K44</f>
        <v>0</v>
      </c>
      <c r="J293" s="128">
        <f>'3. Fasta kostnader'!L44</f>
        <v>0</v>
      </c>
      <c r="K293" s="128">
        <f>'3. Fasta kostnader'!M44</f>
        <v>0</v>
      </c>
      <c r="L293" s="128">
        <f>'3. Fasta kostnader'!N44</f>
        <v>0</v>
      </c>
      <c r="M293" s="128">
        <f>'3. Fasta kostnader'!O44</f>
        <v>0</v>
      </c>
      <c r="N293" s="128">
        <f>'3. Fasta kostnader'!P44</f>
        <v>0</v>
      </c>
      <c r="O293" s="128">
        <f>'3. Fasta kostnader'!Q44</f>
        <v>0</v>
      </c>
      <c r="P293" s="128">
        <f>'3. Fasta kostnader'!R44</f>
        <v>0</v>
      </c>
      <c r="Q293" s="45">
        <f t="shared" si="141"/>
        <v>0</v>
      </c>
    </row>
    <row r="294" spans="3:17" x14ac:dyDescent="0.2">
      <c r="C294" s="46" t="s">
        <v>16</v>
      </c>
      <c r="D294" s="114"/>
      <c r="E294" s="127">
        <f t="shared" ref="E294:P294" si="150">E293-E293/(1+$D293/100)</f>
        <v>0</v>
      </c>
      <c r="F294" s="127">
        <f t="shared" si="150"/>
        <v>0</v>
      </c>
      <c r="G294" s="127">
        <f t="shared" si="150"/>
        <v>0</v>
      </c>
      <c r="H294" s="127">
        <f t="shared" si="150"/>
        <v>0</v>
      </c>
      <c r="I294" s="127">
        <f t="shared" si="150"/>
        <v>0</v>
      </c>
      <c r="J294" s="127">
        <f t="shared" si="150"/>
        <v>0</v>
      </c>
      <c r="K294" s="127">
        <f t="shared" si="150"/>
        <v>0</v>
      </c>
      <c r="L294" s="127">
        <f t="shared" si="150"/>
        <v>0</v>
      </c>
      <c r="M294" s="127">
        <f t="shared" si="150"/>
        <v>0</v>
      </c>
      <c r="N294" s="127">
        <f t="shared" si="150"/>
        <v>0</v>
      </c>
      <c r="O294" s="127">
        <f t="shared" si="150"/>
        <v>0</v>
      </c>
      <c r="P294" s="127">
        <f t="shared" si="150"/>
        <v>0</v>
      </c>
      <c r="Q294" s="45">
        <f t="shared" si="141"/>
        <v>0</v>
      </c>
    </row>
    <row r="295" spans="3:17" x14ac:dyDescent="0.2">
      <c r="C295" s="42" t="str">
        <f>'3. Fasta kostnader'!C45</f>
        <v>Avfallsservice</v>
      </c>
      <c r="D295" s="120">
        <f>'3. Fasta kostnader'!E45</f>
        <v>25.5</v>
      </c>
      <c r="E295" s="128">
        <f>'3. Fasta kostnader'!G45</f>
        <v>0</v>
      </c>
      <c r="F295" s="128">
        <f>'3. Fasta kostnader'!H45</f>
        <v>0</v>
      </c>
      <c r="G295" s="128">
        <f>'3. Fasta kostnader'!I45</f>
        <v>0</v>
      </c>
      <c r="H295" s="128">
        <f>'3. Fasta kostnader'!J45</f>
        <v>0</v>
      </c>
      <c r="I295" s="128">
        <f>'3. Fasta kostnader'!K45</f>
        <v>0</v>
      </c>
      <c r="J295" s="128">
        <f>'3. Fasta kostnader'!L45</f>
        <v>0</v>
      </c>
      <c r="K295" s="128">
        <f>'3. Fasta kostnader'!M45</f>
        <v>0</v>
      </c>
      <c r="L295" s="128">
        <f>'3. Fasta kostnader'!N45</f>
        <v>0</v>
      </c>
      <c r="M295" s="128">
        <f>'3. Fasta kostnader'!O45</f>
        <v>0</v>
      </c>
      <c r="N295" s="128">
        <f>'3. Fasta kostnader'!P45</f>
        <v>0</v>
      </c>
      <c r="O295" s="128">
        <f>'3. Fasta kostnader'!Q45</f>
        <v>0</v>
      </c>
      <c r="P295" s="128">
        <f>'3. Fasta kostnader'!R45</f>
        <v>0</v>
      </c>
      <c r="Q295" s="45">
        <f t="shared" si="141"/>
        <v>0</v>
      </c>
    </row>
    <row r="296" spans="3:17" x14ac:dyDescent="0.2">
      <c r="C296" s="46" t="s">
        <v>16</v>
      </c>
      <c r="D296" s="114"/>
      <c r="E296" s="127">
        <f t="shared" ref="E296:P296" si="151">E295-E295/(1+$D295/100)</f>
        <v>0</v>
      </c>
      <c r="F296" s="127">
        <f t="shared" si="151"/>
        <v>0</v>
      </c>
      <c r="G296" s="127">
        <f t="shared" si="151"/>
        <v>0</v>
      </c>
      <c r="H296" s="127">
        <f t="shared" si="151"/>
        <v>0</v>
      </c>
      <c r="I296" s="127">
        <f t="shared" si="151"/>
        <v>0</v>
      </c>
      <c r="J296" s="127">
        <f t="shared" si="151"/>
        <v>0</v>
      </c>
      <c r="K296" s="127">
        <f t="shared" si="151"/>
        <v>0</v>
      </c>
      <c r="L296" s="127">
        <f t="shared" si="151"/>
        <v>0</v>
      </c>
      <c r="M296" s="127">
        <f t="shared" si="151"/>
        <v>0</v>
      </c>
      <c r="N296" s="127">
        <f t="shared" si="151"/>
        <v>0</v>
      </c>
      <c r="O296" s="127">
        <f t="shared" si="151"/>
        <v>0</v>
      </c>
      <c r="P296" s="127">
        <f t="shared" si="151"/>
        <v>0</v>
      </c>
      <c r="Q296" s="45">
        <f t="shared" si="141"/>
        <v>0</v>
      </c>
    </row>
    <row r="297" spans="3:17" x14ac:dyDescent="0.2">
      <c r="C297" s="42" t="str">
        <f>'3. Fasta kostnader'!C46</f>
        <v>Bevakning, låsning, övriga kostnader</v>
      </c>
      <c r="D297" s="120">
        <f>'3. Fasta kostnader'!E46</f>
        <v>25.5</v>
      </c>
      <c r="E297" s="128">
        <f>'3. Fasta kostnader'!G46</f>
        <v>0</v>
      </c>
      <c r="F297" s="128">
        <f>'3. Fasta kostnader'!H46</f>
        <v>0</v>
      </c>
      <c r="G297" s="128">
        <f>'3. Fasta kostnader'!I46</f>
        <v>0</v>
      </c>
      <c r="H297" s="128">
        <f>'3. Fasta kostnader'!J46</f>
        <v>0</v>
      </c>
      <c r="I297" s="128">
        <f>'3. Fasta kostnader'!K46</f>
        <v>0</v>
      </c>
      <c r="J297" s="128">
        <f>'3. Fasta kostnader'!L46</f>
        <v>0</v>
      </c>
      <c r="K297" s="128">
        <f>'3. Fasta kostnader'!M46</f>
        <v>0</v>
      </c>
      <c r="L297" s="128">
        <f>'3. Fasta kostnader'!N46</f>
        <v>0</v>
      </c>
      <c r="M297" s="128">
        <f>'3. Fasta kostnader'!O46</f>
        <v>0</v>
      </c>
      <c r="N297" s="128">
        <f>'3. Fasta kostnader'!P46</f>
        <v>0</v>
      </c>
      <c r="O297" s="128">
        <f>'3. Fasta kostnader'!Q46</f>
        <v>0</v>
      </c>
      <c r="P297" s="128">
        <f>'3. Fasta kostnader'!R46</f>
        <v>0</v>
      </c>
      <c r="Q297" s="45">
        <f t="shared" si="141"/>
        <v>0</v>
      </c>
    </row>
    <row r="298" spans="3:17" x14ac:dyDescent="0.2">
      <c r="C298" s="46" t="s">
        <v>16</v>
      </c>
      <c r="D298" s="118" t="s">
        <v>0</v>
      </c>
      <c r="E298" s="127">
        <f t="shared" ref="E298:P298" si="152">E297-E297/(1+$D297/100)</f>
        <v>0</v>
      </c>
      <c r="F298" s="127">
        <f t="shared" si="152"/>
        <v>0</v>
      </c>
      <c r="G298" s="127">
        <f t="shared" si="152"/>
        <v>0</v>
      </c>
      <c r="H298" s="127">
        <f t="shared" si="152"/>
        <v>0</v>
      </c>
      <c r="I298" s="127">
        <f t="shared" si="152"/>
        <v>0</v>
      </c>
      <c r="J298" s="127">
        <f t="shared" si="152"/>
        <v>0</v>
      </c>
      <c r="K298" s="127">
        <f t="shared" si="152"/>
        <v>0</v>
      </c>
      <c r="L298" s="127">
        <f t="shared" si="152"/>
        <v>0</v>
      </c>
      <c r="M298" s="127">
        <f t="shared" si="152"/>
        <v>0</v>
      </c>
      <c r="N298" s="127">
        <f t="shared" si="152"/>
        <v>0</v>
      </c>
      <c r="O298" s="127">
        <f t="shared" si="152"/>
        <v>0</v>
      </c>
      <c r="P298" s="127">
        <f t="shared" si="152"/>
        <v>0</v>
      </c>
      <c r="Q298" s="45">
        <f t="shared" si="141"/>
        <v>0</v>
      </c>
    </row>
    <row r="299" spans="3:17" x14ac:dyDescent="0.2">
      <c r="C299" s="42" t="str">
        <f>'3. Fasta kostnader'!C47</f>
        <v xml:space="preserve">Fastighetsförsäkringar </v>
      </c>
      <c r="D299" s="120">
        <f>'3. Fasta kostnader'!E47</f>
        <v>0</v>
      </c>
      <c r="E299" s="128">
        <f>'3. Fasta kostnader'!G47</f>
        <v>0</v>
      </c>
      <c r="F299" s="128">
        <f>'3. Fasta kostnader'!H47</f>
        <v>0</v>
      </c>
      <c r="G299" s="128">
        <f>'3. Fasta kostnader'!I47</f>
        <v>0</v>
      </c>
      <c r="H299" s="128">
        <f>'3. Fasta kostnader'!J47</f>
        <v>0</v>
      </c>
      <c r="I299" s="128">
        <f>'3. Fasta kostnader'!K47</f>
        <v>0</v>
      </c>
      <c r="J299" s="128">
        <f>'3. Fasta kostnader'!L47</f>
        <v>0</v>
      </c>
      <c r="K299" s="128">
        <f>'3. Fasta kostnader'!M47</f>
        <v>0</v>
      </c>
      <c r="L299" s="128">
        <f>'3. Fasta kostnader'!N47</f>
        <v>0</v>
      </c>
      <c r="M299" s="128">
        <f>'3. Fasta kostnader'!O47</f>
        <v>0</v>
      </c>
      <c r="N299" s="128">
        <f>'3. Fasta kostnader'!P47</f>
        <v>0</v>
      </c>
      <c r="O299" s="128">
        <f>'3. Fasta kostnader'!Q47</f>
        <v>0</v>
      </c>
      <c r="P299" s="128">
        <f>'3. Fasta kostnader'!R47</f>
        <v>0</v>
      </c>
      <c r="Q299" s="45">
        <f t="shared" si="141"/>
        <v>0</v>
      </c>
    </row>
    <row r="300" spans="3:17" x14ac:dyDescent="0.2">
      <c r="C300" s="44" t="s">
        <v>16</v>
      </c>
      <c r="D300" s="114"/>
      <c r="E300" s="127">
        <f t="shared" ref="E300:P300" si="153">E299-E299/(1+$D299/100)</f>
        <v>0</v>
      </c>
      <c r="F300" s="127">
        <f t="shared" si="153"/>
        <v>0</v>
      </c>
      <c r="G300" s="127">
        <f t="shared" si="153"/>
        <v>0</v>
      </c>
      <c r="H300" s="127">
        <f t="shared" si="153"/>
        <v>0</v>
      </c>
      <c r="I300" s="127">
        <f t="shared" si="153"/>
        <v>0</v>
      </c>
      <c r="J300" s="127">
        <f t="shared" si="153"/>
        <v>0</v>
      </c>
      <c r="K300" s="127">
        <f t="shared" si="153"/>
        <v>0</v>
      </c>
      <c r="L300" s="127">
        <f t="shared" si="153"/>
        <v>0</v>
      </c>
      <c r="M300" s="127">
        <f t="shared" si="153"/>
        <v>0</v>
      </c>
      <c r="N300" s="127">
        <f t="shared" si="153"/>
        <v>0</v>
      </c>
      <c r="O300" s="127">
        <f t="shared" si="153"/>
        <v>0</v>
      </c>
      <c r="P300" s="127">
        <f t="shared" si="153"/>
        <v>0</v>
      </c>
      <c r="Q300" s="45">
        <f>SUM(E300:P300)</f>
        <v>0</v>
      </c>
    </row>
    <row r="301" spans="3:17" x14ac:dyDescent="0.2">
      <c r="C301" s="42" t="str">
        <f>'3. Fasta kostnader'!C48</f>
        <v>Fastighetsskatt, övriga kostnader</v>
      </c>
      <c r="D301" s="120">
        <f>'3. Fasta kostnader'!E48</f>
        <v>0</v>
      </c>
      <c r="E301" s="128">
        <f>'3. Fasta kostnader'!G48</f>
        <v>0</v>
      </c>
      <c r="F301" s="128">
        <f>'3. Fasta kostnader'!H48</f>
        <v>0</v>
      </c>
      <c r="G301" s="128">
        <f>'3. Fasta kostnader'!I48</f>
        <v>0</v>
      </c>
      <c r="H301" s="128">
        <f>'3. Fasta kostnader'!J48</f>
        <v>0</v>
      </c>
      <c r="I301" s="128">
        <f>'3. Fasta kostnader'!K48</f>
        <v>0</v>
      </c>
      <c r="J301" s="128">
        <f>'3. Fasta kostnader'!L48</f>
        <v>0</v>
      </c>
      <c r="K301" s="128">
        <f>'3. Fasta kostnader'!M48</f>
        <v>0</v>
      </c>
      <c r="L301" s="128">
        <f>'3. Fasta kostnader'!N48</f>
        <v>0</v>
      </c>
      <c r="M301" s="128">
        <f>'3. Fasta kostnader'!O48</f>
        <v>0</v>
      </c>
      <c r="N301" s="128">
        <f>'3. Fasta kostnader'!P48</f>
        <v>0</v>
      </c>
      <c r="O301" s="128">
        <f>'3. Fasta kostnader'!Q48</f>
        <v>0</v>
      </c>
      <c r="P301" s="128">
        <f>'3. Fasta kostnader'!R48</f>
        <v>0</v>
      </c>
      <c r="Q301" s="45">
        <f t="shared" ref="Q301" si="154">SUM(E301:P301)</f>
        <v>0</v>
      </c>
    </row>
    <row r="302" spans="3:17" x14ac:dyDescent="0.2">
      <c r="C302" s="44" t="s">
        <v>16</v>
      </c>
      <c r="D302" s="114"/>
      <c r="E302" s="127">
        <f t="shared" ref="E302:P302" si="155">E301-E301/(1+$D301/100)</f>
        <v>0</v>
      </c>
      <c r="F302" s="127">
        <f t="shared" si="155"/>
        <v>0</v>
      </c>
      <c r="G302" s="127">
        <f t="shared" si="155"/>
        <v>0</v>
      </c>
      <c r="H302" s="127">
        <f t="shared" si="155"/>
        <v>0</v>
      </c>
      <c r="I302" s="127">
        <f t="shared" si="155"/>
        <v>0</v>
      </c>
      <c r="J302" s="127">
        <f t="shared" si="155"/>
        <v>0</v>
      </c>
      <c r="K302" s="127">
        <f t="shared" si="155"/>
        <v>0</v>
      </c>
      <c r="L302" s="127">
        <f t="shared" si="155"/>
        <v>0</v>
      </c>
      <c r="M302" s="127">
        <f t="shared" si="155"/>
        <v>0</v>
      </c>
      <c r="N302" s="127">
        <f t="shared" si="155"/>
        <v>0</v>
      </c>
      <c r="O302" s="127">
        <f t="shared" si="155"/>
        <v>0</v>
      </c>
      <c r="P302" s="127">
        <f t="shared" si="155"/>
        <v>0</v>
      </c>
      <c r="Q302" s="45">
        <f>SUM(E302:P302)</f>
        <v>0</v>
      </c>
    </row>
    <row r="303" spans="3:17" s="163" customFormat="1" x14ac:dyDescent="0.2">
      <c r="C303" s="164" t="str">
        <f>'3. Fasta kostnader'!C49</f>
        <v>Utgifter för bilar/arbetsmask. (affärsbruk)</v>
      </c>
      <c r="D303" s="165">
        <f>'3. Fasta kostnader'!E49</f>
        <v>0</v>
      </c>
      <c r="E303" s="169">
        <f>'3. Fasta kostnader'!G49</f>
        <v>0</v>
      </c>
      <c r="F303" s="169">
        <f>'3. Fasta kostnader'!H49</f>
        <v>0</v>
      </c>
      <c r="G303" s="169">
        <f>'3. Fasta kostnader'!I49</f>
        <v>0</v>
      </c>
      <c r="H303" s="169">
        <f>'3. Fasta kostnader'!J49</f>
        <v>0</v>
      </c>
      <c r="I303" s="169">
        <f>'3. Fasta kostnader'!K49</f>
        <v>0</v>
      </c>
      <c r="J303" s="169">
        <f>'3. Fasta kostnader'!L49</f>
        <v>0</v>
      </c>
      <c r="K303" s="169">
        <f>'3. Fasta kostnader'!M49</f>
        <v>0</v>
      </c>
      <c r="L303" s="169">
        <f>'3. Fasta kostnader'!N49</f>
        <v>0</v>
      </c>
      <c r="M303" s="169">
        <f>'3. Fasta kostnader'!O49</f>
        <v>0</v>
      </c>
      <c r="N303" s="169">
        <f>'3. Fasta kostnader'!P49</f>
        <v>0</v>
      </c>
      <c r="O303" s="169">
        <f>'3. Fasta kostnader'!Q49</f>
        <v>0</v>
      </c>
      <c r="P303" s="169">
        <f>'3. Fasta kostnader'!R49</f>
        <v>0</v>
      </c>
      <c r="Q303" s="167">
        <f t="shared" ref="Q303" si="156">SUM(E303:P303)</f>
        <v>0</v>
      </c>
    </row>
    <row r="304" spans="3:17" x14ac:dyDescent="0.2">
      <c r="C304" s="42" t="str">
        <f>'3. Fasta kostnader'!C50</f>
        <v>Leasing- och hyreskostnader</v>
      </c>
      <c r="D304" s="120">
        <f>'3. Fasta kostnader'!E50</f>
        <v>25.5</v>
      </c>
      <c r="E304" s="179">
        <f>'3. Fasta kostnader'!G50</f>
        <v>0</v>
      </c>
      <c r="F304" s="179">
        <f>'3. Fasta kostnader'!H50</f>
        <v>0</v>
      </c>
      <c r="G304" s="179">
        <f>'3. Fasta kostnader'!I50</f>
        <v>0</v>
      </c>
      <c r="H304" s="179">
        <f>'3. Fasta kostnader'!J50</f>
        <v>0</v>
      </c>
      <c r="I304" s="179">
        <f>'3. Fasta kostnader'!K50</f>
        <v>0</v>
      </c>
      <c r="J304" s="179">
        <f>'3. Fasta kostnader'!L50</f>
        <v>0</v>
      </c>
      <c r="K304" s="179">
        <f>'3. Fasta kostnader'!M50</f>
        <v>0</v>
      </c>
      <c r="L304" s="179">
        <f>'3. Fasta kostnader'!N50</f>
        <v>0</v>
      </c>
      <c r="M304" s="179">
        <f>'3. Fasta kostnader'!O50</f>
        <v>0</v>
      </c>
      <c r="N304" s="179">
        <f>'3. Fasta kostnader'!P50</f>
        <v>0</v>
      </c>
      <c r="O304" s="179">
        <f>'3. Fasta kostnader'!Q50</f>
        <v>0</v>
      </c>
      <c r="P304" s="179">
        <f>'3. Fasta kostnader'!R50</f>
        <v>0</v>
      </c>
      <c r="Q304" s="45">
        <f t="shared" ref="Q304" si="157">SUM(E304:P304)</f>
        <v>0</v>
      </c>
    </row>
    <row r="305" spans="3:17" x14ac:dyDescent="0.2">
      <c r="C305" s="44" t="s">
        <v>16</v>
      </c>
      <c r="D305" s="114"/>
      <c r="E305" s="127">
        <f t="shared" ref="E305:P305" si="158">E304-E304/(1+$D304/100)</f>
        <v>0</v>
      </c>
      <c r="F305" s="127">
        <f t="shared" si="158"/>
        <v>0</v>
      </c>
      <c r="G305" s="127">
        <f t="shared" si="158"/>
        <v>0</v>
      </c>
      <c r="H305" s="127">
        <f t="shared" si="158"/>
        <v>0</v>
      </c>
      <c r="I305" s="127">
        <f t="shared" si="158"/>
        <v>0</v>
      </c>
      <c r="J305" s="127">
        <f t="shared" si="158"/>
        <v>0</v>
      </c>
      <c r="K305" s="127">
        <f t="shared" si="158"/>
        <v>0</v>
      </c>
      <c r="L305" s="127">
        <f t="shared" si="158"/>
        <v>0</v>
      </c>
      <c r="M305" s="127">
        <f t="shared" si="158"/>
        <v>0</v>
      </c>
      <c r="N305" s="127">
        <f t="shared" si="158"/>
        <v>0</v>
      </c>
      <c r="O305" s="127">
        <f t="shared" si="158"/>
        <v>0</v>
      </c>
      <c r="P305" s="127">
        <f t="shared" si="158"/>
        <v>0</v>
      </c>
      <c r="Q305" s="45">
        <f>SUM(E305:P305)</f>
        <v>0</v>
      </c>
    </row>
    <row r="306" spans="3:17" x14ac:dyDescent="0.2">
      <c r="C306" s="42" t="str">
        <f>'3. Fasta kostnader'!C51</f>
        <v>Bränsle</v>
      </c>
      <c r="D306" s="120">
        <f>'3. Fasta kostnader'!E51</f>
        <v>25.5</v>
      </c>
      <c r="E306" s="128">
        <f>'3. Fasta kostnader'!G51</f>
        <v>0</v>
      </c>
      <c r="F306" s="128">
        <f>'3. Fasta kostnader'!H51</f>
        <v>0</v>
      </c>
      <c r="G306" s="128">
        <f>'3. Fasta kostnader'!I51</f>
        <v>0</v>
      </c>
      <c r="H306" s="128">
        <f>'3. Fasta kostnader'!J51</f>
        <v>0</v>
      </c>
      <c r="I306" s="128">
        <f>'3. Fasta kostnader'!K51</f>
        <v>0</v>
      </c>
      <c r="J306" s="128">
        <f>'3. Fasta kostnader'!L51</f>
        <v>0</v>
      </c>
      <c r="K306" s="128">
        <f>'3. Fasta kostnader'!M51</f>
        <v>0</v>
      </c>
      <c r="L306" s="128">
        <f>'3. Fasta kostnader'!N51</f>
        <v>0</v>
      </c>
      <c r="M306" s="128">
        <f>'3. Fasta kostnader'!O51</f>
        <v>0</v>
      </c>
      <c r="N306" s="128">
        <f>'3. Fasta kostnader'!P51</f>
        <v>0</v>
      </c>
      <c r="O306" s="128">
        <f>'3. Fasta kostnader'!Q51</f>
        <v>0</v>
      </c>
      <c r="P306" s="128">
        <f>'3. Fasta kostnader'!R51</f>
        <v>0</v>
      </c>
      <c r="Q306" s="45">
        <f t="shared" ref="Q306" si="159">SUM(E306:P306)</f>
        <v>0</v>
      </c>
    </row>
    <row r="307" spans="3:17" x14ac:dyDescent="0.2">
      <c r="C307" s="44" t="s">
        <v>16</v>
      </c>
      <c r="D307" s="114"/>
      <c r="E307" s="127">
        <f t="shared" ref="E307:P307" si="160">E306-E306/(1+$D306/100)</f>
        <v>0</v>
      </c>
      <c r="F307" s="127">
        <f t="shared" si="160"/>
        <v>0</v>
      </c>
      <c r="G307" s="127">
        <f t="shared" si="160"/>
        <v>0</v>
      </c>
      <c r="H307" s="127">
        <f t="shared" si="160"/>
        <v>0</v>
      </c>
      <c r="I307" s="127">
        <f t="shared" si="160"/>
        <v>0</v>
      </c>
      <c r="J307" s="127">
        <f t="shared" si="160"/>
        <v>0</v>
      </c>
      <c r="K307" s="127">
        <f t="shared" si="160"/>
        <v>0</v>
      </c>
      <c r="L307" s="127">
        <f t="shared" si="160"/>
        <v>0</v>
      </c>
      <c r="M307" s="127">
        <f t="shared" si="160"/>
        <v>0</v>
      </c>
      <c r="N307" s="127">
        <f t="shared" si="160"/>
        <v>0</v>
      </c>
      <c r="O307" s="127">
        <f t="shared" si="160"/>
        <v>0</v>
      </c>
      <c r="P307" s="127">
        <f t="shared" si="160"/>
        <v>0</v>
      </c>
      <c r="Q307" s="45">
        <f>SUM(E307:P307)</f>
        <v>0</v>
      </c>
    </row>
    <row r="308" spans="3:17" x14ac:dyDescent="0.2">
      <c r="C308" s="42" t="str">
        <f>'3. Fasta kostnader'!C52</f>
        <v>Service och reparationer</v>
      </c>
      <c r="D308" s="109">
        <f>'3. Fasta kostnader'!E52</f>
        <v>25.5</v>
      </c>
      <c r="E308" s="128">
        <f>'3. Fasta kostnader'!G52</f>
        <v>0</v>
      </c>
      <c r="F308" s="128">
        <f>'3. Fasta kostnader'!H52</f>
        <v>0</v>
      </c>
      <c r="G308" s="128">
        <f>'3. Fasta kostnader'!I52</f>
        <v>0</v>
      </c>
      <c r="H308" s="128">
        <f>'3. Fasta kostnader'!J52</f>
        <v>0</v>
      </c>
      <c r="I308" s="128">
        <f>'3. Fasta kostnader'!K52</f>
        <v>0</v>
      </c>
      <c r="J308" s="128">
        <f>'3. Fasta kostnader'!L52</f>
        <v>0</v>
      </c>
      <c r="K308" s="128">
        <f>'3. Fasta kostnader'!M52</f>
        <v>0</v>
      </c>
      <c r="L308" s="128">
        <f>'3. Fasta kostnader'!N52</f>
        <v>0</v>
      </c>
      <c r="M308" s="128">
        <f>'3. Fasta kostnader'!O52</f>
        <v>0</v>
      </c>
      <c r="N308" s="128">
        <f>'3. Fasta kostnader'!P52</f>
        <v>0</v>
      </c>
      <c r="O308" s="128">
        <f>'3. Fasta kostnader'!Q52</f>
        <v>0</v>
      </c>
      <c r="P308" s="451">
        <f>'3. Fasta kostnader'!R52</f>
        <v>0</v>
      </c>
      <c r="Q308" s="45">
        <f t="shared" ref="Q308" si="161">SUM(E308:P308)</f>
        <v>0</v>
      </c>
    </row>
    <row r="309" spans="3:17" x14ac:dyDescent="0.2">
      <c r="C309" s="44" t="s">
        <v>16</v>
      </c>
      <c r="D309" s="450"/>
      <c r="E309" s="127">
        <f t="shared" ref="E309:P309" si="162">E308-E308/(1+$D308/100)</f>
        <v>0</v>
      </c>
      <c r="F309" s="127">
        <f t="shared" si="162"/>
        <v>0</v>
      </c>
      <c r="G309" s="127">
        <f t="shared" si="162"/>
        <v>0</v>
      </c>
      <c r="H309" s="127">
        <f t="shared" si="162"/>
        <v>0</v>
      </c>
      <c r="I309" s="127">
        <f t="shared" si="162"/>
        <v>0</v>
      </c>
      <c r="J309" s="127">
        <f t="shared" si="162"/>
        <v>0</v>
      </c>
      <c r="K309" s="127">
        <f t="shared" si="162"/>
        <v>0</v>
      </c>
      <c r="L309" s="127">
        <f t="shared" si="162"/>
        <v>0</v>
      </c>
      <c r="M309" s="127">
        <f t="shared" si="162"/>
        <v>0</v>
      </c>
      <c r="N309" s="127">
        <f t="shared" si="162"/>
        <v>0</v>
      </c>
      <c r="O309" s="127">
        <f t="shared" si="162"/>
        <v>0</v>
      </c>
      <c r="P309" s="452">
        <f t="shared" si="162"/>
        <v>0</v>
      </c>
      <c r="Q309" s="45">
        <f t="shared" ref="Q309:Q314" si="163">SUM(E309:P309)</f>
        <v>0</v>
      </c>
    </row>
    <row r="310" spans="3:17" x14ac:dyDescent="0.2">
      <c r="C310" s="42" t="str">
        <f>'3. Fasta kostnader'!C53</f>
        <v>Försäkrings-och bruksavgifter etc.</v>
      </c>
      <c r="D310" s="462">
        <f>'3. Fasta kostnader'!E53</f>
        <v>0</v>
      </c>
      <c r="E310" s="459">
        <f>'3. Fasta kostnader'!G53</f>
        <v>0</v>
      </c>
      <c r="F310" s="459">
        <f>'3. Fasta kostnader'!H53</f>
        <v>0</v>
      </c>
      <c r="G310" s="459">
        <f>'3. Fasta kostnader'!I53</f>
        <v>0</v>
      </c>
      <c r="H310" s="459">
        <f>'3. Fasta kostnader'!J53</f>
        <v>0</v>
      </c>
      <c r="I310" s="459">
        <f>'3. Fasta kostnader'!K53</f>
        <v>0</v>
      </c>
      <c r="J310" s="459">
        <f>'3. Fasta kostnader'!L53</f>
        <v>0</v>
      </c>
      <c r="K310" s="459">
        <f>'3. Fasta kostnader'!M53</f>
        <v>0</v>
      </c>
      <c r="L310" s="459">
        <f>'3. Fasta kostnader'!N53</f>
        <v>0</v>
      </c>
      <c r="M310" s="459">
        <f>'3. Fasta kostnader'!O53</f>
        <v>0</v>
      </c>
      <c r="N310" s="459">
        <f>'3. Fasta kostnader'!P53</f>
        <v>0</v>
      </c>
      <c r="O310" s="459">
        <f>'3. Fasta kostnader'!Q53</f>
        <v>0</v>
      </c>
      <c r="P310" s="453">
        <f>'3. Fasta kostnader'!R53</f>
        <v>0</v>
      </c>
      <c r="Q310" s="45">
        <f t="shared" si="163"/>
        <v>0</v>
      </c>
    </row>
    <row r="311" spans="3:17" x14ac:dyDescent="0.2">
      <c r="C311" s="44" t="s">
        <v>16</v>
      </c>
      <c r="D311" s="117"/>
      <c r="E311" s="122">
        <f t="shared" ref="E311:P311" si="164">E310-E310/(1+$D310/100)</f>
        <v>0</v>
      </c>
      <c r="F311" s="122">
        <f t="shared" si="164"/>
        <v>0</v>
      </c>
      <c r="G311" s="122">
        <f t="shared" si="164"/>
        <v>0</v>
      </c>
      <c r="H311" s="122">
        <f t="shared" si="164"/>
        <v>0</v>
      </c>
      <c r="I311" s="122">
        <f t="shared" si="164"/>
        <v>0</v>
      </c>
      <c r="J311" s="122">
        <f t="shared" si="164"/>
        <v>0</v>
      </c>
      <c r="K311" s="122">
        <f t="shared" si="164"/>
        <v>0</v>
      </c>
      <c r="L311" s="122">
        <f t="shared" si="164"/>
        <v>0</v>
      </c>
      <c r="M311" s="122">
        <f t="shared" si="164"/>
        <v>0</v>
      </c>
      <c r="N311" s="122">
        <f t="shared" si="164"/>
        <v>0</v>
      </c>
      <c r="O311" s="122">
        <f t="shared" si="164"/>
        <v>0</v>
      </c>
      <c r="P311" s="454">
        <f t="shared" si="164"/>
        <v>0</v>
      </c>
      <c r="Q311" s="45">
        <f t="shared" si="163"/>
        <v>0</v>
      </c>
    </row>
    <row r="312" spans="3:17" x14ac:dyDescent="0.2">
      <c r="C312" s="42" t="str">
        <f>'3. Fasta kostnader'!C54</f>
        <v>Övriga maskinkostnader</v>
      </c>
      <c r="D312" s="462">
        <f>'3. Fasta kostnader'!E54</f>
        <v>25.5</v>
      </c>
      <c r="E312" s="459">
        <f>'3. Fasta kostnader'!G54</f>
        <v>0</v>
      </c>
      <c r="F312" s="459">
        <f>'3. Fasta kostnader'!H54</f>
        <v>0</v>
      </c>
      <c r="G312" s="459">
        <f>'3. Fasta kostnader'!I54</f>
        <v>0</v>
      </c>
      <c r="H312" s="459">
        <f>'3. Fasta kostnader'!J54</f>
        <v>0</v>
      </c>
      <c r="I312" s="459">
        <f>'3. Fasta kostnader'!K54</f>
        <v>0</v>
      </c>
      <c r="J312" s="459">
        <f>'3. Fasta kostnader'!L54</f>
        <v>0</v>
      </c>
      <c r="K312" s="459">
        <f>'3. Fasta kostnader'!M54</f>
        <v>0</v>
      </c>
      <c r="L312" s="459">
        <f>'3. Fasta kostnader'!N54</f>
        <v>0</v>
      </c>
      <c r="M312" s="459">
        <f>'3. Fasta kostnader'!O54</f>
        <v>0</v>
      </c>
      <c r="N312" s="459">
        <f>'3. Fasta kostnader'!P54</f>
        <v>0</v>
      </c>
      <c r="O312" s="459">
        <f>'3. Fasta kostnader'!Q54</f>
        <v>0</v>
      </c>
      <c r="P312" s="453">
        <f>'3. Fasta kostnader'!R54</f>
        <v>0</v>
      </c>
      <c r="Q312" s="65">
        <f t="shared" si="163"/>
        <v>0</v>
      </c>
    </row>
    <row r="313" spans="3:17" x14ac:dyDescent="0.2">
      <c r="C313" s="44" t="s">
        <v>16</v>
      </c>
      <c r="D313" s="117"/>
      <c r="E313" s="122">
        <f t="shared" ref="E313:P313" si="165">E312-E312/(1+$D312/100)</f>
        <v>0</v>
      </c>
      <c r="F313" s="122">
        <f t="shared" si="165"/>
        <v>0</v>
      </c>
      <c r="G313" s="122">
        <f t="shared" si="165"/>
        <v>0</v>
      </c>
      <c r="H313" s="122">
        <f t="shared" si="165"/>
        <v>0</v>
      </c>
      <c r="I313" s="122">
        <f t="shared" si="165"/>
        <v>0</v>
      </c>
      <c r="J313" s="122">
        <f t="shared" si="165"/>
        <v>0</v>
      </c>
      <c r="K313" s="122">
        <f t="shared" si="165"/>
        <v>0</v>
      </c>
      <c r="L313" s="122">
        <f t="shared" si="165"/>
        <v>0</v>
      </c>
      <c r="M313" s="122">
        <f t="shared" si="165"/>
        <v>0</v>
      </c>
      <c r="N313" s="122">
        <f t="shared" si="165"/>
        <v>0</v>
      </c>
      <c r="O313" s="122">
        <f t="shared" si="165"/>
        <v>0</v>
      </c>
      <c r="P313" s="454">
        <f t="shared" si="165"/>
        <v>0</v>
      </c>
      <c r="Q313" s="45">
        <f t="shared" si="163"/>
        <v>0</v>
      </c>
    </row>
    <row r="314" spans="3:17" s="163" customFormat="1" x14ac:dyDescent="0.2">
      <c r="C314" s="164" t="str">
        <f>'3. Fasta kostnader'!C55</f>
        <v>Datorutrustning och datorprogram</v>
      </c>
      <c r="D314" s="463">
        <f>'3. Fasta kostnader'!E55</f>
        <v>0</v>
      </c>
      <c r="E314" s="460">
        <f>'3. Fasta kostnader'!G55</f>
        <v>0</v>
      </c>
      <c r="F314" s="460">
        <f>'3. Fasta kostnader'!H55</f>
        <v>0</v>
      </c>
      <c r="G314" s="460">
        <f>'3. Fasta kostnader'!I55</f>
        <v>0</v>
      </c>
      <c r="H314" s="460">
        <f>'3. Fasta kostnader'!J55</f>
        <v>0</v>
      </c>
      <c r="I314" s="460">
        <f>'3. Fasta kostnader'!K55</f>
        <v>0</v>
      </c>
      <c r="J314" s="460">
        <f>'3. Fasta kostnader'!L55</f>
        <v>0</v>
      </c>
      <c r="K314" s="460">
        <f>'3. Fasta kostnader'!M55</f>
        <v>0</v>
      </c>
      <c r="L314" s="460">
        <f>'3. Fasta kostnader'!N55</f>
        <v>0</v>
      </c>
      <c r="M314" s="460">
        <f>'3. Fasta kostnader'!O55</f>
        <v>0</v>
      </c>
      <c r="N314" s="460">
        <f>'3. Fasta kostnader'!P55</f>
        <v>0</v>
      </c>
      <c r="O314" s="460">
        <f>'3. Fasta kostnader'!Q55</f>
        <v>0</v>
      </c>
      <c r="P314" s="455">
        <f>'3. Fasta kostnader'!R55</f>
        <v>0</v>
      </c>
      <c r="Q314" s="167">
        <f t="shared" si="163"/>
        <v>0</v>
      </c>
    </row>
    <row r="315" spans="3:17" x14ac:dyDescent="0.2">
      <c r="C315" s="42" t="str">
        <f>'3. Fasta kostnader'!C56</f>
        <v>Datorutrustninghyror, programhyror, leasing</v>
      </c>
      <c r="D315" s="462">
        <f>'3. Fasta kostnader'!E56</f>
        <v>25.5</v>
      </c>
      <c r="E315" s="179">
        <f>'3. Fasta kostnader'!G56</f>
        <v>0</v>
      </c>
      <c r="F315" s="179">
        <f>'3. Fasta kostnader'!H56</f>
        <v>0</v>
      </c>
      <c r="G315" s="179">
        <f>'3. Fasta kostnader'!I56</f>
        <v>0</v>
      </c>
      <c r="H315" s="179">
        <f>'3. Fasta kostnader'!J56</f>
        <v>0</v>
      </c>
      <c r="I315" s="179">
        <f>'3. Fasta kostnader'!K56</f>
        <v>0</v>
      </c>
      <c r="J315" s="179">
        <f>'3. Fasta kostnader'!L56</f>
        <v>0</v>
      </c>
      <c r="K315" s="179">
        <f>'3. Fasta kostnader'!M56</f>
        <v>0</v>
      </c>
      <c r="L315" s="179">
        <f>'3. Fasta kostnader'!N56</f>
        <v>0</v>
      </c>
      <c r="M315" s="179">
        <f>'3. Fasta kostnader'!O56</f>
        <v>0</v>
      </c>
      <c r="N315" s="179">
        <f>'3. Fasta kostnader'!P56</f>
        <v>0</v>
      </c>
      <c r="O315" s="179">
        <f>'3. Fasta kostnader'!Q56</f>
        <v>0</v>
      </c>
      <c r="P315" s="456">
        <f>'3. Fasta kostnader'!R56</f>
        <v>0</v>
      </c>
      <c r="Q315" s="45">
        <f t="shared" ref="Q315:Q337" si="166">SUM(E315:P315)</f>
        <v>0</v>
      </c>
    </row>
    <row r="316" spans="3:17" x14ac:dyDescent="0.2">
      <c r="C316" s="46" t="s">
        <v>16</v>
      </c>
      <c r="D316" s="118"/>
      <c r="E316" s="122">
        <f t="shared" ref="E316:P316" si="167">E315-E315/(1+$D315/100)</f>
        <v>0</v>
      </c>
      <c r="F316" s="122">
        <f t="shared" si="167"/>
        <v>0</v>
      </c>
      <c r="G316" s="122">
        <f t="shared" si="167"/>
        <v>0</v>
      </c>
      <c r="H316" s="122">
        <f t="shared" si="167"/>
        <v>0</v>
      </c>
      <c r="I316" s="122">
        <f t="shared" si="167"/>
        <v>0</v>
      </c>
      <c r="J316" s="122">
        <f t="shared" si="167"/>
        <v>0</v>
      </c>
      <c r="K316" s="122">
        <f t="shared" si="167"/>
        <v>0</v>
      </c>
      <c r="L316" s="122">
        <f t="shared" si="167"/>
        <v>0</v>
      </c>
      <c r="M316" s="122">
        <f t="shared" si="167"/>
        <v>0</v>
      </c>
      <c r="N316" s="122">
        <f t="shared" si="167"/>
        <v>0</v>
      </c>
      <c r="O316" s="122">
        <f t="shared" si="167"/>
        <v>0</v>
      </c>
      <c r="P316" s="454">
        <f t="shared" si="167"/>
        <v>0</v>
      </c>
      <c r="Q316" s="45">
        <f t="shared" si="166"/>
        <v>0</v>
      </c>
    </row>
    <row r="317" spans="3:17" x14ac:dyDescent="0.2">
      <c r="C317" s="42" t="str">
        <f>'3. Fasta kostnader'!C57</f>
        <v xml:space="preserve">Program och uppdatering </v>
      </c>
      <c r="D317" s="462">
        <f>'3. Fasta kostnader'!E57</f>
        <v>25.5</v>
      </c>
      <c r="E317" s="179">
        <f>'3. Fasta kostnader'!G57</f>
        <v>0</v>
      </c>
      <c r="F317" s="179">
        <f>'3. Fasta kostnader'!H57</f>
        <v>0</v>
      </c>
      <c r="G317" s="179">
        <f>'3. Fasta kostnader'!I57</f>
        <v>0</v>
      </c>
      <c r="H317" s="179">
        <f>'3. Fasta kostnader'!J57</f>
        <v>0</v>
      </c>
      <c r="I317" s="179">
        <f>'3. Fasta kostnader'!K57</f>
        <v>0</v>
      </c>
      <c r="J317" s="179">
        <f>'3. Fasta kostnader'!L57</f>
        <v>0</v>
      </c>
      <c r="K317" s="179">
        <f>'3. Fasta kostnader'!M57</f>
        <v>0</v>
      </c>
      <c r="L317" s="179">
        <f>'3. Fasta kostnader'!N57</f>
        <v>0</v>
      </c>
      <c r="M317" s="179">
        <f>'3. Fasta kostnader'!O57</f>
        <v>0</v>
      </c>
      <c r="N317" s="179">
        <f>'3. Fasta kostnader'!P57</f>
        <v>0</v>
      </c>
      <c r="O317" s="179">
        <f>'3. Fasta kostnader'!Q57</f>
        <v>0</v>
      </c>
      <c r="P317" s="456">
        <f>'3. Fasta kostnader'!R57</f>
        <v>0</v>
      </c>
      <c r="Q317" s="45">
        <f>SUM(E317:P317)</f>
        <v>0</v>
      </c>
    </row>
    <row r="318" spans="3:17" x14ac:dyDescent="0.2">
      <c r="C318" s="46" t="s">
        <v>16</v>
      </c>
      <c r="D318" s="118"/>
      <c r="E318" s="124">
        <f t="shared" ref="E318:P318" si="168">E317-E317/(1+$D317/100)</f>
        <v>0</v>
      </c>
      <c r="F318" s="124">
        <f t="shared" si="168"/>
        <v>0</v>
      </c>
      <c r="G318" s="124">
        <f t="shared" si="168"/>
        <v>0</v>
      </c>
      <c r="H318" s="124">
        <f t="shared" si="168"/>
        <v>0</v>
      </c>
      <c r="I318" s="124">
        <f t="shared" si="168"/>
        <v>0</v>
      </c>
      <c r="J318" s="124">
        <f t="shared" si="168"/>
        <v>0</v>
      </c>
      <c r="K318" s="124">
        <f t="shared" si="168"/>
        <v>0</v>
      </c>
      <c r="L318" s="124">
        <f t="shared" si="168"/>
        <v>0</v>
      </c>
      <c r="M318" s="124">
        <f t="shared" si="168"/>
        <v>0</v>
      </c>
      <c r="N318" s="124">
        <f t="shared" si="168"/>
        <v>0</v>
      </c>
      <c r="O318" s="124">
        <f t="shared" si="168"/>
        <v>0</v>
      </c>
      <c r="P318" s="457">
        <f t="shared" si="168"/>
        <v>0</v>
      </c>
      <c r="Q318" s="45">
        <f t="shared" si="166"/>
        <v>0</v>
      </c>
    </row>
    <row r="319" spans="3:17" x14ac:dyDescent="0.2">
      <c r="C319" s="42" t="str">
        <f>'3. Fasta kostnader'!C58</f>
        <v>Dator och datorutrustning (brukstid &lt; 3 år)</v>
      </c>
      <c r="D319" s="462">
        <f>'3. Fasta kostnader'!E58</f>
        <v>25.5</v>
      </c>
      <c r="E319" s="179">
        <f>'3. Fasta kostnader'!G58</f>
        <v>0</v>
      </c>
      <c r="F319" s="179">
        <f>'3. Fasta kostnader'!H58</f>
        <v>0</v>
      </c>
      <c r="G319" s="179">
        <f>'3. Fasta kostnader'!I58</f>
        <v>0</v>
      </c>
      <c r="H319" s="179">
        <f>'3. Fasta kostnader'!J58</f>
        <v>0</v>
      </c>
      <c r="I319" s="179">
        <f>'3. Fasta kostnader'!K58</f>
        <v>0</v>
      </c>
      <c r="J319" s="179">
        <f>'3. Fasta kostnader'!L58</f>
        <v>0</v>
      </c>
      <c r="K319" s="179">
        <f>'3. Fasta kostnader'!M58</f>
        <v>0</v>
      </c>
      <c r="L319" s="179">
        <f>'3. Fasta kostnader'!N58</f>
        <v>0</v>
      </c>
      <c r="M319" s="179">
        <f>'3. Fasta kostnader'!O58</f>
        <v>0</v>
      </c>
      <c r="N319" s="179">
        <f>'3. Fasta kostnader'!P58</f>
        <v>0</v>
      </c>
      <c r="O319" s="179">
        <f>'3. Fasta kostnader'!Q58</f>
        <v>0</v>
      </c>
      <c r="P319" s="456">
        <f>'3. Fasta kostnader'!R58</f>
        <v>0</v>
      </c>
      <c r="Q319" s="45">
        <f t="shared" si="166"/>
        <v>0</v>
      </c>
    </row>
    <row r="320" spans="3:17" x14ac:dyDescent="0.2">
      <c r="C320" s="46" t="s">
        <v>16</v>
      </c>
      <c r="D320" s="118"/>
      <c r="E320" s="122">
        <f t="shared" ref="E320:P320" si="169">E319-E319/(1+$D319/100)</f>
        <v>0</v>
      </c>
      <c r="F320" s="122">
        <f t="shared" si="169"/>
        <v>0</v>
      </c>
      <c r="G320" s="122">
        <f t="shared" si="169"/>
        <v>0</v>
      </c>
      <c r="H320" s="122">
        <f t="shared" si="169"/>
        <v>0</v>
      </c>
      <c r="I320" s="122">
        <f t="shared" si="169"/>
        <v>0</v>
      </c>
      <c r="J320" s="122">
        <f t="shared" si="169"/>
        <v>0</v>
      </c>
      <c r="K320" s="122">
        <f t="shared" si="169"/>
        <v>0</v>
      </c>
      <c r="L320" s="122">
        <f t="shared" si="169"/>
        <v>0</v>
      </c>
      <c r="M320" s="122">
        <f t="shared" si="169"/>
        <v>0</v>
      </c>
      <c r="N320" s="122">
        <f t="shared" si="169"/>
        <v>0</v>
      </c>
      <c r="O320" s="122">
        <f t="shared" si="169"/>
        <v>0</v>
      </c>
      <c r="P320" s="454">
        <f t="shared" si="169"/>
        <v>0</v>
      </c>
      <c r="Q320" s="45">
        <f t="shared" si="166"/>
        <v>0</v>
      </c>
    </row>
    <row r="321" spans="3:17" x14ac:dyDescent="0.2">
      <c r="C321" s="42" t="str">
        <f>'3. Fasta kostnader'!C59</f>
        <v xml:space="preserve">Övriga datorutrustning kostnader </v>
      </c>
      <c r="D321" s="462">
        <f>'3. Fasta kostnader'!E59</f>
        <v>25.5</v>
      </c>
      <c r="E321" s="179">
        <f>'3. Fasta kostnader'!G59</f>
        <v>0</v>
      </c>
      <c r="F321" s="179">
        <f>'3. Fasta kostnader'!H59</f>
        <v>0</v>
      </c>
      <c r="G321" s="179">
        <f>'3. Fasta kostnader'!I59</f>
        <v>0</v>
      </c>
      <c r="H321" s="179">
        <f>'3. Fasta kostnader'!J59</f>
        <v>0</v>
      </c>
      <c r="I321" s="179">
        <f>'3. Fasta kostnader'!K59</f>
        <v>0</v>
      </c>
      <c r="J321" s="179">
        <f>'3. Fasta kostnader'!L59</f>
        <v>0</v>
      </c>
      <c r="K321" s="179">
        <f>'3. Fasta kostnader'!M59</f>
        <v>0</v>
      </c>
      <c r="L321" s="179">
        <f>'3. Fasta kostnader'!N59</f>
        <v>0</v>
      </c>
      <c r="M321" s="179">
        <f>'3. Fasta kostnader'!O59</f>
        <v>0</v>
      </c>
      <c r="N321" s="179">
        <f>'3. Fasta kostnader'!P59</f>
        <v>0</v>
      </c>
      <c r="O321" s="179">
        <f>'3. Fasta kostnader'!Q59</f>
        <v>0</v>
      </c>
      <c r="P321" s="456">
        <f>'3. Fasta kostnader'!R59</f>
        <v>0</v>
      </c>
      <c r="Q321" s="45">
        <f t="shared" si="166"/>
        <v>0</v>
      </c>
    </row>
    <row r="322" spans="3:17" x14ac:dyDescent="0.2">
      <c r="C322" s="46" t="s">
        <v>16</v>
      </c>
      <c r="D322" s="118"/>
      <c r="E322" s="124">
        <f t="shared" ref="E322:P322" si="170">E321-E321/(1+$D321/100)</f>
        <v>0</v>
      </c>
      <c r="F322" s="124">
        <f t="shared" si="170"/>
        <v>0</v>
      </c>
      <c r="G322" s="124">
        <f t="shared" si="170"/>
        <v>0</v>
      </c>
      <c r="H322" s="124">
        <f t="shared" si="170"/>
        <v>0</v>
      </c>
      <c r="I322" s="124">
        <f t="shared" si="170"/>
        <v>0</v>
      </c>
      <c r="J322" s="124">
        <f t="shared" si="170"/>
        <v>0</v>
      </c>
      <c r="K322" s="124">
        <f t="shared" si="170"/>
        <v>0</v>
      </c>
      <c r="L322" s="124">
        <f t="shared" si="170"/>
        <v>0</v>
      </c>
      <c r="M322" s="124">
        <f t="shared" si="170"/>
        <v>0</v>
      </c>
      <c r="N322" s="124">
        <f t="shared" si="170"/>
        <v>0</v>
      </c>
      <c r="O322" s="124">
        <f t="shared" si="170"/>
        <v>0</v>
      </c>
      <c r="P322" s="457">
        <f t="shared" si="170"/>
        <v>0</v>
      </c>
      <c r="Q322" s="45">
        <f t="shared" si="166"/>
        <v>0</v>
      </c>
    </row>
    <row r="323" spans="3:17" s="163" customFormat="1" x14ac:dyDescent="0.2">
      <c r="C323" s="164" t="str">
        <f>'3. Fasta kostnader'!C60</f>
        <v>Övriga maskin- och apparatur</v>
      </c>
      <c r="D323" s="463">
        <f>'3. Fasta kostnader'!E60</f>
        <v>0</v>
      </c>
      <c r="E323" s="179">
        <f>'3. Fasta kostnader'!G60</f>
        <v>0</v>
      </c>
      <c r="F323" s="179">
        <f>'3. Fasta kostnader'!H60</f>
        <v>0</v>
      </c>
      <c r="G323" s="179">
        <f>'3. Fasta kostnader'!I60</f>
        <v>0</v>
      </c>
      <c r="H323" s="179">
        <f>'3. Fasta kostnader'!J60</f>
        <v>0</v>
      </c>
      <c r="I323" s="179">
        <f>'3. Fasta kostnader'!K60</f>
        <v>0</v>
      </c>
      <c r="J323" s="179">
        <f>'3. Fasta kostnader'!L60</f>
        <v>0</v>
      </c>
      <c r="K323" s="179">
        <f>'3. Fasta kostnader'!M60</f>
        <v>0</v>
      </c>
      <c r="L323" s="179">
        <f>'3. Fasta kostnader'!N60</f>
        <v>0</v>
      </c>
      <c r="M323" s="179">
        <f>'3. Fasta kostnader'!O60</f>
        <v>0</v>
      </c>
      <c r="N323" s="179">
        <f>'3. Fasta kostnader'!P60</f>
        <v>0</v>
      </c>
      <c r="O323" s="179">
        <f>'3. Fasta kostnader'!Q60</f>
        <v>0</v>
      </c>
      <c r="P323" s="456">
        <f>'3. Fasta kostnader'!R60</f>
        <v>0</v>
      </c>
      <c r="Q323" s="167">
        <f t="shared" si="166"/>
        <v>0</v>
      </c>
    </row>
    <row r="324" spans="3:17" x14ac:dyDescent="0.2">
      <c r="C324" s="42" t="str">
        <f>'3. Fasta kostnader'!C61</f>
        <v>Hyror/leasing av apparater och inventarier</v>
      </c>
      <c r="D324" s="462">
        <f>'3. Fasta kostnader'!E61</f>
        <v>25.5</v>
      </c>
      <c r="E324" s="179">
        <f>'3. Fasta kostnader'!G61</f>
        <v>0</v>
      </c>
      <c r="F324" s="179">
        <f>'3. Fasta kostnader'!H61</f>
        <v>0</v>
      </c>
      <c r="G324" s="179">
        <f>'3. Fasta kostnader'!I61</f>
        <v>0</v>
      </c>
      <c r="H324" s="179">
        <f>'3. Fasta kostnader'!J61</f>
        <v>0</v>
      </c>
      <c r="I324" s="179">
        <f>'3. Fasta kostnader'!K61</f>
        <v>0</v>
      </c>
      <c r="J324" s="179">
        <f>'3. Fasta kostnader'!L61</f>
        <v>0</v>
      </c>
      <c r="K324" s="179">
        <f>'3. Fasta kostnader'!M61</f>
        <v>0</v>
      </c>
      <c r="L324" s="179">
        <f>'3. Fasta kostnader'!N61</f>
        <v>0</v>
      </c>
      <c r="M324" s="179">
        <f>'3. Fasta kostnader'!O61</f>
        <v>0</v>
      </c>
      <c r="N324" s="179">
        <f>'3. Fasta kostnader'!P61</f>
        <v>0</v>
      </c>
      <c r="O324" s="179">
        <f>'3. Fasta kostnader'!Q61</f>
        <v>0</v>
      </c>
      <c r="P324" s="456">
        <f>'3. Fasta kostnader'!R61</f>
        <v>0</v>
      </c>
      <c r="Q324" s="45">
        <f t="shared" si="166"/>
        <v>0</v>
      </c>
    </row>
    <row r="325" spans="3:17" x14ac:dyDescent="0.2">
      <c r="C325" s="46" t="s">
        <v>16</v>
      </c>
      <c r="D325" s="118"/>
      <c r="E325" s="124">
        <f t="shared" ref="E325:P325" si="171">E324-E324/(1+$D324/100)</f>
        <v>0</v>
      </c>
      <c r="F325" s="124">
        <f t="shared" si="171"/>
        <v>0</v>
      </c>
      <c r="G325" s="124">
        <f t="shared" si="171"/>
        <v>0</v>
      </c>
      <c r="H325" s="124">
        <f t="shared" si="171"/>
        <v>0</v>
      </c>
      <c r="I325" s="124">
        <f t="shared" si="171"/>
        <v>0</v>
      </c>
      <c r="J325" s="124">
        <f t="shared" si="171"/>
        <v>0</v>
      </c>
      <c r="K325" s="124">
        <f t="shared" si="171"/>
        <v>0</v>
      </c>
      <c r="L325" s="124">
        <f t="shared" si="171"/>
        <v>0</v>
      </c>
      <c r="M325" s="124">
        <f t="shared" si="171"/>
        <v>0</v>
      </c>
      <c r="N325" s="124">
        <f t="shared" si="171"/>
        <v>0</v>
      </c>
      <c r="O325" s="124">
        <f t="shared" si="171"/>
        <v>0</v>
      </c>
      <c r="P325" s="457">
        <f t="shared" si="171"/>
        <v>0</v>
      </c>
      <c r="Q325" s="45">
        <f t="shared" si="166"/>
        <v>0</v>
      </c>
    </row>
    <row r="326" spans="3:17" x14ac:dyDescent="0.2">
      <c r="C326" s="42" t="str">
        <f>'3. Fasta kostnader'!C62</f>
        <v>Service och reparationer</v>
      </c>
      <c r="D326" s="462">
        <f>'3. Fasta kostnader'!E62</f>
        <v>25.5</v>
      </c>
      <c r="E326" s="459">
        <f>'3. Fasta kostnader'!G62</f>
        <v>0</v>
      </c>
      <c r="F326" s="459">
        <f>'3. Fasta kostnader'!H62</f>
        <v>0</v>
      </c>
      <c r="G326" s="459">
        <f>'3. Fasta kostnader'!I62</f>
        <v>0</v>
      </c>
      <c r="H326" s="459">
        <f>'3. Fasta kostnader'!J62</f>
        <v>0</v>
      </c>
      <c r="I326" s="459">
        <f>'3. Fasta kostnader'!K62</f>
        <v>0</v>
      </c>
      <c r="J326" s="459">
        <f>'3. Fasta kostnader'!L62</f>
        <v>0</v>
      </c>
      <c r="K326" s="459">
        <f>'3. Fasta kostnader'!M62</f>
        <v>0</v>
      </c>
      <c r="L326" s="459">
        <f>'3. Fasta kostnader'!N62</f>
        <v>0</v>
      </c>
      <c r="M326" s="459">
        <f>'3. Fasta kostnader'!O62</f>
        <v>0</v>
      </c>
      <c r="N326" s="459">
        <f>'3. Fasta kostnader'!P62</f>
        <v>0</v>
      </c>
      <c r="O326" s="459">
        <f>'3. Fasta kostnader'!Q62</f>
        <v>0</v>
      </c>
      <c r="P326" s="453">
        <f>'3. Fasta kostnader'!R62</f>
        <v>0</v>
      </c>
      <c r="Q326" s="45">
        <f t="shared" si="166"/>
        <v>0</v>
      </c>
    </row>
    <row r="327" spans="3:17" x14ac:dyDescent="0.2">
      <c r="C327" s="46" t="s">
        <v>16</v>
      </c>
      <c r="D327" s="118"/>
      <c r="E327" s="122">
        <f t="shared" ref="E327:P327" si="172">E326-E326/(1+$D326/100)</f>
        <v>0</v>
      </c>
      <c r="F327" s="122">
        <f t="shared" si="172"/>
        <v>0</v>
      </c>
      <c r="G327" s="122">
        <f t="shared" si="172"/>
        <v>0</v>
      </c>
      <c r="H327" s="122">
        <f t="shared" si="172"/>
        <v>0</v>
      </c>
      <c r="I327" s="122">
        <f t="shared" si="172"/>
        <v>0</v>
      </c>
      <c r="J327" s="122">
        <f t="shared" si="172"/>
        <v>0</v>
      </c>
      <c r="K327" s="122">
        <f t="shared" si="172"/>
        <v>0</v>
      </c>
      <c r="L327" s="122">
        <f t="shared" si="172"/>
        <v>0</v>
      </c>
      <c r="M327" s="122">
        <f t="shared" si="172"/>
        <v>0</v>
      </c>
      <c r="N327" s="122">
        <f t="shared" si="172"/>
        <v>0</v>
      </c>
      <c r="O327" s="122">
        <f t="shared" si="172"/>
        <v>0</v>
      </c>
      <c r="P327" s="454">
        <f t="shared" si="172"/>
        <v>0</v>
      </c>
      <c r="Q327" s="45">
        <f t="shared" si="166"/>
        <v>0</v>
      </c>
    </row>
    <row r="328" spans="3:17" x14ac:dyDescent="0.2">
      <c r="C328" s="42" t="str">
        <f>'3. Fasta kostnader'!C63</f>
        <v xml:space="preserve">Inventarieanskaffningar (brukstid &lt; 3 år) </v>
      </c>
      <c r="D328" s="462">
        <f>'3. Fasta kostnader'!E63</f>
        <v>25.5</v>
      </c>
      <c r="E328" s="459">
        <f>'3. Fasta kostnader'!G63</f>
        <v>0</v>
      </c>
      <c r="F328" s="459">
        <f>'3. Fasta kostnader'!H63</f>
        <v>0</v>
      </c>
      <c r="G328" s="459">
        <f>'3. Fasta kostnader'!I63</f>
        <v>0</v>
      </c>
      <c r="H328" s="459">
        <f>'3. Fasta kostnader'!J63</f>
        <v>0</v>
      </c>
      <c r="I328" s="459">
        <f>'3. Fasta kostnader'!K63</f>
        <v>0</v>
      </c>
      <c r="J328" s="459">
        <f>'3. Fasta kostnader'!L63</f>
        <v>0</v>
      </c>
      <c r="K328" s="459">
        <f>'3. Fasta kostnader'!M63</f>
        <v>0</v>
      </c>
      <c r="L328" s="459">
        <f>'3. Fasta kostnader'!N63</f>
        <v>0</v>
      </c>
      <c r="M328" s="459">
        <f>'3. Fasta kostnader'!O63</f>
        <v>0</v>
      </c>
      <c r="N328" s="459">
        <f>'3. Fasta kostnader'!P63</f>
        <v>0</v>
      </c>
      <c r="O328" s="459">
        <f>'3. Fasta kostnader'!Q63</f>
        <v>0</v>
      </c>
      <c r="P328" s="453">
        <f>'3. Fasta kostnader'!R63</f>
        <v>0</v>
      </c>
      <c r="Q328" s="45">
        <f t="shared" si="166"/>
        <v>0</v>
      </c>
    </row>
    <row r="329" spans="3:17" x14ac:dyDescent="0.2">
      <c r="C329" s="46" t="s">
        <v>16</v>
      </c>
      <c r="D329" s="118"/>
      <c r="E329" s="127">
        <f t="shared" ref="E329:P329" si="173">E328-E328/(1+$D328/100)</f>
        <v>0</v>
      </c>
      <c r="F329" s="127">
        <f t="shared" si="173"/>
        <v>0</v>
      </c>
      <c r="G329" s="127">
        <f t="shared" si="173"/>
        <v>0</v>
      </c>
      <c r="H329" s="127">
        <f t="shared" si="173"/>
        <v>0</v>
      </c>
      <c r="I329" s="127">
        <f t="shared" si="173"/>
        <v>0</v>
      </c>
      <c r="J329" s="127">
        <f t="shared" si="173"/>
        <v>0</v>
      </c>
      <c r="K329" s="127">
        <f t="shared" si="173"/>
        <v>0</v>
      </c>
      <c r="L329" s="127">
        <f t="shared" si="173"/>
        <v>0</v>
      </c>
      <c r="M329" s="127">
        <f t="shared" si="173"/>
        <v>0</v>
      </c>
      <c r="N329" s="127">
        <f t="shared" si="173"/>
        <v>0</v>
      </c>
      <c r="O329" s="127">
        <f t="shared" si="173"/>
        <v>0</v>
      </c>
      <c r="P329" s="452">
        <f t="shared" si="173"/>
        <v>0</v>
      </c>
      <c r="Q329" s="45">
        <f t="shared" si="166"/>
        <v>0</v>
      </c>
    </row>
    <row r="330" spans="3:17" x14ac:dyDescent="0.2">
      <c r="C330" s="42" t="str">
        <f>'3. Fasta kostnader'!C64</f>
        <v>Övriga maskin- och inventariekostnader</v>
      </c>
      <c r="D330" s="462">
        <f>'3. Fasta kostnader'!E64</f>
        <v>25.5</v>
      </c>
      <c r="E330" s="459">
        <f>'3. Fasta kostnader'!G64</f>
        <v>0</v>
      </c>
      <c r="F330" s="459">
        <f>'3. Fasta kostnader'!H64</f>
        <v>0</v>
      </c>
      <c r="G330" s="459">
        <f>'3. Fasta kostnader'!I64</f>
        <v>0</v>
      </c>
      <c r="H330" s="459">
        <f>'3. Fasta kostnader'!J64</f>
        <v>0</v>
      </c>
      <c r="I330" s="459">
        <f>'3. Fasta kostnader'!K64</f>
        <v>0</v>
      </c>
      <c r="J330" s="459">
        <f>'3. Fasta kostnader'!L64</f>
        <v>0</v>
      </c>
      <c r="K330" s="459">
        <f>'3. Fasta kostnader'!M64</f>
        <v>0</v>
      </c>
      <c r="L330" s="459">
        <f>'3. Fasta kostnader'!N64</f>
        <v>0</v>
      </c>
      <c r="M330" s="459">
        <f>'3. Fasta kostnader'!O64</f>
        <v>0</v>
      </c>
      <c r="N330" s="459">
        <f>'3. Fasta kostnader'!P64</f>
        <v>0</v>
      </c>
      <c r="O330" s="459">
        <f>'3. Fasta kostnader'!Q64</f>
        <v>0</v>
      </c>
      <c r="P330" s="453">
        <f>'3. Fasta kostnader'!R64</f>
        <v>0</v>
      </c>
      <c r="Q330" s="45">
        <f t="shared" si="166"/>
        <v>0</v>
      </c>
    </row>
    <row r="331" spans="3:17" x14ac:dyDescent="0.2">
      <c r="C331" s="46" t="s">
        <v>16</v>
      </c>
      <c r="D331" s="118"/>
      <c r="E331" s="127">
        <f t="shared" ref="E331:P331" si="174">E330-E330/(1+$D330/100)</f>
        <v>0</v>
      </c>
      <c r="F331" s="127">
        <f t="shared" si="174"/>
        <v>0</v>
      </c>
      <c r="G331" s="127">
        <f t="shared" si="174"/>
        <v>0</v>
      </c>
      <c r="H331" s="127">
        <f t="shared" si="174"/>
        <v>0</v>
      </c>
      <c r="I331" s="127">
        <f t="shared" si="174"/>
        <v>0</v>
      </c>
      <c r="J331" s="127">
        <f t="shared" si="174"/>
        <v>0</v>
      </c>
      <c r="K331" s="127">
        <f t="shared" si="174"/>
        <v>0</v>
      </c>
      <c r="L331" s="127">
        <f t="shared" si="174"/>
        <v>0</v>
      </c>
      <c r="M331" s="127">
        <f t="shared" si="174"/>
        <v>0</v>
      </c>
      <c r="N331" s="127">
        <f t="shared" si="174"/>
        <v>0</v>
      </c>
      <c r="O331" s="127">
        <f t="shared" si="174"/>
        <v>0</v>
      </c>
      <c r="P331" s="452">
        <f t="shared" si="174"/>
        <v>0</v>
      </c>
      <c r="Q331" s="45">
        <f t="shared" si="166"/>
        <v>0</v>
      </c>
    </row>
    <row r="332" spans="3:17" s="163" customFormat="1" x14ac:dyDescent="0.2">
      <c r="C332" s="164" t="str">
        <f>'3. Fasta kostnader'!C65</f>
        <v>Resekostnader</v>
      </c>
      <c r="D332" s="463">
        <f>'3. Fasta kostnader'!E65</f>
        <v>0</v>
      </c>
      <c r="E332" s="461">
        <f>'3. Fasta kostnader'!G65</f>
        <v>0</v>
      </c>
      <c r="F332" s="461">
        <f>'3. Fasta kostnader'!H65</f>
        <v>0</v>
      </c>
      <c r="G332" s="461">
        <f>'3. Fasta kostnader'!I65</f>
        <v>0</v>
      </c>
      <c r="H332" s="461">
        <f>'3. Fasta kostnader'!J65</f>
        <v>0</v>
      </c>
      <c r="I332" s="461">
        <f>'3. Fasta kostnader'!K65</f>
        <v>0</v>
      </c>
      <c r="J332" s="461">
        <f>'3. Fasta kostnader'!L65</f>
        <v>0</v>
      </c>
      <c r="K332" s="461">
        <f>'3. Fasta kostnader'!M65</f>
        <v>0</v>
      </c>
      <c r="L332" s="461">
        <f>'3. Fasta kostnader'!N65</f>
        <v>0</v>
      </c>
      <c r="M332" s="461">
        <f>'3. Fasta kostnader'!O65</f>
        <v>0</v>
      </c>
      <c r="N332" s="461">
        <f>'3. Fasta kostnader'!P65</f>
        <v>0</v>
      </c>
      <c r="O332" s="461">
        <f>'3. Fasta kostnader'!Q65</f>
        <v>0</v>
      </c>
      <c r="P332" s="458">
        <f>'3. Fasta kostnader'!R65</f>
        <v>0</v>
      </c>
      <c r="Q332" s="167">
        <f t="shared" si="166"/>
        <v>0</v>
      </c>
    </row>
    <row r="333" spans="3:17" x14ac:dyDescent="0.2">
      <c r="C333" s="42" t="str">
        <f>'3. Fasta kostnader'!C66</f>
        <v>Resebiljetter och inkvarteringskostnader</v>
      </c>
      <c r="D333" s="462">
        <f>'3. Fasta kostnader'!E66</f>
        <v>10</v>
      </c>
      <c r="E333" s="459">
        <f>'3. Fasta kostnader'!G66</f>
        <v>0</v>
      </c>
      <c r="F333" s="459">
        <f>'3. Fasta kostnader'!H66</f>
        <v>0</v>
      </c>
      <c r="G333" s="459">
        <f>'3. Fasta kostnader'!I66</f>
        <v>0</v>
      </c>
      <c r="H333" s="459">
        <f>'3. Fasta kostnader'!J66</f>
        <v>0</v>
      </c>
      <c r="I333" s="459">
        <f>'3. Fasta kostnader'!K66</f>
        <v>0</v>
      </c>
      <c r="J333" s="459">
        <f>'3. Fasta kostnader'!L66</f>
        <v>0</v>
      </c>
      <c r="K333" s="459">
        <f>'3. Fasta kostnader'!M66</f>
        <v>0</v>
      </c>
      <c r="L333" s="459">
        <f>'3. Fasta kostnader'!N66</f>
        <v>0</v>
      </c>
      <c r="M333" s="459">
        <f>'3. Fasta kostnader'!O66</f>
        <v>0</v>
      </c>
      <c r="N333" s="459">
        <f>'3. Fasta kostnader'!P66</f>
        <v>0</v>
      </c>
      <c r="O333" s="459">
        <f>'3. Fasta kostnader'!Q66</f>
        <v>0</v>
      </c>
      <c r="P333" s="453">
        <f>'3. Fasta kostnader'!R66</f>
        <v>0</v>
      </c>
      <c r="Q333" s="45">
        <f t="shared" si="166"/>
        <v>0</v>
      </c>
    </row>
    <row r="334" spans="3:17" x14ac:dyDescent="0.2">
      <c r="C334" s="46" t="s">
        <v>16</v>
      </c>
      <c r="D334" s="118"/>
      <c r="E334" s="127">
        <f t="shared" ref="E334:P334" si="175">E333-E333/(1+$D333/100)</f>
        <v>0</v>
      </c>
      <c r="F334" s="127">
        <f t="shared" si="175"/>
        <v>0</v>
      </c>
      <c r="G334" s="127">
        <f t="shared" si="175"/>
        <v>0</v>
      </c>
      <c r="H334" s="127">
        <f t="shared" si="175"/>
        <v>0</v>
      </c>
      <c r="I334" s="127">
        <f t="shared" si="175"/>
        <v>0</v>
      </c>
      <c r="J334" s="127">
        <f t="shared" si="175"/>
        <v>0</v>
      </c>
      <c r="K334" s="127">
        <f t="shared" si="175"/>
        <v>0</v>
      </c>
      <c r="L334" s="127">
        <f t="shared" si="175"/>
        <v>0</v>
      </c>
      <c r="M334" s="127">
        <f t="shared" si="175"/>
        <v>0</v>
      </c>
      <c r="N334" s="127">
        <f t="shared" si="175"/>
        <v>0</v>
      </c>
      <c r="O334" s="127">
        <f t="shared" si="175"/>
        <v>0</v>
      </c>
      <c r="P334" s="452">
        <f t="shared" si="175"/>
        <v>0</v>
      </c>
      <c r="Q334" s="45">
        <f t="shared" si="166"/>
        <v>0</v>
      </c>
    </row>
    <row r="335" spans="3:17" x14ac:dyDescent="0.2">
      <c r="C335" s="42" t="str">
        <f>'3. Fasta kostnader'!C67</f>
        <v xml:space="preserve">Måltid under resan </v>
      </c>
      <c r="D335" s="462">
        <f>'3. Fasta kostnader'!E67</f>
        <v>0</v>
      </c>
      <c r="E335" s="459">
        <f>'3. Fasta kostnader'!G67</f>
        <v>0</v>
      </c>
      <c r="F335" s="459">
        <f>'3. Fasta kostnader'!H67</f>
        <v>0</v>
      </c>
      <c r="G335" s="459">
        <f>'3. Fasta kostnader'!I67</f>
        <v>0</v>
      </c>
      <c r="H335" s="459">
        <f>'3. Fasta kostnader'!J67</f>
        <v>0</v>
      </c>
      <c r="I335" s="459">
        <f>'3. Fasta kostnader'!K67</f>
        <v>0</v>
      </c>
      <c r="J335" s="459">
        <f>'3. Fasta kostnader'!L67</f>
        <v>0</v>
      </c>
      <c r="K335" s="459">
        <f>'3. Fasta kostnader'!M67</f>
        <v>0</v>
      </c>
      <c r="L335" s="459">
        <f>'3. Fasta kostnader'!N67</f>
        <v>0</v>
      </c>
      <c r="M335" s="459">
        <f>'3. Fasta kostnader'!O67</f>
        <v>0</v>
      </c>
      <c r="N335" s="459">
        <f>'3. Fasta kostnader'!P67</f>
        <v>0</v>
      </c>
      <c r="O335" s="459">
        <f>'3. Fasta kostnader'!Q67</f>
        <v>0</v>
      </c>
      <c r="P335" s="453">
        <f>'3. Fasta kostnader'!R67</f>
        <v>0</v>
      </c>
      <c r="Q335" s="45">
        <f t="shared" si="166"/>
        <v>0</v>
      </c>
    </row>
    <row r="336" spans="3:17" x14ac:dyDescent="0.2">
      <c r="C336" s="46" t="s">
        <v>16</v>
      </c>
      <c r="D336" s="118"/>
      <c r="E336" s="127">
        <f t="shared" ref="E336:P336" si="176">E335-E335/(1+$D335/100)</f>
        <v>0</v>
      </c>
      <c r="F336" s="127">
        <f t="shared" si="176"/>
        <v>0</v>
      </c>
      <c r="G336" s="127">
        <f t="shared" si="176"/>
        <v>0</v>
      </c>
      <c r="H336" s="127">
        <f t="shared" si="176"/>
        <v>0</v>
      </c>
      <c r="I336" s="127">
        <f t="shared" si="176"/>
        <v>0</v>
      </c>
      <c r="J336" s="127">
        <f t="shared" si="176"/>
        <v>0</v>
      </c>
      <c r="K336" s="127">
        <f t="shared" si="176"/>
        <v>0</v>
      </c>
      <c r="L336" s="127">
        <f t="shared" si="176"/>
        <v>0</v>
      </c>
      <c r="M336" s="127">
        <f t="shared" si="176"/>
        <v>0</v>
      </c>
      <c r="N336" s="127">
        <f t="shared" si="176"/>
        <v>0</v>
      </c>
      <c r="O336" s="127">
        <f t="shared" si="176"/>
        <v>0</v>
      </c>
      <c r="P336" s="452">
        <f t="shared" si="176"/>
        <v>0</v>
      </c>
      <c r="Q336" s="45">
        <f t="shared" si="166"/>
        <v>0</v>
      </c>
    </row>
    <row r="337" spans="3:17" x14ac:dyDescent="0.2">
      <c r="C337" s="42" t="str">
        <f>'3. Fasta kostnader'!C68</f>
        <v>Övriga resekostnader</v>
      </c>
      <c r="D337" s="462">
        <f>'3. Fasta kostnader'!E68</f>
        <v>25.5</v>
      </c>
      <c r="E337" s="459">
        <f>'3. Fasta kostnader'!G68</f>
        <v>0</v>
      </c>
      <c r="F337" s="459">
        <f>'3. Fasta kostnader'!H68</f>
        <v>0</v>
      </c>
      <c r="G337" s="459">
        <f>'3. Fasta kostnader'!I68</f>
        <v>0</v>
      </c>
      <c r="H337" s="459">
        <f>'3. Fasta kostnader'!J68</f>
        <v>0</v>
      </c>
      <c r="I337" s="459">
        <f>'3. Fasta kostnader'!K68</f>
        <v>0</v>
      </c>
      <c r="J337" s="459">
        <f>'3. Fasta kostnader'!L68</f>
        <v>0</v>
      </c>
      <c r="K337" s="459">
        <f>'3. Fasta kostnader'!M68</f>
        <v>0</v>
      </c>
      <c r="L337" s="459">
        <f>'3. Fasta kostnader'!N68</f>
        <v>0</v>
      </c>
      <c r="M337" s="459">
        <f>'3. Fasta kostnader'!O68</f>
        <v>0</v>
      </c>
      <c r="N337" s="459">
        <f>'3. Fasta kostnader'!P68</f>
        <v>0</v>
      </c>
      <c r="O337" s="459">
        <f>'3. Fasta kostnader'!Q68</f>
        <v>0</v>
      </c>
      <c r="P337" s="453">
        <f>'3. Fasta kostnader'!R68</f>
        <v>0</v>
      </c>
      <c r="Q337" s="45">
        <f t="shared" si="166"/>
        <v>0</v>
      </c>
    </row>
    <row r="338" spans="3:17" x14ac:dyDescent="0.2">
      <c r="C338" s="44" t="s">
        <v>16</v>
      </c>
      <c r="D338" s="117"/>
      <c r="E338" s="127">
        <f t="shared" ref="E338:P338" si="177">E337-E337/(1+$D337/100)</f>
        <v>0</v>
      </c>
      <c r="F338" s="127">
        <f t="shared" si="177"/>
        <v>0</v>
      </c>
      <c r="G338" s="127">
        <f t="shared" si="177"/>
        <v>0</v>
      </c>
      <c r="H338" s="127">
        <f t="shared" si="177"/>
        <v>0</v>
      </c>
      <c r="I338" s="127">
        <f t="shared" si="177"/>
        <v>0</v>
      </c>
      <c r="J338" s="127">
        <f t="shared" si="177"/>
        <v>0</v>
      </c>
      <c r="K338" s="127">
        <f t="shared" si="177"/>
        <v>0</v>
      </c>
      <c r="L338" s="127">
        <f t="shared" si="177"/>
        <v>0</v>
      </c>
      <c r="M338" s="127">
        <f t="shared" si="177"/>
        <v>0</v>
      </c>
      <c r="N338" s="127">
        <f t="shared" si="177"/>
        <v>0</v>
      </c>
      <c r="O338" s="127">
        <f t="shared" si="177"/>
        <v>0</v>
      </c>
      <c r="P338" s="452">
        <f t="shared" si="177"/>
        <v>0</v>
      </c>
      <c r="Q338" s="45">
        <f>SUM(E338:P338)</f>
        <v>0</v>
      </c>
    </row>
    <row r="339" spans="3:17" s="163" customFormat="1" x14ac:dyDescent="0.2">
      <c r="C339" s="164" t="str">
        <f>'3. Fasta kostnader'!C69</f>
        <v>Reseersättningar, försäljningskostnader</v>
      </c>
      <c r="D339" s="463">
        <f>'3. Fasta kostnader'!E69</f>
        <v>0</v>
      </c>
      <c r="E339" s="461">
        <f>'3. Fasta kostnader'!G69</f>
        <v>0</v>
      </c>
      <c r="F339" s="461">
        <f>'3. Fasta kostnader'!H69</f>
        <v>0</v>
      </c>
      <c r="G339" s="461">
        <f>'3. Fasta kostnader'!I69</f>
        <v>0</v>
      </c>
      <c r="H339" s="461">
        <f>'3. Fasta kostnader'!J69</f>
        <v>0</v>
      </c>
      <c r="I339" s="461">
        <f>'3. Fasta kostnader'!K69</f>
        <v>0</v>
      </c>
      <c r="J339" s="461">
        <f>'3. Fasta kostnader'!L69</f>
        <v>0</v>
      </c>
      <c r="K339" s="461">
        <f>'3. Fasta kostnader'!M69</f>
        <v>0</v>
      </c>
      <c r="L339" s="461">
        <f>'3. Fasta kostnader'!N69</f>
        <v>0</v>
      </c>
      <c r="M339" s="461">
        <f>'3. Fasta kostnader'!O69</f>
        <v>0</v>
      </c>
      <c r="N339" s="461">
        <f>'3. Fasta kostnader'!P69</f>
        <v>0</v>
      </c>
      <c r="O339" s="461">
        <f>'3. Fasta kostnader'!Q69</f>
        <v>0</v>
      </c>
      <c r="P339" s="458">
        <f>'3. Fasta kostnader'!R69</f>
        <v>0</v>
      </c>
      <c r="Q339" s="167">
        <f t="shared" ref="Q339" si="178">SUM(E339:P339)</f>
        <v>0</v>
      </c>
    </row>
    <row r="340" spans="3:17" x14ac:dyDescent="0.2">
      <c r="C340" s="42" t="str">
        <f>'3. Fasta kostnader'!C70</f>
        <v>Dagtraktamente o.d..</v>
      </c>
      <c r="D340" s="462">
        <f>'3. Fasta kostnader'!E70</f>
        <v>0</v>
      </c>
      <c r="E340" s="459">
        <f>'3. Fasta kostnader'!G70</f>
        <v>0</v>
      </c>
      <c r="F340" s="459">
        <f>'3. Fasta kostnader'!H70</f>
        <v>0</v>
      </c>
      <c r="G340" s="459">
        <f>'3. Fasta kostnader'!I70</f>
        <v>0</v>
      </c>
      <c r="H340" s="459">
        <f>'3. Fasta kostnader'!J70</f>
        <v>0</v>
      </c>
      <c r="I340" s="459">
        <f>'3. Fasta kostnader'!K70</f>
        <v>0</v>
      </c>
      <c r="J340" s="459">
        <f>'3. Fasta kostnader'!L70</f>
        <v>0</v>
      </c>
      <c r="K340" s="459">
        <f>'3. Fasta kostnader'!M70</f>
        <v>0</v>
      </c>
      <c r="L340" s="459">
        <f>'3. Fasta kostnader'!N70</f>
        <v>0</v>
      </c>
      <c r="M340" s="459">
        <f>'3. Fasta kostnader'!O70</f>
        <v>0</v>
      </c>
      <c r="N340" s="459">
        <f>'3. Fasta kostnader'!P70</f>
        <v>0</v>
      </c>
      <c r="O340" s="459">
        <f>'3. Fasta kostnader'!Q70</f>
        <v>0</v>
      </c>
      <c r="P340" s="453">
        <f>'3. Fasta kostnader'!R70</f>
        <v>0</v>
      </c>
      <c r="Q340" s="45">
        <f t="shared" ref="Q340" si="179">SUM(E340:P340)</f>
        <v>0</v>
      </c>
    </row>
    <row r="341" spans="3:17" x14ac:dyDescent="0.2">
      <c r="C341" s="44" t="s">
        <v>16</v>
      </c>
      <c r="D341" s="117"/>
      <c r="E341" s="127">
        <f t="shared" ref="E341:P341" si="180">E340-E340/(1+$D340/100)</f>
        <v>0</v>
      </c>
      <c r="F341" s="127">
        <f t="shared" si="180"/>
        <v>0</v>
      </c>
      <c r="G341" s="127">
        <f t="shared" si="180"/>
        <v>0</v>
      </c>
      <c r="H341" s="127">
        <f t="shared" si="180"/>
        <v>0</v>
      </c>
      <c r="I341" s="127">
        <f t="shared" si="180"/>
        <v>0</v>
      </c>
      <c r="J341" s="127">
        <f t="shared" si="180"/>
        <v>0</v>
      </c>
      <c r="K341" s="127">
        <f t="shared" si="180"/>
        <v>0</v>
      </c>
      <c r="L341" s="127">
        <f t="shared" si="180"/>
        <v>0</v>
      </c>
      <c r="M341" s="127">
        <f t="shared" si="180"/>
        <v>0</v>
      </c>
      <c r="N341" s="127">
        <f t="shared" si="180"/>
        <v>0</v>
      </c>
      <c r="O341" s="127">
        <f t="shared" si="180"/>
        <v>0</v>
      </c>
      <c r="P341" s="452">
        <f t="shared" si="180"/>
        <v>0</v>
      </c>
      <c r="Q341" s="45">
        <f>SUM(E341:P341)</f>
        <v>0</v>
      </c>
    </row>
    <row r="342" spans="3:17" x14ac:dyDescent="0.2">
      <c r="C342" s="42" t="str">
        <f>'3. Fasta kostnader'!C71</f>
        <v>Kilometerersättningar</v>
      </c>
      <c r="D342" s="462">
        <f>'3. Fasta kostnader'!E71</f>
        <v>0</v>
      </c>
      <c r="E342" s="459">
        <f>'3. Fasta kostnader'!G71</f>
        <v>0</v>
      </c>
      <c r="F342" s="459">
        <f>'3. Fasta kostnader'!H71</f>
        <v>0</v>
      </c>
      <c r="G342" s="459">
        <f>'3. Fasta kostnader'!I71</f>
        <v>0</v>
      </c>
      <c r="H342" s="459">
        <f>'3. Fasta kostnader'!J71</f>
        <v>0</v>
      </c>
      <c r="I342" s="459">
        <f>'3. Fasta kostnader'!K71</f>
        <v>0</v>
      </c>
      <c r="J342" s="459">
        <f>'3. Fasta kostnader'!L71</f>
        <v>0</v>
      </c>
      <c r="K342" s="459">
        <f>'3. Fasta kostnader'!M71</f>
        <v>0</v>
      </c>
      <c r="L342" s="459">
        <f>'3. Fasta kostnader'!N71</f>
        <v>0</v>
      </c>
      <c r="M342" s="459">
        <f>'3. Fasta kostnader'!O71</f>
        <v>0</v>
      </c>
      <c r="N342" s="459">
        <f>'3. Fasta kostnader'!P71</f>
        <v>0</v>
      </c>
      <c r="O342" s="459">
        <f>'3. Fasta kostnader'!Q71</f>
        <v>0</v>
      </c>
      <c r="P342" s="453">
        <f>'3. Fasta kostnader'!R71</f>
        <v>0</v>
      </c>
      <c r="Q342" s="45">
        <f t="shared" ref="Q342" si="181">SUM(E342:P342)</f>
        <v>0</v>
      </c>
    </row>
    <row r="343" spans="3:17" x14ac:dyDescent="0.2">
      <c r="C343" s="44" t="s">
        <v>16</v>
      </c>
      <c r="D343" s="117"/>
      <c r="E343" s="127">
        <f t="shared" ref="E343:P343" si="182">E342-E342/(1+$D342/100)</f>
        <v>0</v>
      </c>
      <c r="F343" s="127">
        <f t="shared" si="182"/>
        <v>0</v>
      </c>
      <c r="G343" s="127">
        <f t="shared" si="182"/>
        <v>0</v>
      </c>
      <c r="H343" s="127">
        <f t="shared" si="182"/>
        <v>0</v>
      </c>
      <c r="I343" s="127">
        <f t="shared" si="182"/>
        <v>0</v>
      </c>
      <c r="J343" s="127">
        <f t="shared" si="182"/>
        <v>0</v>
      </c>
      <c r="K343" s="127">
        <f t="shared" si="182"/>
        <v>0</v>
      </c>
      <c r="L343" s="127">
        <f t="shared" si="182"/>
        <v>0</v>
      </c>
      <c r="M343" s="127">
        <f t="shared" si="182"/>
        <v>0</v>
      </c>
      <c r="N343" s="127">
        <f t="shared" si="182"/>
        <v>0</v>
      </c>
      <c r="O343" s="127">
        <f t="shared" si="182"/>
        <v>0</v>
      </c>
      <c r="P343" s="452">
        <f t="shared" si="182"/>
        <v>0</v>
      </c>
      <c r="Q343" s="45">
        <f>SUM(E343:P343)</f>
        <v>0</v>
      </c>
    </row>
    <row r="344" spans="3:17" s="163" customFormat="1" x14ac:dyDescent="0.2">
      <c r="C344" s="164" t="str">
        <f>'3. Fasta kostnader'!C72</f>
        <v xml:space="preserve">Representationskostnader </v>
      </c>
      <c r="D344" s="463">
        <f>'3. Fasta kostnader'!E72</f>
        <v>0</v>
      </c>
      <c r="E344" s="461">
        <f>'3. Fasta kostnader'!G72</f>
        <v>0</v>
      </c>
      <c r="F344" s="461">
        <f>'3. Fasta kostnader'!H72</f>
        <v>0</v>
      </c>
      <c r="G344" s="461">
        <f>'3. Fasta kostnader'!I72</f>
        <v>0</v>
      </c>
      <c r="H344" s="461">
        <f>'3. Fasta kostnader'!J72</f>
        <v>0</v>
      </c>
      <c r="I344" s="461">
        <f>'3. Fasta kostnader'!K72</f>
        <v>0</v>
      </c>
      <c r="J344" s="461">
        <f>'3. Fasta kostnader'!L72</f>
        <v>0</v>
      </c>
      <c r="K344" s="461">
        <f>'3. Fasta kostnader'!M72</f>
        <v>0</v>
      </c>
      <c r="L344" s="461">
        <f>'3. Fasta kostnader'!N72</f>
        <v>0</v>
      </c>
      <c r="M344" s="461">
        <f>'3. Fasta kostnader'!O72</f>
        <v>0</v>
      </c>
      <c r="N344" s="461">
        <f>'3. Fasta kostnader'!P72</f>
        <v>0</v>
      </c>
      <c r="O344" s="461">
        <f>'3. Fasta kostnader'!Q72</f>
        <v>0</v>
      </c>
      <c r="P344" s="458">
        <f>'3. Fasta kostnader'!R72</f>
        <v>0</v>
      </c>
      <c r="Q344" s="167">
        <f t="shared" ref="Q344" si="183">SUM(E344:P344)</f>
        <v>0</v>
      </c>
    </row>
    <row r="345" spans="3:17" x14ac:dyDescent="0.2">
      <c r="C345" s="44" t="s">
        <v>16</v>
      </c>
      <c r="D345" s="117"/>
      <c r="E345" s="127">
        <f t="shared" ref="E345:P345" si="184">E344-E344/(1+$D344/100)</f>
        <v>0</v>
      </c>
      <c r="F345" s="127">
        <f t="shared" si="184"/>
        <v>0</v>
      </c>
      <c r="G345" s="127">
        <f t="shared" si="184"/>
        <v>0</v>
      </c>
      <c r="H345" s="127">
        <f t="shared" si="184"/>
        <v>0</v>
      </c>
      <c r="I345" s="127">
        <f t="shared" si="184"/>
        <v>0</v>
      </c>
      <c r="J345" s="127">
        <f t="shared" si="184"/>
        <v>0</v>
      </c>
      <c r="K345" s="127">
        <f t="shared" si="184"/>
        <v>0</v>
      </c>
      <c r="L345" s="127">
        <f t="shared" si="184"/>
        <v>0</v>
      </c>
      <c r="M345" s="127">
        <f t="shared" si="184"/>
        <v>0</v>
      </c>
      <c r="N345" s="127">
        <f t="shared" si="184"/>
        <v>0</v>
      </c>
      <c r="O345" s="127">
        <f t="shared" si="184"/>
        <v>0</v>
      </c>
      <c r="P345" s="452">
        <f t="shared" si="184"/>
        <v>0</v>
      </c>
      <c r="Q345" s="45">
        <f>SUM(E345:P345)</f>
        <v>0</v>
      </c>
    </row>
    <row r="346" spans="3:17" s="163" customFormat="1" x14ac:dyDescent="0.2">
      <c r="C346" s="164" t="str">
        <f>'3. Fasta kostnader'!C73</f>
        <v>Försäljningskostnader, provisioner</v>
      </c>
      <c r="D346" s="463">
        <f>'3. Fasta kostnader'!E73</f>
        <v>25.5</v>
      </c>
      <c r="E346" s="461">
        <f>'3. Fasta kostnader'!G73</f>
        <v>0</v>
      </c>
      <c r="F346" s="461">
        <f>'3. Fasta kostnader'!H73</f>
        <v>0</v>
      </c>
      <c r="G346" s="461">
        <f>'3. Fasta kostnader'!I73</f>
        <v>0</v>
      </c>
      <c r="H346" s="461">
        <f>'3. Fasta kostnader'!J73</f>
        <v>0</v>
      </c>
      <c r="I346" s="461">
        <f>'3. Fasta kostnader'!K73</f>
        <v>0</v>
      </c>
      <c r="J346" s="461">
        <f>'3. Fasta kostnader'!L73</f>
        <v>0</v>
      </c>
      <c r="K346" s="461">
        <f>'3. Fasta kostnader'!M73</f>
        <v>0</v>
      </c>
      <c r="L346" s="461">
        <f>'3. Fasta kostnader'!N73</f>
        <v>0</v>
      </c>
      <c r="M346" s="461">
        <f>'3. Fasta kostnader'!O73</f>
        <v>0</v>
      </c>
      <c r="N346" s="461">
        <f>'3. Fasta kostnader'!P73</f>
        <v>0</v>
      </c>
      <c r="O346" s="461">
        <f>'3. Fasta kostnader'!Q73</f>
        <v>0</v>
      </c>
      <c r="P346" s="458">
        <f>'3. Fasta kostnader'!R73</f>
        <v>0</v>
      </c>
      <c r="Q346" s="167">
        <f t="shared" ref="Q346" si="185">SUM(E346:P346)</f>
        <v>0</v>
      </c>
    </row>
    <row r="347" spans="3:17" x14ac:dyDescent="0.2">
      <c r="C347" s="44" t="s">
        <v>16</v>
      </c>
      <c r="D347" s="117"/>
      <c r="E347" s="127">
        <f t="shared" ref="E347:P347" si="186">E346-E346/(1+$D346/100)</f>
        <v>0</v>
      </c>
      <c r="F347" s="127">
        <f t="shared" si="186"/>
        <v>0</v>
      </c>
      <c r="G347" s="127">
        <f t="shared" si="186"/>
        <v>0</v>
      </c>
      <c r="H347" s="127">
        <f t="shared" si="186"/>
        <v>0</v>
      </c>
      <c r="I347" s="127">
        <f t="shared" si="186"/>
        <v>0</v>
      </c>
      <c r="J347" s="127">
        <f t="shared" si="186"/>
        <v>0</v>
      </c>
      <c r="K347" s="127">
        <f t="shared" si="186"/>
        <v>0</v>
      </c>
      <c r="L347" s="127">
        <f t="shared" si="186"/>
        <v>0</v>
      </c>
      <c r="M347" s="127">
        <f t="shared" si="186"/>
        <v>0</v>
      </c>
      <c r="N347" s="127">
        <f t="shared" si="186"/>
        <v>0</v>
      </c>
      <c r="O347" s="127">
        <f t="shared" si="186"/>
        <v>0</v>
      </c>
      <c r="P347" s="452">
        <f t="shared" si="186"/>
        <v>0</v>
      </c>
      <c r="Q347" s="45">
        <f>SUM(E347:P347)</f>
        <v>0</v>
      </c>
    </row>
    <row r="348" spans="3:17" s="163" customFormat="1" x14ac:dyDescent="0.2">
      <c r="C348" s="164" t="str">
        <f>'3. Fasta kostnader'!C74</f>
        <v>Forsknings- och produktutvecklings</v>
      </c>
      <c r="D348" s="463">
        <f>'3. Fasta kostnader'!E74</f>
        <v>0</v>
      </c>
      <c r="E348" s="461">
        <f>'3. Fasta kostnader'!G74</f>
        <v>0</v>
      </c>
      <c r="F348" s="461">
        <f>'3. Fasta kostnader'!H74</f>
        <v>0</v>
      </c>
      <c r="G348" s="461">
        <f>'3. Fasta kostnader'!I74</f>
        <v>0</v>
      </c>
      <c r="H348" s="461">
        <f>'3. Fasta kostnader'!J74</f>
        <v>0</v>
      </c>
      <c r="I348" s="461">
        <f>'3. Fasta kostnader'!K74</f>
        <v>0</v>
      </c>
      <c r="J348" s="461">
        <f>'3. Fasta kostnader'!L74</f>
        <v>0</v>
      </c>
      <c r="K348" s="461">
        <f>'3. Fasta kostnader'!M74</f>
        <v>0</v>
      </c>
      <c r="L348" s="461">
        <f>'3. Fasta kostnader'!N74</f>
        <v>0</v>
      </c>
      <c r="M348" s="461">
        <f>'3. Fasta kostnader'!O74</f>
        <v>0</v>
      </c>
      <c r="N348" s="461">
        <f>'3. Fasta kostnader'!P74</f>
        <v>0</v>
      </c>
      <c r="O348" s="461">
        <f>'3. Fasta kostnader'!Q74</f>
        <v>0</v>
      </c>
      <c r="P348" s="458">
        <f>'3. Fasta kostnader'!R74</f>
        <v>0</v>
      </c>
      <c r="Q348" s="167">
        <f t="shared" ref="Q348" si="187">SUM(E348:P348)</f>
        <v>0</v>
      </c>
    </row>
    <row r="349" spans="3:17" x14ac:dyDescent="0.2">
      <c r="C349" s="42" t="str">
        <f>'3. Fasta kostnader'!C75</f>
        <v>Produktutvecklingskostnader, testning</v>
      </c>
      <c r="D349" s="462">
        <f>'3. Fasta kostnader'!E75</f>
        <v>25.5</v>
      </c>
      <c r="E349" s="459">
        <f>'3. Fasta kostnader'!G75</f>
        <v>0</v>
      </c>
      <c r="F349" s="459">
        <f>'3. Fasta kostnader'!H75</f>
        <v>0</v>
      </c>
      <c r="G349" s="459">
        <f>'3. Fasta kostnader'!I75</f>
        <v>0</v>
      </c>
      <c r="H349" s="459">
        <f>'3. Fasta kostnader'!J75</f>
        <v>0</v>
      </c>
      <c r="I349" s="459">
        <f>'3. Fasta kostnader'!K75</f>
        <v>0</v>
      </c>
      <c r="J349" s="459">
        <f>'3. Fasta kostnader'!L75</f>
        <v>0</v>
      </c>
      <c r="K349" s="459">
        <f>'3. Fasta kostnader'!M75</f>
        <v>0</v>
      </c>
      <c r="L349" s="459">
        <f>'3. Fasta kostnader'!N75</f>
        <v>0</v>
      </c>
      <c r="M349" s="459">
        <f>'3. Fasta kostnader'!O75</f>
        <v>0</v>
      </c>
      <c r="N349" s="459">
        <f>'3. Fasta kostnader'!P75</f>
        <v>0</v>
      </c>
      <c r="O349" s="459">
        <f>'3. Fasta kostnader'!Q75</f>
        <v>0</v>
      </c>
      <c r="P349" s="453">
        <f>'3. Fasta kostnader'!R75</f>
        <v>0</v>
      </c>
      <c r="Q349" s="45">
        <f t="shared" ref="Q349" si="188">SUM(E349:P349)</f>
        <v>0</v>
      </c>
    </row>
    <row r="350" spans="3:17" x14ac:dyDescent="0.2">
      <c r="C350" s="44" t="s">
        <v>16</v>
      </c>
      <c r="D350" s="114"/>
      <c r="E350" s="127">
        <f t="shared" ref="E350:P350" si="189">E349-E349/(1+$D349/100)</f>
        <v>0</v>
      </c>
      <c r="F350" s="127">
        <f t="shared" si="189"/>
        <v>0</v>
      </c>
      <c r="G350" s="127">
        <f t="shared" si="189"/>
        <v>0</v>
      </c>
      <c r="H350" s="127">
        <f t="shared" si="189"/>
        <v>0</v>
      </c>
      <c r="I350" s="127">
        <f t="shared" si="189"/>
        <v>0</v>
      </c>
      <c r="J350" s="127">
        <f t="shared" si="189"/>
        <v>0</v>
      </c>
      <c r="K350" s="127">
        <f t="shared" si="189"/>
        <v>0</v>
      </c>
      <c r="L350" s="127">
        <f t="shared" si="189"/>
        <v>0</v>
      </c>
      <c r="M350" s="127">
        <f t="shared" si="189"/>
        <v>0</v>
      </c>
      <c r="N350" s="127">
        <f t="shared" si="189"/>
        <v>0</v>
      </c>
      <c r="O350" s="127">
        <f t="shared" si="189"/>
        <v>0</v>
      </c>
      <c r="P350" s="452">
        <f t="shared" si="189"/>
        <v>0</v>
      </c>
      <c r="Q350" s="45">
        <f>SUM(E350:P350)</f>
        <v>0</v>
      </c>
    </row>
    <row r="351" spans="3:17" x14ac:dyDescent="0.2">
      <c r="C351" s="42" t="str">
        <f>'3. Fasta kostnader'!C76</f>
        <v xml:space="preserve">Varumärken, patenten </v>
      </c>
      <c r="D351" s="462">
        <f>'3. Fasta kostnader'!E76</f>
        <v>25.5</v>
      </c>
      <c r="E351" s="459">
        <f>'3. Fasta kostnader'!G76</f>
        <v>0</v>
      </c>
      <c r="F351" s="459">
        <f>'3. Fasta kostnader'!H76</f>
        <v>0</v>
      </c>
      <c r="G351" s="459">
        <f>'3. Fasta kostnader'!I76</f>
        <v>0</v>
      </c>
      <c r="H351" s="459">
        <f>'3. Fasta kostnader'!J76</f>
        <v>0</v>
      </c>
      <c r="I351" s="459">
        <f>'3. Fasta kostnader'!K76</f>
        <v>0</v>
      </c>
      <c r="J351" s="459">
        <f>'3. Fasta kostnader'!L76</f>
        <v>0</v>
      </c>
      <c r="K351" s="459">
        <f>'3. Fasta kostnader'!M76</f>
        <v>0</v>
      </c>
      <c r="L351" s="459">
        <f>'3. Fasta kostnader'!N76</f>
        <v>0</v>
      </c>
      <c r="M351" s="459">
        <f>'3. Fasta kostnader'!O76</f>
        <v>0</v>
      </c>
      <c r="N351" s="459">
        <f>'3. Fasta kostnader'!P76</f>
        <v>0</v>
      </c>
      <c r="O351" s="459">
        <f>'3. Fasta kostnader'!Q76</f>
        <v>0</v>
      </c>
      <c r="P351" s="453">
        <f>'3. Fasta kostnader'!R76</f>
        <v>0</v>
      </c>
      <c r="Q351" s="45">
        <f t="shared" ref="Q351" si="190">SUM(E351:P351)</f>
        <v>0</v>
      </c>
    </row>
    <row r="352" spans="3:17" x14ac:dyDescent="0.2">
      <c r="C352" s="44" t="s">
        <v>16</v>
      </c>
      <c r="D352" s="114"/>
      <c r="E352" s="127">
        <f t="shared" ref="E352:P352" si="191">E351-E351/(1+$D351/100)</f>
        <v>0</v>
      </c>
      <c r="F352" s="127">
        <f t="shared" si="191"/>
        <v>0</v>
      </c>
      <c r="G352" s="127">
        <f t="shared" si="191"/>
        <v>0</v>
      </c>
      <c r="H352" s="127">
        <f t="shared" si="191"/>
        <v>0</v>
      </c>
      <c r="I352" s="127">
        <f t="shared" si="191"/>
        <v>0</v>
      </c>
      <c r="J352" s="127">
        <f t="shared" si="191"/>
        <v>0</v>
      </c>
      <c r="K352" s="127">
        <f t="shared" si="191"/>
        <v>0</v>
      </c>
      <c r="L352" s="127">
        <f t="shared" si="191"/>
        <v>0</v>
      </c>
      <c r="M352" s="127">
        <f t="shared" si="191"/>
        <v>0</v>
      </c>
      <c r="N352" s="127">
        <f t="shared" si="191"/>
        <v>0</v>
      </c>
      <c r="O352" s="127">
        <f t="shared" si="191"/>
        <v>0</v>
      </c>
      <c r="P352" s="452">
        <f t="shared" si="191"/>
        <v>0</v>
      </c>
      <c r="Q352" s="45">
        <f>SUM(E352:P352)</f>
        <v>0</v>
      </c>
    </row>
    <row r="353" spans="3:17" x14ac:dyDescent="0.2">
      <c r="C353" s="42" t="str">
        <f>'3. Fasta kostnader'!C77</f>
        <v>Certifikaten</v>
      </c>
      <c r="D353" s="462">
        <f>'3. Fasta kostnader'!E77</f>
        <v>25.5</v>
      </c>
      <c r="E353" s="459">
        <f>'3. Fasta kostnader'!G77</f>
        <v>0</v>
      </c>
      <c r="F353" s="459">
        <f>'3. Fasta kostnader'!H77</f>
        <v>0</v>
      </c>
      <c r="G353" s="459">
        <f>'3. Fasta kostnader'!I77</f>
        <v>0</v>
      </c>
      <c r="H353" s="459">
        <f>'3. Fasta kostnader'!J77</f>
        <v>0</v>
      </c>
      <c r="I353" s="459">
        <f>'3. Fasta kostnader'!K77</f>
        <v>0</v>
      </c>
      <c r="J353" s="459">
        <f>'3. Fasta kostnader'!L77</f>
        <v>0</v>
      </c>
      <c r="K353" s="459">
        <f>'3. Fasta kostnader'!M77</f>
        <v>0</v>
      </c>
      <c r="L353" s="459">
        <f>'3. Fasta kostnader'!N77</f>
        <v>0</v>
      </c>
      <c r="M353" s="459">
        <f>'3. Fasta kostnader'!O77</f>
        <v>0</v>
      </c>
      <c r="N353" s="459">
        <f>'3. Fasta kostnader'!P77</f>
        <v>0</v>
      </c>
      <c r="O353" s="459">
        <f>'3. Fasta kostnader'!Q77</f>
        <v>0</v>
      </c>
      <c r="P353" s="453">
        <f>'3. Fasta kostnader'!R77</f>
        <v>0</v>
      </c>
      <c r="Q353" s="45">
        <f t="shared" ref="Q353" si="192">SUM(E353:P353)</f>
        <v>0</v>
      </c>
    </row>
    <row r="354" spans="3:17" x14ac:dyDescent="0.2">
      <c r="C354" s="44" t="s">
        <v>16</v>
      </c>
      <c r="D354" s="114"/>
      <c r="E354" s="127">
        <f t="shared" ref="E354:P354" si="193">E353-E353/(1+$D353/100)</f>
        <v>0</v>
      </c>
      <c r="F354" s="127">
        <f t="shared" si="193"/>
        <v>0</v>
      </c>
      <c r="G354" s="127">
        <f t="shared" si="193"/>
        <v>0</v>
      </c>
      <c r="H354" s="127">
        <f t="shared" si="193"/>
        <v>0</v>
      </c>
      <c r="I354" s="127">
        <f t="shared" si="193"/>
        <v>0</v>
      </c>
      <c r="J354" s="127">
        <f t="shared" si="193"/>
        <v>0</v>
      </c>
      <c r="K354" s="127">
        <f t="shared" si="193"/>
        <v>0</v>
      </c>
      <c r="L354" s="127">
        <f t="shared" si="193"/>
        <v>0</v>
      </c>
      <c r="M354" s="127">
        <f t="shared" si="193"/>
        <v>0</v>
      </c>
      <c r="N354" s="127">
        <f t="shared" si="193"/>
        <v>0</v>
      </c>
      <c r="O354" s="127">
        <f t="shared" si="193"/>
        <v>0</v>
      </c>
      <c r="P354" s="452">
        <f t="shared" si="193"/>
        <v>0</v>
      </c>
      <c r="Q354" s="45">
        <f>SUM(E354:P354)</f>
        <v>0</v>
      </c>
    </row>
    <row r="355" spans="3:17" x14ac:dyDescent="0.2">
      <c r="C355" s="42" t="str">
        <f>'3. Fasta kostnader'!C78</f>
        <v xml:space="preserve">Övriga utvecklingskostnader </v>
      </c>
      <c r="D355" s="462">
        <f>'3. Fasta kostnader'!E78</f>
        <v>25.5</v>
      </c>
      <c r="E355" s="459">
        <f>'3. Fasta kostnader'!G78</f>
        <v>0</v>
      </c>
      <c r="F355" s="459">
        <f>'3. Fasta kostnader'!H78</f>
        <v>0</v>
      </c>
      <c r="G355" s="459">
        <f>'3. Fasta kostnader'!I78</f>
        <v>0</v>
      </c>
      <c r="H355" s="459">
        <f>'3. Fasta kostnader'!J78</f>
        <v>0</v>
      </c>
      <c r="I355" s="459">
        <f>'3. Fasta kostnader'!K78</f>
        <v>0</v>
      </c>
      <c r="J355" s="459">
        <f>'3. Fasta kostnader'!L78</f>
        <v>0</v>
      </c>
      <c r="K355" s="459">
        <f>'3. Fasta kostnader'!M78</f>
        <v>0</v>
      </c>
      <c r="L355" s="459">
        <f>'3. Fasta kostnader'!N78</f>
        <v>0</v>
      </c>
      <c r="M355" s="459">
        <f>'3. Fasta kostnader'!O78</f>
        <v>0</v>
      </c>
      <c r="N355" s="459">
        <f>'3. Fasta kostnader'!P78</f>
        <v>0</v>
      </c>
      <c r="O355" s="459">
        <f>'3. Fasta kostnader'!Q78</f>
        <v>0</v>
      </c>
      <c r="P355" s="453">
        <f>'3. Fasta kostnader'!R78</f>
        <v>0</v>
      </c>
      <c r="Q355" s="45">
        <f t="shared" ref="Q355" si="194">SUM(E355:P355)</f>
        <v>0</v>
      </c>
    </row>
    <row r="356" spans="3:17" x14ac:dyDescent="0.2">
      <c r="C356" s="44" t="s">
        <v>16</v>
      </c>
      <c r="D356" s="114"/>
      <c r="E356" s="127">
        <f t="shared" ref="E356:P356" si="195">E355-E355/(1+$D355/100)</f>
        <v>0</v>
      </c>
      <c r="F356" s="127">
        <f t="shared" si="195"/>
        <v>0</v>
      </c>
      <c r="G356" s="127">
        <f t="shared" si="195"/>
        <v>0</v>
      </c>
      <c r="H356" s="127">
        <f t="shared" si="195"/>
        <v>0</v>
      </c>
      <c r="I356" s="127">
        <f t="shared" si="195"/>
        <v>0</v>
      </c>
      <c r="J356" s="127">
        <f t="shared" si="195"/>
        <v>0</v>
      </c>
      <c r="K356" s="127">
        <f t="shared" si="195"/>
        <v>0</v>
      </c>
      <c r="L356" s="127">
        <f t="shared" si="195"/>
        <v>0</v>
      </c>
      <c r="M356" s="127">
        <f t="shared" si="195"/>
        <v>0</v>
      </c>
      <c r="N356" s="127">
        <f t="shared" si="195"/>
        <v>0</v>
      </c>
      <c r="O356" s="127">
        <f t="shared" si="195"/>
        <v>0</v>
      </c>
      <c r="P356" s="452">
        <f t="shared" si="195"/>
        <v>0</v>
      </c>
      <c r="Q356" s="45">
        <f>SUM(E356:P356)</f>
        <v>0</v>
      </c>
    </row>
    <row r="357" spans="3:17" s="163" customFormat="1" x14ac:dyDescent="0.2">
      <c r="C357" s="164" t="str">
        <f>'3. Fasta kostnader'!C79</f>
        <v xml:space="preserve">Administrationstjänster </v>
      </c>
      <c r="D357" s="463">
        <f>'3. Fasta kostnader'!E79</f>
        <v>0</v>
      </c>
      <c r="E357" s="461">
        <f>'3. Fasta kostnader'!G79</f>
        <v>0</v>
      </c>
      <c r="F357" s="461">
        <f>'3. Fasta kostnader'!H79</f>
        <v>0</v>
      </c>
      <c r="G357" s="461">
        <f>'3. Fasta kostnader'!I79</f>
        <v>0</v>
      </c>
      <c r="H357" s="461">
        <f>'3. Fasta kostnader'!J79</f>
        <v>0</v>
      </c>
      <c r="I357" s="461">
        <f>'3. Fasta kostnader'!K79</f>
        <v>0</v>
      </c>
      <c r="J357" s="461">
        <f>'3. Fasta kostnader'!L79</f>
        <v>0</v>
      </c>
      <c r="K357" s="461">
        <f>'3. Fasta kostnader'!M79</f>
        <v>0</v>
      </c>
      <c r="L357" s="461">
        <f>'3. Fasta kostnader'!N79</f>
        <v>0</v>
      </c>
      <c r="M357" s="461">
        <f>'3. Fasta kostnader'!O79</f>
        <v>0</v>
      </c>
      <c r="N357" s="461">
        <f>'3. Fasta kostnader'!P79</f>
        <v>0</v>
      </c>
      <c r="O357" s="461">
        <f>'3. Fasta kostnader'!Q79</f>
        <v>0</v>
      </c>
      <c r="P357" s="458">
        <f>'3. Fasta kostnader'!R79</f>
        <v>0</v>
      </c>
      <c r="Q357" s="167">
        <f t="shared" ref="Q357:Q358" si="196">SUM(E357:P357)</f>
        <v>0</v>
      </c>
    </row>
    <row r="358" spans="3:17" x14ac:dyDescent="0.2">
      <c r="C358" s="42" t="str">
        <f>'3. Fasta kostnader'!C80</f>
        <v xml:space="preserve">Hyror av arbetskraft </v>
      </c>
      <c r="D358" s="462">
        <f>'3. Fasta kostnader'!E80</f>
        <v>25.5</v>
      </c>
      <c r="E358" s="459">
        <f>'3. Fasta kostnader'!G80</f>
        <v>0</v>
      </c>
      <c r="F358" s="459">
        <f>'3. Fasta kostnader'!H80</f>
        <v>0</v>
      </c>
      <c r="G358" s="459">
        <f>'3. Fasta kostnader'!I80</f>
        <v>0</v>
      </c>
      <c r="H358" s="459">
        <f>'3. Fasta kostnader'!J80</f>
        <v>0</v>
      </c>
      <c r="I358" s="459">
        <f>'3. Fasta kostnader'!K80</f>
        <v>0</v>
      </c>
      <c r="J358" s="459">
        <f>'3. Fasta kostnader'!L80</f>
        <v>0</v>
      </c>
      <c r="K358" s="459">
        <f>'3. Fasta kostnader'!M80</f>
        <v>0</v>
      </c>
      <c r="L358" s="459">
        <f>'3. Fasta kostnader'!N80</f>
        <v>0</v>
      </c>
      <c r="M358" s="459">
        <f>'3. Fasta kostnader'!O80</f>
        <v>0</v>
      </c>
      <c r="N358" s="459">
        <f>'3. Fasta kostnader'!P80</f>
        <v>0</v>
      </c>
      <c r="O358" s="459">
        <f>'3. Fasta kostnader'!Q80</f>
        <v>0</v>
      </c>
      <c r="P358" s="453">
        <f>'3. Fasta kostnader'!R80</f>
        <v>0</v>
      </c>
      <c r="Q358" s="45">
        <f t="shared" si="196"/>
        <v>0</v>
      </c>
    </row>
    <row r="359" spans="3:17" x14ac:dyDescent="0.2">
      <c r="C359" s="44" t="s">
        <v>16</v>
      </c>
      <c r="D359" s="114"/>
      <c r="E359" s="127">
        <f t="shared" ref="E359:P359" si="197">E358-E358/(1+$D358/100)</f>
        <v>0</v>
      </c>
      <c r="F359" s="127">
        <f t="shared" si="197"/>
        <v>0</v>
      </c>
      <c r="G359" s="127">
        <f t="shared" si="197"/>
        <v>0</v>
      </c>
      <c r="H359" s="127">
        <f t="shared" si="197"/>
        <v>0</v>
      </c>
      <c r="I359" s="127">
        <f t="shared" si="197"/>
        <v>0</v>
      </c>
      <c r="J359" s="127">
        <f t="shared" si="197"/>
        <v>0</v>
      </c>
      <c r="K359" s="127">
        <f t="shared" si="197"/>
        <v>0</v>
      </c>
      <c r="L359" s="127">
        <f t="shared" si="197"/>
        <v>0</v>
      </c>
      <c r="M359" s="127">
        <f t="shared" si="197"/>
        <v>0</v>
      </c>
      <c r="N359" s="127">
        <f t="shared" si="197"/>
        <v>0</v>
      </c>
      <c r="O359" s="127">
        <f t="shared" si="197"/>
        <v>0</v>
      </c>
      <c r="P359" s="452">
        <f t="shared" si="197"/>
        <v>0</v>
      </c>
      <c r="Q359" s="45">
        <f>SUM(E359:P359)</f>
        <v>0</v>
      </c>
    </row>
    <row r="360" spans="3:17" x14ac:dyDescent="0.2">
      <c r="C360" s="42" t="str">
        <f>'3. Fasta kostnader'!C81</f>
        <v>Ekonomiförvaltningstjänster, revision</v>
      </c>
      <c r="D360" s="462">
        <f>'3. Fasta kostnader'!E81</f>
        <v>25.5</v>
      </c>
      <c r="E360" s="459">
        <f>'3. Fasta kostnader'!G81</f>
        <v>0</v>
      </c>
      <c r="F360" s="459">
        <f>'3. Fasta kostnader'!H81</f>
        <v>0</v>
      </c>
      <c r="G360" s="459">
        <f>'3. Fasta kostnader'!I81</f>
        <v>0</v>
      </c>
      <c r="H360" s="459">
        <f>'3. Fasta kostnader'!J81</f>
        <v>0</v>
      </c>
      <c r="I360" s="459">
        <f>'3. Fasta kostnader'!K81</f>
        <v>0</v>
      </c>
      <c r="J360" s="459">
        <f>'3. Fasta kostnader'!L81</f>
        <v>0</v>
      </c>
      <c r="K360" s="459">
        <f>'3. Fasta kostnader'!M81</f>
        <v>0</v>
      </c>
      <c r="L360" s="459">
        <f>'3. Fasta kostnader'!N81</f>
        <v>0</v>
      </c>
      <c r="M360" s="459">
        <f>'3. Fasta kostnader'!O81</f>
        <v>0</v>
      </c>
      <c r="N360" s="459">
        <f>'3. Fasta kostnader'!P81</f>
        <v>0</v>
      </c>
      <c r="O360" s="459">
        <f>'3. Fasta kostnader'!Q81</f>
        <v>0</v>
      </c>
      <c r="P360" s="453">
        <f>'3. Fasta kostnader'!R81</f>
        <v>0</v>
      </c>
      <c r="Q360" s="45">
        <f t="shared" ref="Q360" si="198">SUM(E360:P360)</f>
        <v>0</v>
      </c>
    </row>
    <row r="361" spans="3:17" x14ac:dyDescent="0.2">
      <c r="C361" s="44" t="s">
        <v>16</v>
      </c>
      <c r="D361" s="114"/>
      <c r="E361" s="127">
        <f t="shared" ref="E361:P361" si="199">E360-E360/(1+$D360/100)</f>
        <v>0</v>
      </c>
      <c r="F361" s="127">
        <f t="shared" si="199"/>
        <v>0</v>
      </c>
      <c r="G361" s="127">
        <f t="shared" si="199"/>
        <v>0</v>
      </c>
      <c r="H361" s="127">
        <f t="shared" si="199"/>
        <v>0</v>
      </c>
      <c r="I361" s="127">
        <f t="shared" si="199"/>
        <v>0</v>
      </c>
      <c r="J361" s="127">
        <f t="shared" si="199"/>
        <v>0</v>
      </c>
      <c r="K361" s="127">
        <f t="shared" si="199"/>
        <v>0</v>
      </c>
      <c r="L361" s="127">
        <f t="shared" si="199"/>
        <v>0</v>
      </c>
      <c r="M361" s="127">
        <f t="shared" si="199"/>
        <v>0</v>
      </c>
      <c r="N361" s="127">
        <f t="shared" si="199"/>
        <v>0</v>
      </c>
      <c r="O361" s="127">
        <f t="shared" si="199"/>
        <v>0</v>
      </c>
      <c r="P361" s="452">
        <f t="shared" si="199"/>
        <v>0</v>
      </c>
      <c r="Q361" s="45">
        <f>SUM(E361:P361)</f>
        <v>0</v>
      </c>
    </row>
    <row r="362" spans="3:17" x14ac:dyDescent="0.2">
      <c r="C362" s="42" t="str">
        <f>'3. Fasta kostnader'!C82</f>
        <v>Lag-, indrivnings och konsulttjänst</v>
      </c>
      <c r="D362" s="462">
        <f>'3. Fasta kostnader'!E82</f>
        <v>25.5</v>
      </c>
      <c r="E362" s="459">
        <f>'3. Fasta kostnader'!G82</f>
        <v>0</v>
      </c>
      <c r="F362" s="459">
        <f>'3. Fasta kostnader'!H82</f>
        <v>0</v>
      </c>
      <c r="G362" s="459">
        <f>'3. Fasta kostnader'!I82</f>
        <v>0</v>
      </c>
      <c r="H362" s="459">
        <f>'3. Fasta kostnader'!J82</f>
        <v>0</v>
      </c>
      <c r="I362" s="459">
        <f>'3. Fasta kostnader'!K82</f>
        <v>0</v>
      </c>
      <c r="J362" s="459">
        <f>'3. Fasta kostnader'!L82</f>
        <v>0</v>
      </c>
      <c r="K362" s="459">
        <f>'3. Fasta kostnader'!M82</f>
        <v>0</v>
      </c>
      <c r="L362" s="459">
        <f>'3. Fasta kostnader'!N82</f>
        <v>0</v>
      </c>
      <c r="M362" s="459">
        <f>'3. Fasta kostnader'!O82</f>
        <v>0</v>
      </c>
      <c r="N362" s="459">
        <f>'3. Fasta kostnader'!P82</f>
        <v>0</v>
      </c>
      <c r="O362" s="459">
        <f>'3. Fasta kostnader'!Q82</f>
        <v>0</v>
      </c>
      <c r="P362" s="453">
        <f>'3. Fasta kostnader'!R82</f>
        <v>0</v>
      </c>
      <c r="Q362" s="45">
        <f t="shared" ref="Q362" si="200">SUM(E362:P362)</f>
        <v>0</v>
      </c>
    </row>
    <row r="363" spans="3:17" x14ac:dyDescent="0.2">
      <c r="C363" s="44" t="s">
        <v>16</v>
      </c>
      <c r="D363" s="114"/>
      <c r="E363" s="127">
        <f t="shared" ref="E363:P363" si="201">E362-E362/(1+$D362/100)</f>
        <v>0</v>
      </c>
      <c r="F363" s="127">
        <f t="shared" si="201"/>
        <v>0</v>
      </c>
      <c r="G363" s="127">
        <f t="shared" si="201"/>
        <v>0</v>
      </c>
      <c r="H363" s="127">
        <f t="shared" si="201"/>
        <v>0</v>
      </c>
      <c r="I363" s="127">
        <f t="shared" si="201"/>
        <v>0</v>
      </c>
      <c r="J363" s="127">
        <f t="shared" si="201"/>
        <v>0</v>
      </c>
      <c r="K363" s="127">
        <f t="shared" si="201"/>
        <v>0</v>
      </c>
      <c r="L363" s="127">
        <f t="shared" si="201"/>
        <v>0</v>
      </c>
      <c r="M363" s="127">
        <f t="shared" si="201"/>
        <v>0</v>
      </c>
      <c r="N363" s="127">
        <f t="shared" si="201"/>
        <v>0</v>
      </c>
      <c r="O363" s="127">
        <f t="shared" si="201"/>
        <v>0</v>
      </c>
      <c r="P363" s="452">
        <f t="shared" si="201"/>
        <v>0</v>
      </c>
      <c r="Q363" s="45">
        <f>SUM(E363:P363)</f>
        <v>0</v>
      </c>
    </row>
    <row r="364" spans="3:17" x14ac:dyDescent="0.2">
      <c r="C364" s="42" t="str">
        <f>'3. Fasta kostnader'!C83</f>
        <v>Övriga administrationskostnader</v>
      </c>
      <c r="D364" s="462">
        <f>'3. Fasta kostnader'!E83</f>
        <v>25.5</v>
      </c>
      <c r="E364" s="459">
        <f>'3. Fasta kostnader'!G83</f>
        <v>0</v>
      </c>
      <c r="F364" s="459">
        <f>'3. Fasta kostnader'!H83</f>
        <v>0</v>
      </c>
      <c r="G364" s="459">
        <f>'3. Fasta kostnader'!I83</f>
        <v>0</v>
      </c>
      <c r="H364" s="459">
        <f>'3. Fasta kostnader'!J83</f>
        <v>0</v>
      </c>
      <c r="I364" s="459">
        <f>'3. Fasta kostnader'!K83</f>
        <v>0</v>
      </c>
      <c r="J364" s="459">
        <f>'3. Fasta kostnader'!L83</f>
        <v>0</v>
      </c>
      <c r="K364" s="459">
        <f>'3. Fasta kostnader'!M83</f>
        <v>0</v>
      </c>
      <c r="L364" s="459">
        <f>'3. Fasta kostnader'!N83</f>
        <v>0</v>
      </c>
      <c r="M364" s="459">
        <f>'3. Fasta kostnader'!O83</f>
        <v>0</v>
      </c>
      <c r="N364" s="459">
        <f>'3. Fasta kostnader'!P83</f>
        <v>0</v>
      </c>
      <c r="O364" s="459">
        <f>'3. Fasta kostnader'!Q83</f>
        <v>0</v>
      </c>
      <c r="P364" s="453">
        <f>'3. Fasta kostnader'!R83</f>
        <v>0</v>
      </c>
      <c r="Q364" s="45">
        <f t="shared" ref="Q364" si="202">SUM(E364:P364)</f>
        <v>0</v>
      </c>
    </row>
    <row r="365" spans="3:17" x14ac:dyDescent="0.2">
      <c r="C365" s="44" t="s">
        <v>16</v>
      </c>
      <c r="D365" s="114"/>
      <c r="E365" s="127">
        <f t="shared" ref="E365:P365" si="203">E364-E364/(1+$D364/100)</f>
        <v>0</v>
      </c>
      <c r="F365" s="127">
        <f t="shared" si="203"/>
        <v>0</v>
      </c>
      <c r="G365" s="127">
        <f t="shared" si="203"/>
        <v>0</v>
      </c>
      <c r="H365" s="127">
        <f t="shared" si="203"/>
        <v>0</v>
      </c>
      <c r="I365" s="127">
        <f t="shared" si="203"/>
        <v>0</v>
      </c>
      <c r="J365" s="127">
        <f t="shared" si="203"/>
        <v>0</v>
      </c>
      <c r="K365" s="127">
        <f t="shared" si="203"/>
        <v>0</v>
      </c>
      <c r="L365" s="127">
        <f t="shared" si="203"/>
        <v>0</v>
      </c>
      <c r="M365" s="127">
        <f t="shared" si="203"/>
        <v>0</v>
      </c>
      <c r="N365" s="127">
        <f t="shared" si="203"/>
        <v>0</v>
      </c>
      <c r="O365" s="127">
        <f t="shared" si="203"/>
        <v>0</v>
      </c>
      <c r="P365" s="452">
        <f t="shared" si="203"/>
        <v>0</v>
      </c>
      <c r="Q365" s="45">
        <f>SUM(E365:P365)</f>
        <v>0</v>
      </c>
    </row>
    <row r="366" spans="3:17" s="163" customFormat="1" x14ac:dyDescent="0.2">
      <c r="C366" s="164" t="str">
        <f>'3. Fasta kostnader'!C84</f>
        <v xml:space="preserve">Faktainsamling </v>
      </c>
      <c r="D366" s="463">
        <f>'3. Fasta kostnader'!E84</f>
        <v>0</v>
      </c>
      <c r="E366" s="461">
        <f>'3. Fasta kostnader'!G84</f>
        <v>0</v>
      </c>
      <c r="F366" s="461">
        <f>'3. Fasta kostnader'!H84</f>
        <v>0</v>
      </c>
      <c r="G366" s="461">
        <f>'3. Fasta kostnader'!I84</f>
        <v>0</v>
      </c>
      <c r="H366" s="461">
        <f>'3. Fasta kostnader'!J84</f>
        <v>0</v>
      </c>
      <c r="I366" s="461">
        <f>'3. Fasta kostnader'!K84</f>
        <v>0</v>
      </c>
      <c r="J366" s="461">
        <f>'3. Fasta kostnader'!L84</f>
        <v>0</v>
      </c>
      <c r="K366" s="461">
        <f>'3. Fasta kostnader'!M84</f>
        <v>0</v>
      </c>
      <c r="L366" s="461">
        <f>'3. Fasta kostnader'!N84</f>
        <v>0</v>
      </c>
      <c r="M366" s="461">
        <f>'3. Fasta kostnader'!O84</f>
        <v>0</v>
      </c>
      <c r="N366" s="461">
        <f>'3. Fasta kostnader'!P84</f>
        <v>0</v>
      </c>
      <c r="O366" s="461">
        <f>'3. Fasta kostnader'!Q84</f>
        <v>0</v>
      </c>
      <c r="P366" s="458">
        <f>'3. Fasta kostnader'!R84</f>
        <v>0</v>
      </c>
      <c r="Q366" s="167">
        <f t="shared" ref="Q366" si="204">SUM(E366:P366)</f>
        <v>0</v>
      </c>
    </row>
    <row r="367" spans="3:17" x14ac:dyDescent="0.2">
      <c r="C367" s="42" t="str">
        <f>'3. Fasta kostnader'!C85</f>
        <v xml:space="preserve">Tidningar </v>
      </c>
      <c r="D367" s="462">
        <f>'3. Fasta kostnader'!E85</f>
        <v>10</v>
      </c>
      <c r="E367" s="459">
        <f>'3. Fasta kostnader'!G85</f>
        <v>0</v>
      </c>
      <c r="F367" s="459">
        <f>'3. Fasta kostnader'!H85</f>
        <v>0</v>
      </c>
      <c r="G367" s="459">
        <f>'3. Fasta kostnader'!I85</f>
        <v>0</v>
      </c>
      <c r="H367" s="459">
        <f>'3. Fasta kostnader'!J85</f>
        <v>0</v>
      </c>
      <c r="I367" s="459">
        <f>'3. Fasta kostnader'!K85</f>
        <v>0</v>
      </c>
      <c r="J367" s="459">
        <f>'3. Fasta kostnader'!L85</f>
        <v>0</v>
      </c>
      <c r="K367" s="459">
        <f>'3. Fasta kostnader'!M85</f>
        <v>0</v>
      </c>
      <c r="L367" s="459">
        <f>'3. Fasta kostnader'!N85</f>
        <v>0</v>
      </c>
      <c r="M367" s="459">
        <f>'3. Fasta kostnader'!O85</f>
        <v>0</v>
      </c>
      <c r="N367" s="459">
        <f>'3. Fasta kostnader'!P85</f>
        <v>0</v>
      </c>
      <c r="O367" s="459">
        <f>'3. Fasta kostnader'!Q85</f>
        <v>0</v>
      </c>
      <c r="P367" s="453">
        <f>'3. Fasta kostnader'!R85</f>
        <v>0</v>
      </c>
      <c r="Q367" s="45">
        <f t="shared" ref="Q367" si="205">SUM(E367:P367)</f>
        <v>0</v>
      </c>
    </row>
    <row r="368" spans="3:17" x14ac:dyDescent="0.2">
      <c r="C368" s="44" t="s">
        <v>16</v>
      </c>
      <c r="D368" s="114"/>
      <c r="E368" s="127">
        <f t="shared" ref="E368:P368" si="206">E367-E367/(1+$D367/100)</f>
        <v>0</v>
      </c>
      <c r="F368" s="127">
        <f t="shared" si="206"/>
        <v>0</v>
      </c>
      <c r="G368" s="127">
        <f t="shared" si="206"/>
        <v>0</v>
      </c>
      <c r="H368" s="127">
        <f t="shared" si="206"/>
        <v>0</v>
      </c>
      <c r="I368" s="127">
        <f t="shared" si="206"/>
        <v>0</v>
      </c>
      <c r="J368" s="127">
        <f t="shared" si="206"/>
        <v>0</v>
      </c>
      <c r="K368" s="127">
        <f t="shared" si="206"/>
        <v>0</v>
      </c>
      <c r="L368" s="127">
        <f t="shared" si="206"/>
        <v>0</v>
      </c>
      <c r="M368" s="127">
        <f t="shared" si="206"/>
        <v>0</v>
      </c>
      <c r="N368" s="127">
        <f t="shared" si="206"/>
        <v>0</v>
      </c>
      <c r="O368" s="127">
        <f t="shared" si="206"/>
        <v>0</v>
      </c>
      <c r="P368" s="452">
        <f t="shared" si="206"/>
        <v>0</v>
      </c>
      <c r="Q368" s="45">
        <f>SUM(E368:P368)</f>
        <v>0</v>
      </c>
    </row>
    <row r="369" spans="3:17" x14ac:dyDescent="0.2">
      <c r="C369" s="42" t="str">
        <f>'3. Fasta kostnader'!C86</f>
        <v xml:space="preserve">Medlemsavgifter </v>
      </c>
      <c r="D369" s="462">
        <f>'3. Fasta kostnader'!E86</f>
        <v>0</v>
      </c>
      <c r="E369" s="459">
        <f>'3. Fasta kostnader'!G86</f>
        <v>0</v>
      </c>
      <c r="F369" s="459">
        <f>'3. Fasta kostnader'!H86</f>
        <v>0</v>
      </c>
      <c r="G369" s="459">
        <f>'3. Fasta kostnader'!I86</f>
        <v>0</v>
      </c>
      <c r="H369" s="459">
        <f>'3. Fasta kostnader'!J86</f>
        <v>0</v>
      </c>
      <c r="I369" s="459">
        <f>'3. Fasta kostnader'!K86</f>
        <v>0</v>
      </c>
      <c r="J369" s="459">
        <f>'3. Fasta kostnader'!L86</f>
        <v>0</v>
      </c>
      <c r="K369" s="459">
        <f>'3. Fasta kostnader'!M86</f>
        <v>0</v>
      </c>
      <c r="L369" s="459">
        <f>'3. Fasta kostnader'!N86</f>
        <v>0</v>
      </c>
      <c r="M369" s="459">
        <f>'3. Fasta kostnader'!O86</f>
        <v>0</v>
      </c>
      <c r="N369" s="459">
        <f>'3. Fasta kostnader'!P86</f>
        <v>0</v>
      </c>
      <c r="O369" s="459">
        <f>'3. Fasta kostnader'!Q86</f>
        <v>0</v>
      </c>
      <c r="P369" s="453">
        <f>'3. Fasta kostnader'!R86</f>
        <v>0</v>
      </c>
      <c r="Q369" s="45">
        <f t="shared" ref="Q369" si="207">SUM(E369:P369)</f>
        <v>0</v>
      </c>
    </row>
    <row r="370" spans="3:17" x14ac:dyDescent="0.2">
      <c r="C370" s="44" t="s">
        <v>16</v>
      </c>
      <c r="D370" s="114"/>
      <c r="E370" s="127">
        <f t="shared" ref="E370:P370" si="208">E369-E369/(1+$D369/100)</f>
        <v>0</v>
      </c>
      <c r="F370" s="127">
        <f t="shared" si="208"/>
        <v>0</v>
      </c>
      <c r="G370" s="127">
        <f t="shared" si="208"/>
        <v>0</v>
      </c>
      <c r="H370" s="127">
        <f t="shared" si="208"/>
        <v>0</v>
      </c>
      <c r="I370" s="127">
        <f t="shared" si="208"/>
        <v>0</v>
      </c>
      <c r="J370" s="127">
        <f t="shared" si="208"/>
        <v>0</v>
      </c>
      <c r="K370" s="127">
        <f t="shared" si="208"/>
        <v>0</v>
      </c>
      <c r="L370" s="127">
        <f t="shared" si="208"/>
        <v>0</v>
      </c>
      <c r="M370" s="127">
        <f t="shared" si="208"/>
        <v>0</v>
      </c>
      <c r="N370" s="127">
        <f t="shared" si="208"/>
        <v>0</v>
      </c>
      <c r="O370" s="127">
        <f t="shared" si="208"/>
        <v>0</v>
      </c>
      <c r="P370" s="452">
        <f t="shared" si="208"/>
        <v>0</v>
      </c>
      <c r="Q370" s="45">
        <f>SUM(E370:P370)</f>
        <v>0</v>
      </c>
    </row>
    <row r="371" spans="3:17" s="163" customFormat="1" x14ac:dyDescent="0.2">
      <c r="C371" s="164" t="str">
        <f>'3. Fasta kostnader'!C87</f>
        <v xml:space="preserve">Datakommunikation och penningrörelse </v>
      </c>
      <c r="D371" s="463">
        <f>'3. Fasta kostnader'!E87</f>
        <v>0</v>
      </c>
      <c r="E371" s="461">
        <f>'3. Fasta kostnader'!G87</f>
        <v>0</v>
      </c>
      <c r="F371" s="461">
        <f>'3. Fasta kostnader'!H87</f>
        <v>0</v>
      </c>
      <c r="G371" s="461">
        <f>'3. Fasta kostnader'!I87</f>
        <v>0</v>
      </c>
      <c r="H371" s="461">
        <f>'3. Fasta kostnader'!J87</f>
        <v>0</v>
      </c>
      <c r="I371" s="461">
        <f>'3. Fasta kostnader'!K87</f>
        <v>0</v>
      </c>
      <c r="J371" s="461">
        <f>'3. Fasta kostnader'!L87</f>
        <v>0</v>
      </c>
      <c r="K371" s="461">
        <f>'3. Fasta kostnader'!M87</f>
        <v>0</v>
      </c>
      <c r="L371" s="461">
        <f>'3. Fasta kostnader'!N87</f>
        <v>0</v>
      </c>
      <c r="M371" s="461">
        <f>'3. Fasta kostnader'!O87</f>
        <v>0</v>
      </c>
      <c r="N371" s="461">
        <f>'3. Fasta kostnader'!P87</f>
        <v>0</v>
      </c>
      <c r="O371" s="461">
        <f>'3. Fasta kostnader'!Q87</f>
        <v>0</v>
      </c>
      <c r="P371" s="458">
        <f>'3. Fasta kostnader'!R87</f>
        <v>0</v>
      </c>
      <c r="Q371" s="167">
        <f t="shared" ref="Q371" si="209">SUM(E371:P371)</f>
        <v>0</v>
      </c>
    </row>
    <row r="372" spans="3:17" x14ac:dyDescent="0.2">
      <c r="C372" s="42" t="str">
        <f>'3. Fasta kostnader'!C88</f>
        <v>Telefon- och mobiltelefonkostnader</v>
      </c>
      <c r="D372" s="462">
        <f>'3. Fasta kostnader'!E88</f>
        <v>25.5</v>
      </c>
      <c r="E372" s="459">
        <f>'3. Fasta kostnader'!G88</f>
        <v>0</v>
      </c>
      <c r="F372" s="459">
        <f>'3. Fasta kostnader'!H88</f>
        <v>0</v>
      </c>
      <c r="G372" s="459">
        <f>'3. Fasta kostnader'!I88</f>
        <v>0</v>
      </c>
      <c r="H372" s="459">
        <f>'3. Fasta kostnader'!J88</f>
        <v>0</v>
      </c>
      <c r="I372" s="459">
        <f>'3. Fasta kostnader'!K88</f>
        <v>0</v>
      </c>
      <c r="J372" s="459">
        <f>'3. Fasta kostnader'!L88</f>
        <v>0</v>
      </c>
      <c r="K372" s="459">
        <f>'3. Fasta kostnader'!M88</f>
        <v>0</v>
      </c>
      <c r="L372" s="459">
        <f>'3. Fasta kostnader'!N88</f>
        <v>0</v>
      </c>
      <c r="M372" s="459">
        <f>'3. Fasta kostnader'!O88</f>
        <v>0</v>
      </c>
      <c r="N372" s="459">
        <f>'3. Fasta kostnader'!P88</f>
        <v>0</v>
      </c>
      <c r="O372" s="459">
        <f>'3. Fasta kostnader'!Q88</f>
        <v>0</v>
      </c>
      <c r="P372" s="453">
        <f>'3. Fasta kostnader'!R88</f>
        <v>0</v>
      </c>
      <c r="Q372" s="45">
        <f t="shared" ref="Q372" si="210">SUM(E372:P372)</f>
        <v>0</v>
      </c>
    </row>
    <row r="373" spans="3:17" x14ac:dyDescent="0.2">
      <c r="C373" s="44" t="s">
        <v>16</v>
      </c>
      <c r="D373" s="114"/>
      <c r="E373" s="127">
        <f t="shared" ref="E373:P373" si="211">E372-E372/(1+$D372/100)</f>
        <v>0</v>
      </c>
      <c r="F373" s="127">
        <f t="shared" si="211"/>
        <v>0</v>
      </c>
      <c r="G373" s="127">
        <f t="shared" si="211"/>
        <v>0</v>
      </c>
      <c r="H373" s="127">
        <f t="shared" si="211"/>
        <v>0</v>
      </c>
      <c r="I373" s="127">
        <f t="shared" si="211"/>
        <v>0</v>
      </c>
      <c r="J373" s="127">
        <f t="shared" si="211"/>
        <v>0</v>
      </c>
      <c r="K373" s="127">
        <f t="shared" si="211"/>
        <v>0</v>
      </c>
      <c r="L373" s="127">
        <f t="shared" si="211"/>
        <v>0</v>
      </c>
      <c r="M373" s="127">
        <f t="shared" si="211"/>
        <v>0</v>
      </c>
      <c r="N373" s="127">
        <f t="shared" si="211"/>
        <v>0</v>
      </c>
      <c r="O373" s="127">
        <f t="shared" si="211"/>
        <v>0</v>
      </c>
      <c r="P373" s="452">
        <f t="shared" si="211"/>
        <v>0</v>
      </c>
      <c r="Q373" s="45">
        <f>SUM(E373:P373)</f>
        <v>0</v>
      </c>
    </row>
    <row r="374" spans="3:17" x14ac:dyDescent="0.2">
      <c r="C374" s="42" t="str">
        <f>'3. Fasta kostnader'!C89</f>
        <v xml:space="preserve">Dataöverföringskostnader </v>
      </c>
      <c r="D374" s="462">
        <f>'3. Fasta kostnader'!E89</f>
        <v>25.5</v>
      </c>
      <c r="E374" s="459">
        <f>'3. Fasta kostnader'!G89</f>
        <v>0</v>
      </c>
      <c r="F374" s="459">
        <f>'3. Fasta kostnader'!H89</f>
        <v>0</v>
      </c>
      <c r="G374" s="459">
        <f>'3. Fasta kostnader'!I89</f>
        <v>0</v>
      </c>
      <c r="H374" s="459">
        <f>'3. Fasta kostnader'!J89</f>
        <v>0</v>
      </c>
      <c r="I374" s="459">
        <f>'3. Fasta kostnader'!K89</f>
        <v>0</v>
      </c>
      <c r="J374" s="459">
        <f>'3. Fasta kostnader'!L89</f>
        <v>0</v>
      </c>
      <c r="K374" s="459">
        <f>'3. Fasta kostnader'!M89</f>
        <v>0</v>
      </c>
      <c r="L374" s="459">
        <f>'3. Fasta kostnader'!N89</f>
        <v>0</v>
      </c>
      <c r="M374" s="459">
        <f>'3. Fasta kostnader'!O89</f>
        <v>0</v>
      </c>
      <c r="N374" s="459">
        <f>'3. Fasta kostnader'!P89</f>
        <v>0</v>
      </c>
      <c r="O374" s="459">
        <f>'3. Fasta kostnader'!Q89</f>
        <v>0</v>
      </c>
      <c r="P374" s="453">
        <f>'3. Fasta kostnader'!R89</f>
        <v>0</v>
      </c>
      <c r="Q374" s="45">
        <f t="shared" ref="Q374" si="212">SUM(E374:P374)</f>
        <v>0</v>
      </c>
    </row>
    <row r="375" spans="3:17" x14ac:dyDescent="0.2">
      <c r="C375" s="44" t="s">
        <v>16</v>
      </c>
      <c r="D375" s="114"/>
      <c r="E375" s="127">
        <f t="shared" ref="E375:P375" si="213">E374-E374/(1+$D374/100)</f>
        <v>0</v>
      </c>
      <c r="F375" s="127">
        <f t="shared" si="213"/>
        <v>0</v>
      </c>
      <c r="G375" s="127">
        <f t="shared" si="213"/>
        <v>0</v>
      </c>
      <c r="H375" s="127">
        <f t="shared" si="213"/>
        <v>0</v>
      </c>
      <c r="I375" s="127">
        <f t="shared" si="213"/>
        <v>0</v>
      </c>
      <c r="J375" s="127">
        <f t="shared" si="213"/>
        <v>0</v>
      </c>
      <c r="K375" s="127">
        <f t="shared" si="213"/>
        <v>0</v>
      </c>
      <c r="L375" s="127">
        <f t="shared" si="213"/>
        <v>0</v>
      </c>
      <c r="M375" s="127">
        <f t="shared" si="213"/>
        <v>0</v>
      </c>
      <c r="N375" s="127">
        <f t="shared" si="213"/>
        <v>0</v>
      </c>
      <c r="O375" s="127">
        <f t="shared" si="213"/>
        <v>0</v>
      </c>
      <c r="P375" s="452">
        <f t="shared" si="213"/>
        <v>0</v>
      </c>
      <c r="Q375" s="45">
        <f>SUM(E375:P375)</f>
        <v>0</v>
      </c>
    </row>
    <row r="376" spans="3:17" x14ac:dyDescent="0.2">
      <c r="C376" s="42" t="str">
        <f>'3. Fasta kostnader'!C90</f>
        <v>Post- och kurirkostnader</v>
      </c>
      <c r="D376" s="462">
        <f>'3. Fasta kostnader'!E90</f>
        <v>25.5</v>
      </c>
      <c r="E376" s="459">
        <f>'3. Fasta kostnader'!G90</f>
        <v>0</v>
      </c>
      <c r="F376" s="459">
        <f>'3. Fasta kostnader'!H90</f>
        <v>0</v>
      </c>
      <c r="G376" s="459">
        <f>'3. Fasta kostnader'!I90</f>
        <v>0</v>
      </c>
      <c r="H376" s="459">
        <f>'3. Fasta kostnader'!J90</f>
        <v>0</v>
      </c>
      <c r="I376" s="459">
        <f>'3. Fasta kostnader'!K90</f>
        <v>0</v>
      </c>
      <c r="J376" s="459">
        <f>'3. Fasta kostnader'!L90</f>
        <v>0</v>
      </c>
      <c r="K376" s="459">
        <f>'3. Fasta kostnader'!M90</f>
        <v>0</v>
      </c>
      <c r="L376" s="459">
        <f>'3. Fasta kostnader'!N90</f>
        <v>0</v>
      </c>
      <c r="M376" s="459">
        <f>'3. Fasta kostnader'!O90</f>
        <v>0</v>
      </c>
      <c r="N376" s="459">
        <f>'3. Fasta kostnader'!P90</f>
        <v>0</v>
      </c>
      <c r="O376" s="459">
        <f>'3. Fasta kostnader'!Q90</f>
        <v>0</v>
      </c>
      <c r="P376" s="453">
        <f>'3. Fasta kostnader'!R90</f>
        <v>0</v>
      </c>
      <c r="Q376" s="45">
        <f t="shared" ref="Q376" si="214">SUM(E376:P376)</f>
        <v>0</v>
      </c>
    </row>
    <row r="377" spans="3:17" x14ac:dyDescent="0.2">
      <c r="C377" s="44" t="s">
        <v>16</v>
      </c>
      <c r="D377" s="114"/>
      <c r="E377" s="127">
        <f t="shared" ref="E377:P377" si="215">E376-E376/(1+$D376/100)</f>
        <v>0</v>
      </c>
      <c r="F377" s="127">
        <f t="shared" si="215"/>
        <v>0</v>
      </c>
      <c r="G377" s="127">
        <f t="shared" si="215"/>
        <v>0</v>
      </c>
      <c r="H377" s="127">
        <f t="shared" si="215"/>
        <v>0</v>
      </c>
      <c r="I377" s="127">
        <f t="shared" si="215"/>
        <v>0</v>
      </c>
      <c r="J377" s="127">
        <f t="shared" si="215"/>
        <v>0</v>
      </c>
      <c r="K377" s="127">
        <f t="shared" si="215"/>
        <v>0</v>
      </c>
      <c r="L377" s="127">
        <f t="shared" si="215"/>
        <v>0</v>
      </c>
      <c r="M377" s="127">
        <f t="shared" si="215"/>
        <v>0</v>
      </c>
      <c r="N377" s="127">
        <f t="shared" si="215"/>
        <v>0</v>
      </c>
      <c r="O377" s="127">
        <f t="shared" si="215"/>
        <v>0</v>
      </c>
      <c r="P377" s="452">
        <f t="shared" si="215"/>
        <v>0</v>
      </c>
      <c r="Q377" s="45">
        <f>SUM(E377:P377)</f>
        <v>0</v>
      </c>
    </row>
    <row r="378" spans="3:17" x14ac:dyDescent="0.2">
      <c r="C378" s="42" t="str">
        <f>'3. Fasta kostnader'!C91</f>
        <v>Kostnader av penningrörelse</v>
      </c>
      <c r="D378" s="462">
        <f>'3. Fasta kostnader'!E91</f>
        <v>25.5</v>
      </c>
      <c r="E378" s="459">
        <f>'3. Fasta kostnader'!G91</f>
        <v>0</v>
      </c>
      <c r="F378" s="459">
        <f>'3. Fasta kostnader'!H91</f>
        <v>0</v>
      </c>
      <c r="G378" s="459">
        <f>'3. Fasta kostnader'!I91</f>
        <v>0</v>
      </c>
      <c r="H378" s="459">
        <f>'3. Fasta kostnader'!J91</f>
        <v>0</v>
      </c>
      <c r="I378" s="459">
        <f>'3. Fasta kostnader'!K91</f>
        <v>0</v>
      </c>
      <c r="J378" s="459">
        <f>'3. Fasta kostnader'!L91</f>
        <v>0</v>
      </c>
      <c r="K378" s="459">
        <f>'3. Fasta kostnader'!M91</f>
        <v>0</v>
      </c>
      <c r="L378" s="459">
        <f>'3. Fasta kostnader'!N91</f>
        <v>0</v>
      </c>
      <c r="M378" s="459">
        <f>'3. Fasta kostnader'!O91</f>
        <v>0</v>
      </c>
      <c r="N378" s="459">
        <f>'3. Fasta kostnader'!P91</f>
        <v>0</v>
      </c>
      <c r="O378" s="459">
        <f>'3. Fasta kostnader'!Q91</f>
        <v>0</v>
      </c>
      <c r="P378" s="453">
        <f>'3. Fasta kostnader'!R91</f>
        <v>0</v>
      </c>
      <c r="Q378" s="45">
        <f t="shared" ref="Q378" si="216">SUM(E378:P378)</f>
        <v>0</v>
      </c>
    </row>
    <row r="379" spans="3:17" x14ac:dyDescent="0.2">
      <c r="C379" s="44" t="s">
        <v>16</v>
      </c>
      <c r="D379" s="114"/>
      <c r="E379" s="127">
        <f t="shared" ref="E379:P379" si="217">E378-E378/(1+$D378/100)</f>
        <v>0</v>
      </c>
      <c r="F379" s="127">
        <f t="shared" si="217"/>
        <v>0</v>
      </c>
      <c r="G379" s="127">
        <f t="shared" si="217"/>
        <v>0</v>
      </c>
      <c r="H379" s="127">
        <f t="shared" si="217"/>
        <v>0</v>
      </c>
      <c r="I379" s="127">
        <f t="shared" si="217"/>
        <v>0</v>
      </c>
      <c r="J379" s="127">
        <f t="shared" si="217"/>
        <v>0</v>
      </c>
      <c r="K379" s="127">
        <f t="shared" si="217"/>
        <v>0</v>
      </c>
      <c r="L379" s="127">
        <f t="shared" si="217"/>
        <v>0</v>
      </c>
      <c r="M379" s="127">
        <f t="shared" si="217"/>
        <v>0</v>
      </c>
      <c r="N379" s="127">
        <f t="shared" si="217"/>
        <v>0</v>
      </c>
      <c r="O379" s="127">
        <f t="shared" si="217"/>
        <v>0</v>
      </c>
      <c r="P379" s="452">
        <f t="shared" si="217"/>
        <v>0</v>
      </c>
      <c r="Q379" s="45">
        <f>SUM(E379:P379)</f>
        <v>0</v>
      </c>
    </row>
    <row r="380" spans="3:17" s="163" customFormat="1" x14ac:dyDescent="0.2">
      <c r="C380" s="164" t="str">
        <f>'3. Fasta kostnader'!C92</f>
        <v>Försäkringar under räkenskapsperioden</v>
      </c>
      <c r="D380" s="463">
        <f>'3. Fasta kostnader'!E92</f>
        <v>0</v>
      </c>
      <c r="E380" s="461">
        <f>'3. Fasta kostnader'!G92</f>
        <v>0</v>
      </c>
      <c r="F380" s="461">
        <f>'3. Fasta kostnader'!H92</f>
        <v>0</v>
      </c>
      <c r="G380" s="461">
        <f>'3. Fasta kostnader'!I92</f>
        <v>0</v>
      </c>
      <c r="H380" s="461">
        <f>'3. Fasta kostnader'!J92</f>
        <v>0</v>
      </c>
      <c r="I380" s="461">
        <f>'3. Fasta kostnader'!K92</f>
        <v>0</v>
      </c>
      <c r="J380" s="461">
        <f>'3. Fasta kostnader'!L92</f>
        <v>0</v>
      </c>
      <c r="K380" s="461">
        <f>'3. Fasta kostnader'!M92</f>
        <v>0</v>
      </c>
      <c r="L380" s="461">
        <f>'3. Fasta kostnader'!N92</f>
        <v>0</v>
      </c>
      <c r="M380" s="461">
        <f>'3. Fasta kostnader'!O92</f>
        <v>0</v>
      </c>
      <c r="N380" s="461">
        <f>'3. Fasta kostnader'!P92</f>
        <v>0</v>
      </c>
      <c r="O380" s="461">
        <f>'3. Fasta kostnader'!Q92</f>
        <v>0</v>
      </c>
      <c r="P380" s="458">
        <f>'3. Fasta kostnader'!R92</f>
        <v>0</v>
      </c>
      <c r="Q380" s="167">
        <f>SUM(E380:P380)</f>
        <v>0</v>
      </c>
    </row>
    <row r="381" spans="3:17" x14ac:dyDescent="0.2">
      <c r="C381" s="42" t="str">
        <f>'3. Fasta kostnader'!C93</f>
        <v>Ansvarsförsäkring</v>
      </c>
      <c r="D381" s="462">
        <f>'3. Fasta kostnader'!E93</f>
        <v>0</v>
      </c>
      <c r="E381" s="459">
        <f>'3. Fasta kostnader'!G93</f>
        <v>0</v>
      </c>
      <c r="F381" s="459">
        <f>'3. Fasta kostnader'!H93</f>
        <v>0</v>
      </c>
      <c r="G381" s="459">
        <f>'3. Fasta kostnader'!I93</f>
        <v>0</v>
      </c>
      <c r="H381" s="459">
        <f>'3. Fasta kostnader'!J93</f>
        <v>0</v>
      </c>
      <c r="I381" s="459">
        <f>'3. Fasta kostnader'!K93</f>
        <v>0</v>
      </c>
      <c r="J381" s="459">
        <f>'3. Fasta kostnader'!L93</f>
        <v>0</v>
      </c>
      <c r="K381" s="459">
        <f>'3. Fasta kostnader'!M93</f>
        <v>0</v>
      </c>
      <c r="L381" s="459">
        <f>'3. Fasta kostnader'!N93</f>
        <v>0</v>
      </c>
      <c r="M381" s="459">
        <f>'3. Fasta kostnader'!O93</f>
        <v>0</v>
      </c>
      <c r="N381" s="459">
        <f>'3. Fasta kostnader'!P93</f>
        <v>0</v>
      </c>
      <c r="O381" s="459">
        <f>'3. Fasta kostnader'!Q93</f>
        <v>0</v>
      </c>
      <c r="P381" s="453">
        <f>'3. Fasta kostnader'!R93</f>
        <v>0</v>
      </c>
      <c r="Q381" s="45">
        <f>SUM(E381:P381)</f>
        <v>0</v>
      </c>
    </row>
    <row r="382" spans="3:17" x14ac:dyDescent="0.2">
      <c r="C382" s="44" t="s">
        <v>16</v>
      </c>
      <c r="D382" s="114"/>
      <c r="E382" s="127">
        <f t="shared" ref="E382:P382" si="218">E381-E381/(1+$D381/100)</f>
        <v>0</v>
      </c>
      <c r="F382" s="127">
        <f t="shared" si="218"/>
        <v>0</v>
      </c>
      <c r="G382" s="127">
        <f t="shared" si="218"/>
        <v>0</v>
      </c>
      <c r="H382" s="127">
        <f t="shared" si="218"/>
        <v>0</v>
      </c>
      <c r="I382" s="127">
        <f t="shared" si="218"/>
        <v>0</v>
      </c>
      <c r="J382" s="127">
        <f t="shared" si="218"/>
        <v>0</v>
      </c>
      <c r="K382" s="127">
        <f t="shared" si="218"/>
        <v>0</v>
      </c>
      <c r="L382" s="127">
        <f t="shared" si="218"/>
        <v>0</v>
      </c>
      <c r="M382" s="127">
        <f t="shared" si="218"/>
        <v>0</v>
      </c>
      <c r="N382" s="127">
        <f t="shared" si="218"/>
        <v>0</v>
      </c>
      <c r="O382" s="127">
        <f t="shared" si="218"/>
        <v>0</v>
      </c>
      <c r="P382" s="452">
        <f t="shared" si="218"/>
        <v>0</v>
      </c>
      <c r="Q382" s="45">
        <f t="shared" ref="Q382" si="219">SUM(E382:P382)</f>
        <v>0</v>
      </c>
    </row>
    <row r="383" spans="3:17" x14ac:dyDescent="0.2">
      <c r="C383" s="42" t="str">
        <f>'3. Fasta kostnader'!C94</f>
        <v>Inventarieförsäkringar, maskinskada</v>
      </c>
      <c r="D383" s="462">
        <f>'3. Fasta kostnader'!E94</f>
        <v>0</v>
      </c>
      <c r="E383" s="459">
        <f>'3. Fasta kostnader'!G94</f>
        <v>0</v>
      </c>
      <c r="F383" s="459">
        <f>'3. Fasta kostnader'!H94</f>
        <v>0</v>
      </c>
      <c r="G383" s="459">
        <f>'3. Fasta kostnader'!I94</f>
        <v>0</v>
      </c>
      <c r="H383" s="459">
        <f>'3. Fasta kostnader'!J94</f>
        <v>0</v>
      </c>
      <c r="I383" s="459">
        <f>'3. Fasta kostnader'!K94</f>
        <v>0</v>
      </c>
      <c r="J383" s="459">
        <f>'3. Fasta kostnader'!L94</f>
        <v>0</v>
      </c>
      <c r="K383" s="459">
        <f>'3. Fasta kostnader'!M94</f>
        <v>0</v>
      </c>
      <c r="L383" s="459">
        <f>'3. Fasta kostnader'!N94</f>
        <v>0</v>
      </c>
      <c r="M383" s="459">
        <f>'3. Fasta kostnader'!O94</f>
        <v>0</v>
      </c>
      <c r="N383" s="459">
        <f>'3. Fasta kostnader'!P94</f>
        <v>0</v>
      </c>
      <c r="O383" s="459">
        <f>'3. Fasta kostnader'!Q94</f>
        <v>0</v>
      </c>
      <c r="P383" s="453">
        <f>'3. Fasta kostnader'!R94</f>
        <v>0</v>
      </c>
      <c r="Q383" s="45">
        <f>SUM(E383:P383)</f>
        <v>0</v>
      </c>
    </row>
    <row r="384" spans="3:17" x14ac:dyDescent="0.2">
      <c r="C384" s="44" t="s">
        <v>16</v>
      </c>
      <c r="D384" s="114"/>
      <c r="E384" s="127">
        <f t="shared" ref="E384:P384" si="220">E383-E383/(1+$D383/100)</f>
        <v>0</v>
      </c>
      <c r="F384" s="127">
        <f t="shared" si="220"/>
        <v>0</v>
      </c>
      <c r="G384" s="127">
        <f t="shared" si="220"/>
        <v>0</v>
      </c>
      <c r="H384" s="127">
        <f t="shared" si="220"/>
        <v>0</v>
      </c>
      <c r="I384" s="127">
        <f t="shared" si="220"/>
        <v>0</v>
      </c>
      <c r="J384" s="127">
        <f t="shared" si="220"/>
        <v>0</v>
      </c>
      <c r="K384" s="127">
        <f t="shared" si="220"/>
        <v>0</v>
      </c>
      <c r="L384" s="127">
        <f t="shared" si="220"/>
        <v>0</v>
      </c>
      <c r="M384" s="127">
        <f t="shared" si="220"/>
        <v>0</v>
      </c>
      <c r="N384" s="127">
        <f t="shared" si="220"/>
        <v>0</v>
      </c>
      <c r="O384" s="127">
        <f t="shared" si="220"/>
        <v>0</v>
      </c>
      <c r="P384" s="452">
        <f t="shared" si="220"/>
        <v>0</v>
      </c>
      <c r="Q384" s="45">
        <f t="shared" ref="Q384" si="221">SUM(E384:P384)</f>
        <v>0</v>
      </c>
    </row>
    <row r="385" spans="3:17" x14ac:dyDescent="0.2">
      <c r="C385" s="42" t="str">
        <f>'3. Fasta kostnader'!C95</f>
        <v>Övriga försäkringar, avbrottsförsäkring</v>
      </c>
      <c r="D385" s="462">
        <f>'3. Fasta kostnader'!E95</f>
        <v>0</v>
      </c>
      <c r="E385" s="459">
        <f>'3. Fasta kostnader'!G95</f>
        <v>0</v>
      </c>
      <c r="F385" s="459">
        <f>'3. Fasta kostnader'!H95</f>
        <v>0</v>
      </c>
      <c r="G385" s="459">
        <f>'3. Fasta kostnader'!I95</f>
        <v>0</v>
      </c>
      <c r="H385" s="459">
        <f>'3. Fasta kostnader'!J95</f>
        <v>0</v>
      </c>
      <c r="I385" s="459">
        <f>'3. Fasta kostnader'!K95</f>
        <v>0</v>
      </c>
      <c r="J385" s="459">
        <f>'3. Fasta kostnader'!L95</f>
        <v>0</v>
      </c>
      <c r="K385" s="459">
        <f>'3. Fasta kostnader'!M95</f>
        <v>0</v>
      </c>
      <c r="L385" s="459">
        <f>'3. Fasta kostnader'!N95</f>
        <v>0</v>
      </c>
      <c r="M385" s="459">
        <f>'3. Fasta kostnader'!O95</f>
        <v>0</v>
      </c>
      <c r="N385" s="459">
        <f>'3. Fasta kostnader'!P95</f>
        <v>0</v>
      </c>
      <c r="O385" s="459">
        <f>'3. Fasta kostnader'!Q95</f>
        <v>0</v>
      </c>
      <c r="P385" s="453">
        <f>'3. Fasta kostnader'!R95</f>
        <v>0</v>
      </c>
      <c r="Q385" s="45">
        <f>SUM(E385:P385)</f>
        <v>0</v>
      </c>
    </row>
    <row r="386" spans="3:17" x14ac:dyDescent="0.2">
      <c r="C386" s="44" t="s">
        <v>16</v>
      </c>
      <c r="D386" s="114"/>
      <c r="E386" s="127">
        <f t="shared" ref="E386:P386" si="222">E385-E385/(1+$D385/100)</f>
        <v>0</v>
      </c>
      <c r="F386" s="127">
        <f t="shared" si="222"/>
        <v>0</v>
      </c>
      <c r="G386" s="127">
        <f t="shared" si="222"/>
        <v>0</v>
      </c>
      <c r="H386" s="127">
        <f t="shared" si="222"/>
        <v>0</v>
      </c>
      <c r="I386" s="127">
        <f t="shared" si="222"/>
        <v>0</v>
      </c>
      <c r="J386" s="127">
        <f t="shared" si="222"/>
        <v>0</v>
      </c>
      <c r="K386" s="127">
        <f t="shared" si="222"/>
        <v>0</v>
      </c>
      <c r="L386" s="127">
        <f t="shared" si="222"/>
        <v>0</v>
      </c>
      <c r="M386" s="127">
        <f t="shared" si="222"/>
        <v>0</v>
      </c>
      <c r="N386" s="127">
        <f t="shared" si="222"/>
        <v>0</v>
      </c>
      <c r="O386" s="127">
        <f t="shared" si="222"/>
        <v>0</v>
      </c>
      <c r="P386" s="452">
        <f t="shared" si="222"/>
        <v>0</v>
      </c>
      <c r="Q386" s="45">
        <f t="shared" ref="Q386" si="223">SUM(E386:P386)</f>
        <v>0</v>
      </c>
    </row>
    <row r="387" spans="3:17" s="163" customFormat="1" x14ac:dyDescent="0.2">
      <c r="C387" s="164" t="str">
        <f>'3. Fasta kostnader'!C96</f>
        <v xml:space="preserve"> Kontorstillbehör </v>
      </c>
      <c r="D387" s="463">
        <f>'3. Fasta kostnader'!E96</f>
        <v>25.5</v>
      </c>
      <c r="E387" s="461">
        <f>'3. Fasta kostnader'!G96</f>
        <v>0</v>
      </c>
      <c r="F387" s="461">
        <f>'3. Fasta kostnader'!H96</f>
        <v>0</v>
      </c>
      <c r="G387" s="461">
        <f>'3. Fasta kostnader'!I96</f>
        <v>0</v>
      </c>
      <c r="H387" s="461">
        <f>'3. Fasta kostnader'!J96</f>
        <v>0</v>
      </c>
      <c r="I387" s="461">
        <f>'3. Fasta kostnader'!K96</f>
        <v>0</v>
      </c>
      <c r="J387" s="461">
        <f>'3. Fasta kostnader'!L96</f>
        <v>0</v>
      </c>
      <c r="K387" s="461">
        <f>'3. Fasta kostnader'!M96</f>
        <v>0</v>
      </c>
      <c r="L387" s="461">
        <f>'3. Fasta kostnader'!N96</f>
        <v>0</v>
      </c>
      <c r="M387" s="461">
        <f>'3. Fasta kostnader'!O96</f>
        <v>0</v>
      </c>
      <c r="N387" s="461">
        <f>'3. Fasta kostnader'!P96</f>
        <v>0</v>
      </c>
      <c r="O387" s="461">
        <f>'3. Fasta kostnader'!Q96</f>
        <v>0</v>
      </c>
      <c r="P387" s="458">
        <f>'3. Fasta kostnader'!R96</f>
        <v>0</v>
      </c>
      <c r="Q387" s="167">
        <f>SUM(E387:P387)</f>
        <v>0</v>
      </c>
    </row>
    <row r="388" spans="3:17" x14ac:dyDescent="0.2">
      <c r="C388" s="44" t="s">
        <v>16</v>
      </c>
      <c r="D388" s="114"/>
      <c r="E388" s="127">
        <f t="shared" ref="E388:P388" si="224">E387-E387/(1+$D387/100)</f>
        <v>0</v>
      </c>
      <c r="F388" s="127">
        <f t="shared" si="224"/>
        <v>0</v>
      </c>
      <c r="G388" s="127">
        <f t="shared" si="224"/>
        <v>0</v>
      </c>
      <c r="H388" s="127">
        <f t="shared" si="224"/>
        <v>0</v>
      </c>
      <c r="I388" s="127">
        <f t="shared" si="224"/>
        <v>0</v>
      </c>
      <c r="J388" s="127">
        <f t="shared" si="224"/>
        <v>0</v>
      </c>
      <c r="K388" s="127">
        <f t="shared" si="224"/>
        <v>0</v>
      </c>
      <c r="L388" s="127">
        <f t="shared" si="224"/>
        <v>0</v>
      </c>
      <c r="M388" s="127">
        <f t="shared" si="224"/>
        <v>0</v>
      </c>
      <c r="N388" s="127">
        <f t="shared" si="224"/>
        <v>0</v>
      </c>
      <c r="O388" s="127">
        <f t="shared" si="224"/>
        <v>0</v>
      </c>
      <c r="P388" s="452">
        <f t="shared" si="224"/>
        <v>0</v>
      </c>
      <c r="Q388" s="45">
        <f t="shared" ref="Q388" si="225">SUM(E388:P388)</f>
        <v>0</v>
      </c>
    </row>
    <row r="389" spans="3:17" x14ac:dyDescent="0.2">
      <c r="C389" s="42" t="str">
        <f>'3. Fasta kostnader'!C97</f>
        <v xml:space="preserve"> Mötes- och förhandlingskostnader </v>
      </c>
      <c r="D389" s="462">
        <f>'3. Fasta kostnader'!E97</f>
        <v>25.5</v>
      </c>
      <c r="E389" s="459">
        <f>'3. Fasta kostnader'!G97</f>
        <v>0</v>
      </c>
      <c r="F389" s="459">
        <f>'3. Fasta kostnader'!H97</f>
        <v>0</v>
      </c>
      <c r="G389" s="459">
        <f>'3. Fasta kostnader'!I97</f>
        <v>0</v>
      </c>
      <c r="H389" s="459">
        <f>'3. Fasta kostnader'!J97</f>
        <v>0</v>
      </c>
      <c r="I389" s="459">
        <f>'3. Fasta kostnader'!K97</f>
        <v>0</v>
      </c>
      <c r="J389" s="459">
        <f>'3. Fasta kostnader'!L97</f>
        <v>0</v>
      </c>
      <c r="K389" s="459">
        <f>'3. Fasta kostnader'!M97</f>
        <v>0</v>
      </c>
      <c r="L389" s="459">
        <f>'3. Fasta kostnader'!N97</f>
        <v>0</v>
      </c>
      <c r="M389" s="459">
        <f>'3. Fasta kostnader'!O97</f>
        <v>0</v>
      </c>
      <c r="N389" s="459">
        <f>'3. Fasta kostnader'!P97</f>
        <v>0</v>
      </c>
      <c r="O389" s="459">
        <f>'3. Fasta kostnader'!Q97</f>
        <v>0</v>
      </c>
      <c r="P389" s="453">
        <f>'3. Fasta kostnader'!R97</f>
        <v>0</v>
      </c>
      <c r="Q389" s="45">
        <f>SUM(E389:P389)</f>
        <v>0</v>
      </c>
    </row>
    <row r="390" spans="3:17" x14ac:dyDescent="0.2">
      <c r="C390" s="44" t="s">
        <v>16</v>
      </c>
      <c r="D390" s="114"/>
      <c r="E390" s="127">
        <f t="shared" ref="E390:P390" si="226">E389-E389/(1+$D389/100)</f>
        <v>0</v>
      </c>
      <c r="F390" s="127">
        <f t="shared" si="226"/>
        <v>0</v>
      </c>
      <c r="G390" s="127">
        <f t="shared" si="226"/>
        <v>0</v>
      </c>
      <c r="H390" s="127">
        <f t="shared" si="226"/>
        <v>0</v>
      </c>
      <c r="I390" s="127">
        <f t="shared" si="226"/>
        <v>0</v>
      </c>
      <c r="J390" s="127">
        <f t="shared" si="226"/>
        <v>0</v>
      </c>
      <c r="K390" s="127">
        <f t="shared" si="226"/>
        <v>0</v>
      </c>
      <c r="L390" s="127">
        <f t="shared" si="226"/>
        <v>0</v>
      </c>
      <c r="M390" s="127">
        <f t="shared" si="226"/>
        <v>0</v>
      </c>
      <c r="N390" s="127">
        <f t="shared" si="226"/>
        <v>0</v>
      </c>
      <c r="O390" s="127">
        <f t="shared" si="226"/>
        <v>0</v>
      </c>
      <c r="P390" s="452">
        <f t="shared" si="226"/>
        <v>0</v>
      </c>
      <c r="Q390" s="45">
        <f t="shared" ref="Q390" si="227">SUM(E390:P390)</f>
        <v>0</v>
      </c>
    </row>
    <row r="391" spans="3:17" x14ac:dyDescent="0.2">
      <c r="C391" s="162" t="str">
        <f>'3. Fasta kostnader'!C98</f>
        <v xml:space="preserve"> Fordonskostnader, privatbruk </v>
      </c>
      <c r="D391" s="464">
        <f>'3. Fasta kostnader'!E98</f>
        <v>0</v>
      </c>
      <c r="E391" s="459">
        <f>'3. Fasta kostnader'!G98</f>
        <v>0</v>
      </c>
      <c r="F391" s="459">
        <f>'3. Fasta kostnader'!H98</f>
        <v>0</v>
      </c>
      <c r="G391" s="459">
        <f>'3. Fasta kostnader'!I98</f>
        <v>0</v>
      </c>
      <c r="H391" s="459">
        <f>'3. Fasta kostnader'!J98</f>
        <v>0</v>
      </c>
      <c r="I391" s="459">
        <f>'3. Fasta kostnader'!K98</f>
        <v>0</v>
      </c>
      <c r="J391" s="459">
        <f>'3. Fasta kostnader'!L98</f>
        <v>0</v>
      </c>
      <c r="K391" s="459">
        <f>'3. Fasta kostnader'!M98</f>
        <v>0</v>
      </c>
      <c r="L391" s="459">
        <f>'3. Fasta kostnader'!N98</f>
        <v>0</v>
      </c>
      <c r="M391" s="459">
        <f>'3. Fasta kostnader'!O98</f>
        <v>0</v>
      </c>
      <c r="N391" s="459">
        <f>'3. Fasta kostnader'!P98</f>
        <v>0</v>
      </c>
      <c r="O391" s="459">
        <f>'3. Fasta kostnader'!Q98</f>
        <v>0</v>
      </c>
      <c r="P391" s="453">
        <f>'3. Fasta kostnader'!R98</f>
        <v>0</v>
      </c>
      <c r="Q391" s="45">
        <f>SUM(E391:P391)</f>
        <v>0</v>
      </c>
    </row>
    <row r="392" spans="3:17" x14ac:dyDescent="0.2">
      <c r="C392" s="44" t="s">
        <v>16</v>
      </c>
      <c r="D392" s="114"/>
      <c r="E392" s="127">
        <f t="shared" ref="E392:P392" si="228">E391-E391/(1+$D391/100)</f>
        <v>0</v>
      </c>
      <c r="F392" s="127">
        <f t="shared" si="228"/>
        <v>0</v>
      </c>
      <c r="G392" s="127">
        <f t="shared" si="228"/>
        <v>0</v>
      </c>
      <c r="H392" s="127">
        <f t="shared" si="228"/>
        <v>0</v>
      </c>
      <c r="I392" s="127">
        <f t="shared" si="228"/>
        <v>0</v>
      </c>
      <c r="J392" s="127">
        <f t="shared" si="228"/>
        <v>0</v>
      </c>
      <c r="K392" s="127">
        <f t="shared" si="228"/>
        <v>0</v>
      </c>
      <c r="L392" s="127">
        <f t="shared" si="228"/>
        <v>0</v>
      </c>
      <c r="M392" s="127">
        <f t="shared" si="228"/>
        <v>0</v>
      </c>
      <c r="N392" s="127">
        <f t="shared" si="228"/>
        <v>0</v>
      </c>
      <c r="O392" s="127">
        <f t="shared" si="228"/>
        <v>0</v>
      </c>
      <c r="P392" s="452">
        <f t="shared" si="228"/>
        <v>0</v>
      </c>
      <c r="Q392" s="45">
        <f t="shared" ref="Q392" si="229">SUM(E392:P392)</f>
        <v>0</v>
      </c>
    </row>
    <row r="393" spans="3:17" x14ac:dyDescent="0.2">
      <c r="C393" s="162" t="str">
        <f>'3. Fasta kostnader'!C99</f>
        <v xml:space="preserve"> Vederlag, underhållskostnader Moms 0 %</v>
      </c>
      <c r="D393" s="462">
        <f>'3. Fasta kostnader'!E99</f>
        <v>0</v>
      </c>
      <c r="E393" s="459">
        <f>'3. Fasta kostnader'!G99</f>
        <v>0</v>
      </c>
      <c r="F393" s="459">
        <f>'3. Fasta kostnader'!H99</f>
        <v>0</v>
      </c>
      <c r="G393" s="459">
        <f>'3. Fasta kostnader'!I99</f>
        <v>0</v>
      </c>
      <c r="H393" s="459">
        <f>'3. Fasta kostnader'!J99</f>
        <v>0</v>
      </c>
      <c r="I393" s="459">
        <f>'3. Fasta kostnader'!K99</f>
        <v>0</v>
      </c>
      <c r="J393" s="459">
        <f>'3. Fasta kostnader'!L99</f>
        <v>0</v>
      </c>
      <c r="K393" s="459">
        <f>'3. Fasta kostnader'!M99</f>
        <v>0</v>
      </c>
      <c r="L393" s="459">
        <f>'3. Fasta kostnader'!N99</f>
        <v>0</v>
      </c>
      <c r="M393" s="459">
        <f>'3. Fasta kostnader'!O99</f>
        <v>0</v>
      </c>
      <c r="N393" s="459">
        <f>'3. Fasta kostnader'!P99</f>
        <v>0</v>
      </c>
      <c r="O393" s="459">
        <f>'3. Fasta kostnader'!Q99</f>
        <v>0</v>
      </c>
      <c r="P393" s="453">
        <f>'3. Fasta kostnader'!R99</f>
        <v>0</v>
      </c>
      <c r="Q393" s="45">
        <f>SUM(E393:P393)</f>
        <v>0</v>
      </c>
    </row>
    <row r="394" spans="3:17" x14ac:dyDescent="0.2">
      <c r="C394" s="44" t="s">
        <v>16</v>
      </c>
      <c r="D394" s="114"/>
      <c r="E394" s="127">
        <f t="shared" ref="E394:P394" si="230">E393-E393/(1+$D393/100)</f>
        <v>0</v>
      </c>
      <c r="F394" s="127">
        <f t="shared" si="230"/>
        <v>0</v>
      </c>
      <c r="G394" s="127">
        <f t="shared" si="230"/>
        <v>0</v>
      </c>
      <c r="H394" s="127">
        <f t="shared" si="230"/>
        <v>0</v>
      </c>
      <c r="I394" s="127">
        <f t="shared" si="230"/>
        <v>0</v>
      </c>
      <c r="J394" s="127">
        <f t="shared" si="230"/>
        <v>0</v>
      </c>
      <c r="K394" s="127">
        <f t="shared" si="230"/>
        <v>0</v>
      </c>
      <c r="L394" s="127">
        <f t="shared" si="230"/>
        <v>0</v>
      </c>
      <c r="M394" s="127">
        <f t="shared" si="230"/>
        <v>0</v>
      </c>
      <c r="N394" s="127">
        <f t="shared" si="230"/>
        <v>0</v>
      </c>
      <c r="O394" s="127">
        <f t="shared" si="230"/>
        <v>0</v>
      </c>
      <c r="P394" s="452">
        <f t="shared" si="230"/>
        <v>0</v>
      </c>
      <c r="Q394" s="45">
        <f t="shared" ref="Q394" si="231">SUM(E394:P394)</f>
        <v>0</v>
      </c>
    </row>
    <row r="395" spans="3:17" x14ac:dyDescent="0.2">
      <c r="C395" s="162" t="s">
        <v>31</v>
      </c>
      <c r="D395" s="462">
        <f>'3. Fasta kostnader'!E100</f>
        <v>0</v>
      </c>
      <c r="E395" s="459">
        <f>'3. Fasta kostnader'!G100</f>
        <v>0</v>
      </c>
      <c r="F395" s="459">
        <f>'3. Fasta kostnader'!H100</f>
        <v>0</v>
      </c>
      <c r="G395" s="459">
        <f>'3. Fasta kostnader'!I100</f>
        <v>0</v>
      </c>
      <c r="H395" s="459">
        <f>'3. Fasta kostnader'!J100</f>
        <v>0</v>
      </c>
      <c r="I395" s="459">
        <f>'3. Fasta kostnader'!K100</f>
        <v>0</v>
      </c>
      <c r="J395" s="459">
        <f>'3. Fasta kostnader'!L100</f>
        <v>0</v>
      </c>
      <c r="K395" s="459">
        <f>'3. Fasta kostnader'!M100</f>
        <v>0</v>
      </c>
      <c r="L395" s="459">
        <f>'3. Fasta kostnader'!N100</f>
        <v>0</v>
      </c>
      <c r="M395" s="459">
        <f>'3. Fasta kostnader'!O100</f>
        <v>0</v>
      </c>
      <c r="N395" s="459">
        <f>'3. Fasta kostnader'!P100</f>
        <v>0</v>
      </c>
      <c r="O395" s="459">
        <f>'3. Fasta kostnader'!Q100</f>
        <v>0</v>
      </c>
      <c r="P395" s="453">
        <f>'3. Fasta kostnader'!R100</f>
        <v>0</v>
      </c>
      <c r="Q395" s="45">
        <f>SUM(E395:P395)</f>
        <v>0</v>
      </c>
    </row>
    <row r="396" spans="3:17" x14ac:dyDescent="0.2">
      <c r="C396" s="44" t="s">
        <v>16</v>
      </c>
      <c r="D396" s="114"/>
      <c r="E396" s="127">
        <f t="shared" ref="E396:P396" si="232">E395-E395/(1+$D395/100)</f>
        <v>0</v>
      </c>
      <c r="F396" s="127">
        <f t="shared" si="232"/>
        <v>0</v>
      </c>
      <c r="G396" s="127">
        <f t="shared" si="232"/>
        <v>0</v>
      </c>
      <c r="H396" s="127">
        <f t="shared" si="232"/>
        <v>0</v>
      </c>
      <c r="I396" s="127">
        <f t="shared" si="232"/>
        <v>0</v>
      </c>
      <c r="J396" s="127">
        <f t="shared" si="232"/>
        <v>0</v>
      </c>
      <c r="K396" s="127">
        <f t="shared" si="232"/>
        <v>0</v>
      </c>
      <c r="L396" s="127">
        <f t="shared" si="232"/>
        <v>0</v>
      </c>
      <c r="M396" s="127">
        <f t="shared" si="232"/>
        <v>0</v>
      </c>
      <c r="N396" s="127">
        <f t="shared" si="232"/>
        <v>0</v>
      </c>
      <c r="O396" s="127">
        <f t="shared" si="232"/>
        <v>0</v>
      </c>
      <c r="P396" s="452">
        <f t="shared" si="232"/>
        <v>0</v>
      </c>
      <c r="Q396" s="45">
        <f t="shared" ref="Q396" si="233">SUM(E396:P396)</f>
        <v>0</v>
      </c>
    </row>
    <row r="397" spans="3:17" x14ac:dyDescent="0.2">
      <c r="C397" s="104" t="s">
        <v>29</v>
      </c>
      <c r="E397" s="129">
        <f>E273+E275+E277+E279+E281+E284+E286+E288+E290+E292+E294+E296+E298+E300+E302+E305+E307+E309+E311+E313+E316+E318+E320+E322+E325+E327+E329+E331+E334+E336+E338+E341+E343+E345+E347+E350+E352+E354+E356+E359+E361+E363+E365+E368+E370+E373+E375+E377+E379+E382+E384+E386+E388+E390+E392+E394+E396</f>
        <v>0</v>
      </c>
      <c r="F397" s="129">
        <f t="shared" ref="F397:P397" si="234">F273+F275+F277+F279+F281+F284+F286+F288+F290+F292+F294+F296+F298+F300+F302+F305+F307+F309+F311+F313+F316+F318+F320+F322+F325+F327+F329+F331+F334+F336+F338+F341+F343+F345+F347+F350+F352+F354+F356+F359+F361+F363+F365+F368+F370+F373+F375+F377+F379+F382+F384+F386+F388+F390+F392+F394+F396</f>
        <v>0</v>
      </c>
      <c r="G397" s="129">
        <f t="shared" si="234"/>
        <v>0</v>
      </c>
      <c r="H397" s="129">
        <f t="shared" si="234"/>
        <v>0</v>
      </c>
      <c r="I397" s="129">
        <f t="shared" si="234"/>
        <v>0</v>
      </c>
      <c r="J397" s="129">
        <f t="shared" si="234"/>
        <v>0</v>
      </c>
      <c r="K397" s="129">
        <f t="shared" si="234"/>
        <v>0</v>
      </c>
      <c r="L397" s="129">
        <f t="shared" si="234"/>
        <v>0</v>
      </c>
      <c r="M397" s="129">
        <f t="shared" si="234"/>
        <v>0</v>
      </c>
      <c r="N397" s="129">
        <f t="shared" si="234"/>
        <v>0</v>
      </c>
      <c r="O397" s="129">
        <f t="shared" si="234"/>
        <v>0</v>
      </c>
      <c r="P397" s="129">
        <f t="shared" si="234"/>
        <v>0</v>
      </c>
      <c r="Q397" s="45">
        <f>SUM(E397:P397)</f>
        <v>0</v>
      </c>
    </row>
    <row r="398" spans="3:17" ht="13.5" thickBot="1" x14ac:dyDescent="0.25">
      <c r="C398" s="152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</row>
    <row r="399" spans="3:17" x14ac:dyDescent="0.2">
      <c r="C399" s="37" t="s">
        <v>30</v>
      </c>
      <c r="D399" s="106" t="s">
        <v>13</v>
      </c>
      <c r="E399" s="125">
        <f>E334</f>
        <v>0</v>
      </c>
      <c r="F399" s="125">
        <f>F334</f>
        <v>0</v>
      </c>
      <c r="G399" s="125">
        <f t="shared" ref="G399:P399" si="235">G334</f>
        <v>0</v>
      </c>
      <c r="H399" s="125">
        <f t="shared" si="235"/>
        <v>0</v>
      </c>
      <c r="I399" s="125">
        <f t="shared" si="235"/>
        <v>0</v>
      </c>
      <c r="J399" s="125">
        <f t="shared" si="235"/>
        <v>0</v>
      </c>
      <c r="K399" s="125">
        <f t="shared" si="235"/>
        <v>0</v>
      </c>
      <c r="L399" s="125">
        <f t="shared" si="235"/>
        <v>0</v>
      </c>
      <c r="M399" s="125">
        <f t="shared" si="235"/>
        <v>0</v>
      </c>
      <c r="N399" s="125">
        <f t="shared" si="235"/>
        <v>0</v>
      </c>
      <c r="O399" s="125">
        <f t="shared" si="235"/>
        <v>0</v>
      </c>
      <c r="P399" s="125">
        <f t="shared" si="235"/>
        <v>0</v>
      </c>
      <c r="Q399" s="41"/>
    </row>
    <row r="400" spans="3:17" x14ac:dyDescent="0.2">
      <c r="C400" s="42" t="str">
        <f>'4. Marknadsföringsbudget'!C9</f>
        <v xml:space="preserve"> Reklambyråkostnader</v>
      </c>
      <c r="D400" s="181">
        <f>'4. Marknadsföringsbudget'!E9</f>
        <v>25.5</v>
      </c>
      <c r="E400" s="42">
        <f>'4. Marknadsföringsbudget'!G9</f>
        <v>0</v>
      </c>
      <c r="F400" s="42">
        <f>'4. Marknadsföringsbudget'!H9</f>
        <v>0</v>
      </c>
      <c r="G400" s="42">
        <f>'4. Marknadsföringsbudget'!I9</f>
        <v>0</v>
      </c>
      <c r="H400" s="42">
        <f>'4. Marknadsföringsbudget'!J9</f>
        <v>0</v>
      </c>
      <c r="I400" s="42">
        <f>'4. Marknadsföringsbudget'!K9</f>
        <v>0</v>
      </c>
      <c r="J400" s="42">
        <f>'4. Marknadsföringsbudget'!L9</f>
        <v>0</v>
      </c>
      <c r="K400" s="42">
        <f>'4. Marknadsföringsbudget'!M9</f>
        <v>0</v>
      </c>
      <c r="L400" s="42">
        <f>'4. Marknadsföringsbudget'!N9</f>
        <v>0</v>
      </c>
      <c r="M400" s="42">
        <f>'4. Marknadsföringsbudget'!O9</f>
        <v>0</v>
      </c>
      <c r="N400" s="42">
        <f>'4. Marknadsföringsbudget'!P9</f>
        <v>0</v>
      </c>
      <c r="O400" s="42">
        <f>'4. Marknadsföringsbudget'!Q9</f>
        <v>0</v>
      </c>
      <c r="P400" s="42">
        <f>'4. Marknadsföringsbudget'!R9</f>
        <v>0</v>
      </c>
      <c r="Q400" s="45">
        <f>SUM(E400:P400)</f>
        <v>0</v>
      </c>
    </row>
    <row r="401" spans="3:17" x14ac:dyDescent="0.2">
      <c r="C401" s="44" t="s">
        <v>16</v>
      </c>
      <c r="D401" s="153"/>
      <c r="E401" s="122">
        <f t="shared" ref="E401:P401" si="236">E400-E400/(1+$D400/100)</f>
        <v>0</v>
      </c>
      <c r="F401" s="122">
        <f t="shared" si="236"/>
        <v>0</v>
      </c>
      <c r="G401" s="122">
        <f t="shared" si="236"/>
        <v>0</v>
      </c>
      <c r="H401" s="122">
        <f t="shared" si="236"/>
        <v>0</v>
      </c>
      <c r="I401" s="122">
        <f t="shared" si="236"/>
        <v>0</v>
      </c>
      <c r="J401" s="122">
        <f t="shared" si="236"/>
        <v>0</v>
      </c>
      <c r="K401" s="122">
        <f t="shared" si="236"/>
        <v>0</v>
      </c>
      <c r="L401" s="122">
        <f t="shared" si="236"/>
        <v>0</v>
      </c>
      <c r="M401" s="122">
        <f t="shared" si="236"/>
        <v>0</v>
      </c>
      <c r="N401" s="122">
        <f t="shared" si="236"/>
        <v>0</v>
      </c>
      <c r="O401" s="122">
        <f t="shared" si="236"/>
        <v>0</v>
      </c>
      <c r="P401" s="122">
        <f t="shared" si="236"/>
        <v>0</v>
      </c>
      <c r="Q401" s="45">
        <f>SUM(E401:P401)</f>
        <v>0</v>
      </c>
    </row>
    <row r="402" spans="3:17" x14ac:dyDescent="0.2">
      <c r="C402" s="42" t="str">
        <f>'4. Marknadsföringsbudget'!C10</f>
        <v xml:space="preserve"> Tidning</v>
      </c>
      <c r="D402" s="181">
        <f>'4. Marknadsföringsbudget'!E10</f>
        <v>25.5</v>
      </c>
      <c r="E402" s="42">
        <f>'4. Marknadsföringsbudget'!G10</f>
        <v>0</v>
      </c>
      <c r="F402" s="42">
        <f>'4. Marknadsföringsbudget'!H10</f>
        <v>0</v>
      </c>
      <c r="G402" s="42">
        <f>'4. Marknadsföringsbudget'!I10</f>
        <v>0</v>
      </c>
      <c r="H402" s="42">
        <f>'4. Marknadsföringsbudget'!J10</f>
        <v>0</v>
      </c>
      <c r="I402" s="42">
        <f>'4. Marknadsföringsbudget'!K10</f>
        <v>0</v>
      </c>
      <c r="J402" s="42">
        <f>'4. Marknadsföringsbudget'!L10</f>
        <v>0</v>
      </c>
      <c r="K402" s="42">
        <f>'4. Marknadsföringsbudget'!M10</f>
        <v>0</v>
      </c>
      <c r="L402" s="42">
        <f>'4. Marknadsföringsbudget'!N10</f>
        <v>0</v>
      </c>
      <c r="M402" s="42">
        <f>'4. Marknadsföringsbudget'!O10</f>
        <v>0</v>
      </c>
      <c r="N402" s="42">
        <f>'4. Marknadsföringsbudget'!P10</f>
        <v>0</v>
      </c>
      <c r="O402" s="42">
        <f>'4. Marknadsföringsbudget'!Q10</f>
        <v>0</v>
      </c>
      <c r="P402" s="42">
        <f>'4. Marknadsföringsbudget'!R10</f>
        <v>0</v>
      </c>
      <c r="Q402" s="43">
        <f>SUM(E402:P402)</f>
        <v>0</v>
      </c>
    </row>
    <row r="403" spans="3:17" x14ac:dyDescent="0.2">
      <c r="C403" s="44" t="s">
        <v>16</v>
      </c>
      <c r="D403" s="153"/>
      <c r="E403" s="122">
        <f t="shared" ref="E403:P403" si="237">E402-E402/(1+$D402/100)</f>
        <v>0</v>
      </c>
      <c r="F403" s="122">
        <f t="shared" si="237"/>
        <v>0</v>
      </c>
      <c r="G403" s="122">
        <f t="shared" si="237"/>
        <v>0</v>
      </c>
      <c r="H403" s="122">
        <f t="shared" si="237"/>
        <v>0</v>
      </c>
      <c r="I403" s="122">
        <f t="shared" si="237"/>
        <v>0</v>
      </c>
      <c r="J403" s="122">
        <f t="shared" si="237"/>
        <v>0</v>
      </c>
      <c r="K403" s="122">
        <f t="shared" si="237"/>
        <v>0</v>
      </c>
      <c r="L403" s="122">
        <f t="shared" si="237"/>
        <v>0</v>
      </c>
      <c r="M403" s="122">
        <f t="shared" si="237"/>
        <v>0</v>
      </c>
      <c r="N403" s="122">
        <f t="shared" si="237"/>
        <v>0</v>
      </c>
      <c r="O403" s="122">
        <f t="shared" si="237"/>
        <v>0</v>
      </c>
      <c r="P403" s="122">
        <f t="shared" si="237"/>
        <v>0</v>
      </c>
      <c r="Q403" s="45">
        <f>SUM(E403:P403)</f>
        <v>0</v>
      </c>
    </row>
    <row r="404" spans="3:17" x14ac:dyDescent="0.2">
      <c r="C404" s="42" t="str">
        <f>'4. Marknadsföringsbudget'!C11</f>
        <v xml:space="preserve"> Tidning</v>
      </c>
      <c r="D404" s="181">
        <f>'4. Marknadsföringsbudget'!E11</f>
        <v>25.5</v>
      </c>
      <c r="E404" s="42">
        <f>'4. Marknadsföringsbudget'!G11</f>
        <v>0</v>
      </c>
      <c r="F404" s="42">
        <f>'4. Marknadsföringsbudget'!H11</f>
        <v>0</v>
      </c>
      <c r="G404" s="42">
        <f>'4. Marknadsföringsbudget'!I11</f>
        <v>0</v>
      </c>
      <c r="H404" s="42">
        <f>'4. Marknadsföringsbudget'!J11</f>
        <v>0</v>
      </c>
      <c r="I404" s="42">
        <f>'4. Marknadsföringsbudget'!K11</f>
        <v>0</v>
      </c>
      <c r="J404" s="42">
        <f>'4. Marknadsföringsbudget'!L11</f>
        <v>0</v>
      </c>
      <c r="K404" s="42">
        <f>'4. Marknadsföringsbudget'!M11</f>
        <v>0</v>
      </c>
      <c r="L404" s="42">
        <f>'4. Marknadsföringsbudget'!N11</f>
        <v>0</v>
      </c>
      <c r="M404" s="42">
        <f>'4. Marknadsföringsbudget'!O11</f>
        <v>0</v>
      </c>
      <c r="N404" s="42">
        <f>'4. Marknadsföringsbudget'!P11</f>
        <v>0</v>
      </c>
      <c r="O404" s="42">
        <f>'4. Marknadsföringsbudget'!Q11</f>
        <v>0</v>
      </c>
      <c r="P404" s="42">
        <f>'4. Marknadsföringsbudget'!R11</f>
        <v>0</v>
      </c>
      <c r="Q404" s="45">
        <f>SUM(E404:P404)</f>
        <v>0</v>
      </c>
    </row>
    <row r="405" spans="3:17" x14ac:dyDescent="0.2">
      <c r="C405" s="46" t="s">
        <v>16</v>
      </c>
      <c r="D405" s="154"/>
      <c r="E405" s="124">
        <f t="shared" ref="E405:P405" si="238">E404-E404/(1+$D404/100)</f>
        <v>0</v>
      </c>
      <c r="F405" s="124">
        <f t="shared" si="238"/>
        <v>0</v>
      </c>
      <c r="G405" s="124">
        <f t="shared" si="238"/>
        <v>0</v>
      </c>
      <c r="H405" s="124">
        <f t="shared" si="238"/>
        <v>0</v>
      </c>
      <c r="I405" s="124">
        <f t="shared" si="238"/>
        <v>0</v>
      </c>
      <c r="J405" s="124">
        <f t="shared" si="238"/>
        <v>0</v>
      </c>
      <c r="K405" s="124">
        <f t="shared" si="238"/>
        <v>0</v>
      </c>
      <c r="L405" s="124">
        <f t="shared" si="238"/>
        <v>0</v>
      </c>
      <c r="M405" s="124">
        <f t="shared" si="238"/>
        <v>0</v>
      </c>
      <c r="N405" s="124">
        <f t="shared" si="238"/>
        <v>0</v>
      </c>
      <c r="O405" s="124">
        <f t="shared" si="238"/>
        <v>0</v>
      </c>
      <c r="P405" s="124">
        <f t="shared" si="238"/>
        <v>0</v>
      </c>
      <c r="Q405" s="45">
        <f t="shared" ref="Q405:Q432" si="239">SUM(E405:P405)</f>
        <v>0</v>
      </c>
    </row>
    <row r="406" spans="3:17" x14ac:dyDescent="0.2">
      <c r="C406" s="42" t="str">
        <f>'4. Marknadsföringsbudget'!C12</f>
        <v xml:space="preserve"> Tidning</v>
      </c>
      <c r="D406" s="181">
        <f>'4. Marknadsföringsbudget'!E12</f>
        <v>25.5</v>
      </c>
      <c r="E406" s="42">
        <f>'4. Marknadsföringsbudget'!G12</f>
        <v>0</v>
      </c>
      <c r="F406" s="42">
        <f>'4. Marknadsföringsbudget'!H12</f>
        <v>0</v>
      </c>
      <c r="G406" s="42">
        <f>'4. Marknadsföringsbudget'!I12</f>
        <v>0</v>
      </c>
      <c r="H406" s="42">
        <f>'4. Marknadsföringsbudget'!J12</f>
        <v>0</v>
      </c>
      <c r="I406" s="42">
        <f>'4. Marknadsföringsbudget'!K12</f>
        <v>0</v>
      </c>
      <c r="J406" s="42">
        <f>'4. Marknadsföringsbudget'!L12</f>
        <v>0</v>
      </c>
      <c r="K406" s="42">
        <f>'4. Marknadsföringsbudget'!M12</f>
        <v>0</v>
      </c>
      <c r="L406" s="42">
        <f>'4. Marknadsföringsbudget'!N12</f>
        <v>0</v>
      </c>
      <c r="M406" s="42">
        <f>'4. Marknadsföringsbudget'!O12</f>
        <v>0</v>
      </c>
      <c r="N406" s="42">
        <f>'4. Marknadsföringsbudget'!P12</f>
        <v>0</v>
      </c>
      <c r="O406" s="42">
        <f>'4. Marknadsföringsbudget'!Q12</f>
        <v>0</v>
      </c>
      <c r="P406" s="42">
        <f>'4. Marknadsföringsbudget'!R12</f>
        <v>0</v>
      </c>
      <c r="Q406" s="45">
        <f t="shared" si="239"/>
        <v>0</v>
      </c>
    </row>
    <row r="407" spans="3:17" x14ac:dyDescent="0.2">
      <c r="C407" s="46" t="s">
        <v>16</v>
      </c>
      <c r="D407" s="154"/>
      <c r="E407" s="122">
        <f t="shared" ref="E407:P407" si="240">E406-E406/(1+$D406/100)</f>
        <v>0</v>
      </c>
      <c r="F407" s="122">
        <f t="shared" si="240"/>
        <v>0</v>
      </c>
      <c r="G407" s="122">
        <f t="shared" si="240"/>
        <v>0</v>
      </c>
      <c r="H407" s="122">
        <f t="shared" si="240"/>
        <v>0</v>
      </c>
      <c r="I407" s="122">
        <f t="shared" si="240"/>
        <v>0</v>
      </c>
      <c r="J407" s="122">
        <f t="shared" si="240"/>
        <v>0</v>
      </c>
      <c r="K407" s="122">
        <f t="shared" si="240"/>
        <v>0</v>
      </c>
      <c r="L407" s="122">
        <f t="shared" si="240"/>
        <v>0</v>
      </c>
      <c r="M407" s="122">
        <f t="shared" si="240"/>
        <v>0</v>
      </c>
      <c r="N407" s="122">
        <f t="shared" si="240"/>
        <v>0</v>
      </c>
      <c r="O407" s="122">
        <f t="shared" si="240"/>
        <v>0</v>
      </c>
      <c r="P407" s="122">
        <f t="shared" si="240"/>
        <v>0</v>
      </c>
      <c r="Q407" s="45">
        <f t="shared" si="239"/>
        <v>0</v>
      </c>
    </row>
    <row r="408" spans="3:17" x14ac:dyDescent="0.2">
      <c r="C408" s="42" t="str">
        <f>'4. Marknadsföringsbudget'!C13</f>
        <v xml:space="preserve"> Tidning</v>
      </c>
      <c r="D408" s="181">
        <f>'4. Marknadsföringsbudget'!E13</f>
        <v>25.5</v>
      </c>
      <c r="E408" s="42">
        <f>'4. Marknadsföringsbudget'!G13</f>
        <v>0</v>
      </c>
      <c r="F408" s="42">
        <f>'4. Marknadsföringsbudget'!H13</f>
        <v>0</v>
      </c>
      <c r="G408" s="42">
        <f>'4. Marknadsföringsbudget'!I13</f>
        <v>0</v>
      </c>
      <c r="H408" s="42">
        <f>'4. Marknadsföringsbudget'!J13</f>
        <v>0</v>
      </c>
      <c r="I408" s="42">
        <f>'4. Marknadsföringsbudget'!K13</f>
        <v>0</v>
      </c>
      <c r="J408" s="42">
        <f>'4. Marknadsföringsbudget'!L13</f>
        <v>0</v>
      </c>
      <c r="K408" s="42">
        <f>'4. Marknadsföringsbudget'!M13</f>
        <v>0</v>
      </c>
      <c r="L408" s="42">
        <f>'4. Marknadsföringsbudget'!N13</f>
        <v>0</v>
      </c>
      <c r="M408" s="42">
        <f>'4. Marknadsföringsbudget'!O13</f>
        <v>0</v>
      </c>
      <c r="N408" s="42">
        <f>'4. Marknadsföringsbudget'!P13</f>
        <v>0</v>
      </c>
      <c r="O408" s="42">
        <f>'4. Marknadsföringsbudget'!Q13</f>
        <v>0</v>
      </c>
      <c r="P408" s="42">
        <f>'4. Marknadsföringsbudget'!R13</f>
        <v>0</v>
      </c>
      <c r="Q408" s="45">
        <f>SUM(E408:P408)</f>
        <v>0</v>
      </c>
    </row>
    <row r="409" spans="3:17" x14ac:dyDescent="0.2">
      <c r="C409" s="46" t="s">
        <v>16</v>
      </c>
      <c r="D409" s="154"/>
      <c r="E409" s="124">
        <f t="shared" ref="E409:P409" si="241">E408-E408/(1+$D408/100)</f>
        <v>0</v>
      </c>
      <c r="F409" s="124">
        <f t="shared" si="241"/>
        <v>0</v>
      </c>
      <c r="G409" s="124">
        <f t="shared" si="241"/>
        <v>0</v>
      </c>
      <c r="H409" s="124">
        <f t="shared" si="241"/>
        <v>0</v>
      </c>
      <c r="I409" s="124">
        <f t="shared" si="241"/>
        <v>0</v>
      </c>
      <c r="J409" s="124">
        <f t="shared" si="241"/>
        <v>0</v>
      </c>
      <c r="K409" s="124">
        <f t="shared" si="241"/>
        <v>0</v>
      </c>
      <c r="L409" s="124">
        <f t="shared" si="241"/>
        <v>0</v>
      </c>
      <c r="M409" s="124">
        <f t="shared" si="241"/>
        <v>0</v>
      </c>
      <c r="N409" s="124">
        <f t="shared" si="241"/>
        <v>0</v>
      </c>
      <c r="O409" s="124">
        <f t="shared" si="241"/>
        <v>0</v>
      </c>
      <c r="P409" s="124">
        <f t="shared" si="241"/>
        <v>0</v>
      </c>
      <c r="Q409" s="45">
        <f t="shared" si="239"/>
        <v>0</v>
      </c>
    </row>
    <row r="410" spans="3:17" x14ac:dyDescent="0.2">
      <c r="C410" s="42" t="str">
        <f>'4. Marknadsföringsbudget'!C14</f>
        <v xml:space="preserve"> Sociala media</v>
      </c>
      <c r="D410" s="181">
        <f>'4. Marknadsföringsbudget'!E14</f>
        <v>25.5</v>
      </c>
      <c r="E410" s="42">
        <f>'4. Marknadsföringsbudget'!G14</f>
        <v>0</v>
      </c>
      <c r="F410" s="42">
        <f>'4. Marknadsföringsbudget'!H14</f>
        <v>0</v>
      </c>
      <c r="G410" s="42">
        <f>'4. Marknadsföringsbudget'!I14</f>
        <v>0</v>
      </c>
      <c r="H410" s="42">
        <f>'4. Marknadsföringsbudget'!J14</f>
        <v>0</v>
      </c>
      <c r="I410" s="42">
        <f>'4. Marknadsföringsbudget'!K14</f>
        <v>0</v>
      </c>
      <c r="J410" s="42">
        <f>'4. Marknadsföringsbudget'!L14</f>
        <v>0</v>
      </c>
      <c r="K410" s="42">
        <f>'4. Marknadsföringsbudget'!M14</f>
        <v>0</v>
      </c>
      <c r="L410" s="42">
        <f>'4. Marknadsföringsbudget'!N14</f>
        <v>0</v>
      </c>
      <c r="M410" s="42">
        <f>'4. Marknadsföringsbudget'!O14</f>
        <v>0</v>
      </c>
      <c r="N410" s="42">
        <f>'4. Marknadsföringsbudget'!P14</f>
        <v>0</v>
      </c>
      <c r="O410" s="42">
        <f>'4. Marknadsföringsbudget'!Q14</f>
        <v>0</v>
      </c>
      <c r="P410" s="42">
        <f>'4. Marknadsföringsbudget'!R14</f>
        <v>0</v>
      </c>
      <c r="Q410" s="45">
        <f t="shared" si="239"/>
        <v>0</v>
      </c>
    </row>
    <row r="411" spans="3:17" x14ac:dyDescent="0.2">
      <c r="C411" s="46" t="s">
        <v>16</v>
      </c>
      <c r="D411" s="154"/>
      <c r="E411" s="122">
        <f t="shared" ref="E411:P411" si="242">E410-E410/(1+$D410/100)</f>
        <v>0</v>
      </c>
      <c r="F411" s="122">
        <f t="shared" si="242"/>
        <v>0</v>
      </c>
      <c r="G411" s="122">
        <f t="shared" si="242"/>
        <v>0</v>
      </c>
      <c r="H411" s="122">
        <f t="shared" si="242"/>
        <v>0</v>
      </c>
      <c r="I411" s="122">
        <f t="shared" si="242"/>
        <v>0</v>
      </c>
      <c r="J411" s="122">
        <f t="shared" si="242"/>
        <v>0</v>
      </c>
      <c r="K411" s="122">
        <f t="shared" si="242"/>
        <v>0</v>
      </c>
      <c r="L411" s="122">
        <f t="shared" si="242"/>
        <v>0</v>
      </c>
      <c r="M411" s="122">
        <f t="shared" si="242"/>
        <v>0</v>
      </c>
      <c r="N411" s="122">
        <f t="shared" si="242"/>
        <v>0</v>
      </c>
      <c r="O411" s="122">
        <f t="shared" si="242"/>
        <v>0</v>
      </c>
      <c r="P411" s="122">
        <f t="shared" si="242"/>
        <v>0</v>
      </c>
      <c r="Q411" s="45">
        <f t="shared" si="239"/>
        <v>0</v>
      </c>
    </row>
    <row r="412" spans="3:17" x14ac:dyDescent="0.2">
      <c r="C412" s="42" t="str">
        <f>'4. Marknadsföringsbudget'!C15</f>
        <v xml:space="preserve"> Sociala media</v>
      </c>
      <c r="D412" s="181">
        <f>'4. Marknadsföringsbudget'!E15</f>
        <v>25.5</v>
      </c>
      <c r="E412" s="42">
        <f>'4. Marknadsföringsbudget'!G15</f>
        <v>0</v>
      </c>
      <c r="F412" s="42">
        <f>'4. Marknadsföringsbudget'!H15</f>
        <v>0</v>
      </c>
      <c r="G412" s="42">
        <f>'4. Marknadsföringsbudget'!I15</f>
        <v>0</v>
      </c>
      <c r="H412" s="42">
        <f>'4. Marknadsföringsbudget'!J15</f>
        <v>0</v>
      </c>
      <c r="I412" s="42">
        <f>'4. Marknadsföringsbudget'!K15</f>
        <v>0</v>
      </c>
      <c r="J412" s="42">
        <f>'4. Marknadsföringsbudget'!L15</f>
        <v>0</v>
      </c>
      <c r="K412" s="42">
        <f>'4. Marknadsföringsbudget'!M15</f>
        <v>0</v>
      </c>
      <c r="L412" s="42">
        <f>'4. Marknadsföringsbudget'!N15</f>
        <v>0</v>
      </c>
      <c r="M412" s="42">
        <f>'4. Marknadsföringsbudget'!O15</f>
        <v>0</v>
      </c>
      <c r="N412" s="42">
        <f>'4. Marknadsföringsbudget'!P15</f>
        <v>0</v>
      </c>
      <c r="O412" s="42">
        <f>'4. Marknadsföringsbudget'!Q15</f>
        <v>0</v>
      </c>
      <c r="P412" s="42">
        <f>'4. Marknadsföringsbudget'!R15</f>
        <v>0</v>
      </c>
      <c r="Q412" s="45">
        <f t="shared" si="239"/>
        <v>0</v>
      </c>
    </row>
    <row r="413" spans="3:17" x14ac:dyDescent="0.2">
      <c r="C413" s="46" t="s">
        <v>16</v>
      </c>
      <c r="D413" s="154"/>
      <c r="E413" s="124">
        <f t="shared" ref="E413:P413" si="243">E412-E412/(1+$D412/100)</f>
        <v>0</v>
      </c>
      <c r="F413" s="124">
        <f t="shared" si="243"/>
        <v>0</v>
      </c>
      <c r="G413" s="124">
        <f t="shared" si="243"/>
        <v>0</v>
      </c>
      <c r="H413" s="124">
        <f t="shared" si="243"/>
        <v>0</v>
      </c>
      <c r="I413" s="124">
        <f t="shared" si="243"/>
        <v>0</v>
      </c>
      <c r="J413" s="124">
        <f t="shared" si="243"/>
        <v>0</v>
      </c>
      <c r="K413" s="124">
        <f t="shared" si="243"/>
        <v>0</v>
      </c>
      <c r="L413" s="124">
        <f t="shared" si="243"/>
        <v>0</v>
      </c>
      <c r="M413" s="124">
        <f t="shared" si="243"/>
        <v>0</v>
      </c>
      <c r="N413" s="124">
        <f t="shared" si="243"/>
        <v>0</v>
      </c>
      <c r="O413" s="124">
        <f t="shared" si="243"/>
        <v>0</v>
      </c>
      <c r="P413" s="124">
        <f t="shared" si="243"/>
        <v>0</v>
      </c>
      <c r="Q413" s="45">
        <f t="shared" si="239"/>
        <v>0</v>
      </c>
    </row>
    <row r="414" spans="3:17" x14ac:dyDescent="0.2">
      <c r="C414" s="42" t="str">
        <f>'4. Marknadsföringsbudget'!C16</f>
        <v xml:space="preserve"> Sökmotorreklam </v>
      </c>
      <c r="D414" s="181">
        <f>'4. Marknadsföringsbudget'!E16</f>
        <v>25.5</v>
      </c>
      <c r="E414" s="42">
        <f>'4. Marknadsföringsbudget'!G16</f>
        <v>0</v>
      </c>
      <c r="F414" s="42">
        <f>'4. Marknadsföringsbudget'!H16</f>
        <v>0</v>
      </c>
      <c r="G414" s="42">
        <f>'4. Marknadsföringsbudget'!I16</f>
        <v>0</v>
      </c>
      <c r="H414" s="42">
        <f>'4. Marknadsföringsbudget'!J16</f>
        <v>0</v>
      </c>
      <c r="I414" s="42">
        <f>'4. Marknadsföringsbudget'!K16</f>
        <v>0</v>
      </c>
      <c r="J414" s="42">
        <f>'4. Marknadsföringsbudget'!L16</f>
        <v>0</v>
      </c>
      <c r="K414" s="42">
        <f>'4. Marknadsföringsbudget'!M16</f>
        <v>0</v>
      </c>
      <c r="L414" s="42">
        <f>'4. Marknadsföringsbudget'!N16</f>
        <v>0</v>
      </c>
      <c r="M414" s="42">
        <f>'4. Marknadsföringsbudget'!O16</f>
        <v>0</v>
      </c>
      <c r="N414" s="42">
        <f>'4. Marknadsföringsbudget'!P16</f>
        <v>0</v>
      </c>
      <c r="O414" s="42">
        <f>'4. Marknadsföringsbudget'!Q16</f>
        <v>0</v>
      </c>
      <c r="P414" s="42">
        <f>'4. Marknadsföringsbudget'!R16</f>
        <v>0</v>
      </c>
      <c r="Q414" s="45">
        <f t="shared" si="239"/>
        <v>0</v>
      </c>
    </row>
    <row r="415" spans="3:17" x14ac:dyDescent="0.2">
      <c r="C415" s="46" t="s">
        <v>16</v>
      </c>
      <c r="D415" s="154"/>
      <c r="E415" s="122">
        <f t="shared" ref="E415:P415" si="244">E414-E414/(1+$D414/100)</f>
        <v>0</v>
      </c>
      <c r="F415" s="122">
        <f t="shared" si="244"/>
        <v>0</v>
      </c>
      <c r="G415" s="122">
        <f t="shared" si="244"/>
        <v>0</v>
      </c>
      <c r="H415" s="122">
        <f t="shared" si="244"/>
        <v>0</v>
      </c>
      <c r="I415" s="122">
        <f t="shared" si="244"/>
        <v>0</v>
      </c>
      <c r="J415" s="122">
        <f t="shared" si="244"/>
        <v>0</v>
      </c>
      <c r="K415" s="122">
        <f t="shared" si="244"/>
        <v>0</v>
      </c>
      <c r="L415" s="122">
        <f t="shared" si="244"/>
        <v>0</v>
      </c>
      <c r="M415" s="122">
        <f t="shared" si="244"/>
        <v>0</v>
      </c>
      <c r="N415" s="122">
        <f t="shared" si="244"/>
        <v>0</v>
      </c>
      <c r="O415" s="122">
        <f t="shared" si="244"/>
        <v>0</v>
      </c>
      <c r="P415" s="122">
        <f t="shared" si="244"/>
        <v>0</v>
      </c>
      <c r="Q415" s="45">
        <f t="shared" si="239"/>
        <v>0</v>
      </c>
    </row>
    <row r="416" spans="3:17" x14ac:dyDescent="0.2">
      <c r="C416" s="42" t="str">
        <f>'4. Marknadsföringsbudget'!C17</f>
        <v xml:space="preserve"> Sökmotorreklam </v>
      </c>
      <c r="D416" s="181">
        <f>'4. Marknadsföringsbudget'!E17</f>
        <v>25.5</v>
      </c>
      <c r="E416" s="42">
        <f>'4. Marknadsföringsbudget'!G17</f>
        <v>0</v>
      </c>
      <c r="F416" s="42">
        <f>'4. Marknadsföringsbudget'!H17</f>
        <v>0</v>
      </c>
      <c r="G416" s="42">
        <f>'4. Marknadsföringsbudget'!I17</f>
        <v>0</v>
      </c>
      <c r="H416" s="42">
        <f>'4. Marknadsföringsbudget'!J17</f>
        <v>0</v>
      </c>
      <c r="I416" s="42">
        <f>'4. Marknadsföringsbudget'!K17</f>
        <v>0</v>
      </c>
      <c r="J416" s="42">
        <f>'4. Marknadsföringsbudget'!L17</f>
        <v>0</v>
      </c>
      <c r="K416" s="42">
        <f>'4. Marknadsföringsbudget'!M17</f>
        <v>0</v>
      </c>
      <c r="L416" s="42">
        <f>'4. Marknadsföringsbudget'!N17</f>
        <v>0</v>
      </c>
      <c r="M416" s="42">
        <f>'4. Marknadsföringsbudget'!O17</f>
        <v>0</v>
      </c>
      <c r="N416" s="42">
        <f>'4. Marknadsföringsbudget'!P17</f>
        <v>0</v>
      </c>
      <c r="O416" s="42">
        <f>'4. Marknadsföringsbudget'!Q17</f>
        <v>0</v>
      </c>
      <c r="P416" s="42">
        <f>'4. Marknadsföringsbudget'!R17</f>
        <v>0</v>
      </c>
      <c r="Q416" s="45">
        <f t="shared" si="239"/>
        <v>0</v>
      </c>
    </row>
    <row r="417" spans="3:17" x14ac:dyDescent="0.2">
      <c r="C417" s="46" t="s">
        <v>16</v>
      </c>
      <c r="D417" s="154"/>
      <c r="E417" s="124">
        <f t="shared" ref="E417:P417" si="245">E416-E416/(1+$D416/100)</f>
        <v>0</v>
      </c>
      <c r="F417" s="124">
        <f t="shared" si="245"/>
        <v>0</v>
      </c>
      <c r="G417" s="124">
        <f t="shared" si="245"/>
        <v>0</v>
      </c>
      <c r="H417" s="124">
        <f t="shared" si="245"/>
        <v>0</v>
      </c>
      <c r="I417" s="124">
        <f t="shared" si="245"/>
        <v>0</v>
      </c>
      <c r="J417" s="124">
        <f t="shared" si="245"/>
        <v>0</v>
      </c>
      <c r="K417" s="124">
        <f t="shared" si="245"/>
        <v>0</v>
      </c>
      <c r="L417" s="124">
        <f t="shared" si="245"/>
        <v>0</v>
      </c>
      <c r="M417" s="124">
        <f t="shared" si="245"/>
        <v>0</v>
      </c>
      <c r="N417" s="124">
        <f t="shared" si="245"/>
        <v>0</v>
      </c>
      <c r="O417" s="124">
        <f t="shared" si="245"/>
        <v>0</v>
      </c>
      <c r="P417" s="124">
        <f t="shared" si="245"/>
        <v>0</v>
      </c>
      <c r="Q417" s="45">
        <f t="shared" si="239"/>
        <v>0</v>
      </c>
    </row>
    <row r="418" spans="3:17" x14ac:dyDescent="0.2">
      <c r="C418" s="42" t="str">
        <f>'4. Marknadsföringsbudget'!C18</f>
        <v xml:space="preserve"> Bannerreklam</v>
      </c>
      <c r="D418" s="181">
        <f>'4. Marknadsföringsbudget'!E18</f>
        <v>25.5</v>
      </c>
      <c r="E418" s="42">
        <f>'4. Marknadsföringsbudget'!G18</f>
        <v>0</v>
      </c>
      <c r="F418" s="42">
        <f>'4. Marknadsföringsbudget'!H18</f>
        <v>0</v>
      </c>
      <c r="G418" s="42">
        <f>'4. Marknadsföringsbudget'!I18</f>
        <v>0</v>
      </c>
      <c r="H418" s="42">
        <f>'4. Marknadsföringsbudget'!J18</f>
        <v>0</v>
      </c>
      <c r="I418" s="42">
        <f>'4. Marknadsföringsbudget'!K18</f>
        <v>0</v>
      </c>
      <c r="J418" s="42">
        <f>'4. Marknadsföringsbudget'!L18</f>
        <v>0</v>
      </c>
      <c r="K418" s="42">
        <f>'4. Marknadsföringsbudget'!M18</f>
        <v>0</v>
      </c>
      <c r="L418" s="42">
        <f>'4. Marknadsföringsbudget'!N18</f>
        <v>0</v>
      </c>
      <c r="M418" s="42">
        <f>'4. Marknadsföringsbudget'!O18</f>
        <v>0</v>
      </c>
      <c r="N418" s="42">
        <f>'4. Marknadsföringsbudget'!P18</f>
        <v>0</v>
      </c>
      <c r="O418" s="42">
        <f>'4. Marknadsföringsbudget'!Q18</f>
        <v>0</v>
      </c>
      <c r="P418" s="42">
        <f>'4. Marknadsföringsbudget'!R18</f>
        <v>0</v>
      </c>
      <c r="Q418" s="45">
        <f t="shared" si="239"/>
        <v>0</v>
      </c>
    </row>
    <row r="419" spans="3:17" x14ac:dyDescent="0.2">
      <c r="C419" s="46" t="s">
        <v>16</v>
      </c>
      <c r="D419" s="154"/>
      <c r="E419" s="122">
        <f t="shared" ref="E419:P419" si="246">E418-E418/(1+$D418/100)</f>
        <v>0</v>
      </c>
      <c r="F419" s="122">
        <f t="shared" si="246"/>
        <v>0</v>
      </c>
      <c r="G419" s="122">
        <f t="shared" si="246"/>
        <v>0</v>
      </c>
      <c r="H419" s="122">
        <f t="shared" si="246"/>
        <v>0</v>
      </c>
      <c r="I419" s="122">
        <f t="shared" si="246"/>
        <v>0</v>
      </c>
      <c r="J419" s="122">
        <f t="shared" si="246"/>
        <v>0</v>
      </c>
      <c r="K419" s="122">
        <f t="shared" si="246"/>
        <v>0</v>
      </c>
      <c r="L419" s="122">
        <f t="shared" si="246"/>
        <v>0</v>
      </c>
      <c r="M419" s="122">
        <f t="shared" si="246"/>
        <v>0</v>
      </c>
      <c r="N419" s="122">
        <f t="shared" si="246"/>
        <v>0</v>
      </c>
      <c r="O419" s="122">
        <f t="shared" si="246"/>
        <v>0</v>
      </c>
      <c r="P419" s="122">
        <f t="shared" si="246"/>
        <v>0</v>
      </c>
      <c r="Q419" s="45">
        <f t="shared" si="239"/>
        <v>0</v>
      </c>
    </row>
    <row r="420" spans="3:17" x14ac:dyDescent="0.2">
      <c r="C420" s="42" t="str">
        <f>'4. Marknadsföringsbudget'!C19</f>
        <v xml:space="preserve"> Broschyr </v>
      </c>
      <c r="D420" s="181">
        <f>'4. Marknadsföringsbudget'!E19</f>
        <v>25.5</v>
      </c>
      <c r="E420" s="42">
        <f>'4. Marknadsföringsbudget'!G19</f>
        <v>0</v>
      </c>
      <c r="F420" s="42">
        <f>'4. Marknadsföringsbudget'!H19</f>
        <v>0</v>
      </c>
      <c r="G420" s="42">
        <f>'4. Marknadsföringsbudget'!I19</f>
        <v>0</v>
      </c>
      <c r="H420" s="42">
        <f>'4. Marknadsföringsbudget'!J19</f>
        <v>0</v>
      </c>
      <c r="I420" s="42">
        <f>'4. Marknadsföringsbudget'!K19</f>
        <v>0</v>
      </c>
      <c r="J420" s="42">
        <f>'4. Marknadsföringsbudget'!L19</f>
        <v>0</v>
      </c>
      <c r="K420" s="42">
        <f>'4. Marknadsföringsbudget'!M19</f>
        <v>0</v>
      </c>
      <c r="L420" s="42">
        <f>'4. Marknadsföringsbudget'!N19</f>
        <v>0</v>
      </c>
      <c r="M420" s="42">
        <f>'4. Marknadsföringsbudget'!O19</f>
        <v>0</v>
      </c>
      <c r="N420" s="42">
        <f>'4. Marknadsföringsbudget'!P19</f>
        <v>0</v>
      </c>
      <c r="O420" s="42">
        <f>'4. Marknadsföringsbudget'!Q19</f>
        <v>0</v>
      </c>
      <c r="P420" s="42">
        <f>'4. Marknadsföringsbudget'!R19</f>
        <v>0</v>
      </c>
      <c r="Q420" s="45">
        <f t="shared" si="239"/>
        <v>0</v>
      </c>
    </row>
    <row r="421" spans="3:17" x14ac:dyDescent="0.2">
      <c r="C421" s="46" t="s">
        <v>16</v>
      </c>
      <c r="D421" s="154"/>
      <c r="E421" s="127">
        <f t="shared" ref="E421:P421" si="247">E420-E420/(1+$D420/100)</f>
        <v>0</v>
      </c>
      <c r="F421" s="127">
        <f t="shared" si="247"/>
        <v>0</v>
      </c>
      <c r="G421" s="127">
        <f t="shared" si="247"/>
        <v>0</v>
      </c>
      <c r="H421" s="127">
        <f t="shared" si="247"/>
        <v>0</v>
      </c>
      <c r="I421" s="127">
        <f t="shared" si="247"/>
        <v>0</v>
      </c>
      <c r="J421" s="127">
        <f t="shared" si="247"/>
        <v>0</v>
      </c>
      <c r="K421" s="127">
        <f t="shared" si="247"/>
        <v>0</v>
      </c>
      <c r="L421" s="127">
        <f t="shared" si="247"/>
        <v>0</v>
      </c>
      <c r="M421" s="127">
        <f t="shared" si="247"/>
        <v>0</v>
      </c>
      <c r="N421" s="127">
        <f t="shared" si="247"/>
        <v>0</v>
      </c>
      <c r="O421" s="127">
        <f t="shared" si="247"/>
        <v>0</v>
      </c>
      <c r="P421" s="127">
        <f t="shared" si="247"/>
        <v>0</v>
      </c>
      <c r="Q421" s="45">
        <f t="shared" si="239"/>
        <v>0</v>
      </c>
    </row>
    <row r="422" spans="3:17" x14ac:dyDescent="0.2">
      <c r="C422" s="42" t="str">
        <f>'4. Marknadsföringsbudget'!C20</f>
        <v xml:space="preserve"> Mässa, utställning </v>
      </c>
      <c r="D422" s="181">
        <f>'4. Marknadsföringsbudget'!E20</f>
        <v>25.5</v>
      </c>
      <c r="E422" s="42">
        <f>'4. Marknadsföringsbudget'!G20</f>
        <v>0</v>
      </c>
      <c r="F422" s="42">
        <f>'4. Marknadsföringsbudget'!H20</f>
        <v>0</v>
      </c>
      <c r="G422" s="42">
        <f>'4. Marknadsföringsbudget'!I20</f>
        <v>0</v>
      </c>
      <c r="H422" s="42">
        <f>'4. Marknadsföringsbudget'!J20</f>
        <v>0</v>
      </c>
      <c r="I422" s="42">
        <f>'4. Marknadsföringsbudget'!K20</f>
        <v>0</v>
      </c>
      <c r="J422" s="42">
        <f>'4. Marknadsföringsbudget'!L20</f>
        <v>0</v>
      </c>
      <c r="K422" s="42">
        <f>'4. Marknadsföringsbudget'!M20</f>
        <v>0</v>
      </c>
      <c r="L422" s="42">
        <f>'4. Marknadsföringsbudget'!N20</f>
        <v>0</v>
      </c>
      <c r="M422" s="42">
        <f>'4. Marknadsföringsbudget'!O20</f>
        <v>0</v>
      </c>
      <c r="N422" s="42">
        <f>'4. Marknadsföringsbudget'!P20</f>
        <v>0</v>
      </c>
      <c r="O422" s="42">
        <f>'4. Marknadsföringsbudget'!Q20</f>
        <v>0</v>
      </c>
      <c r="P422" s="42">
        <f>'4. Marknadsföringsbudget'!R20</f>
        <v>0</v>
      </c>
      <c r="Q422" s="45">
        <f t="shared" si="239"/>
        <v>0</v>
      </c>
    </row>
    <row r="423" spans="3:17" x14ac:dyDescent="0.2">
      <c r="C423" s="46" t="s">
        <v>16</v>
      </c>
      <c r="D423" s="154"/>
      <c r="E423" s="127">
        <f t="shared" ref="E423:P423" si="248">E422-E422/(1+$D422/100)</f>
        <v>0</v>
      </c>
      <c r="F423" s="127">
        <f t="shared" si="248"/>
        <v>0</v>
      </c>
      <c r="G423" s="127">
        <f t="shared" si="248"/>
        <v>0</v>
      </c>
      <c r="H423" s="127">
        <f t="shared" si="248"/>
        <v>0</v>
      </c>
      <c r="I423" s="127">
        <f t="shared" si="248"/>
        <v>0</v>
      </c>
      <c r="J423" s="127">
        <f t="shared" si="248"/>
        <v>0</v>
      </c>
      <c r="K423" s="127">
        <f t="shared" si="248"/>
        <v>0</v>
      </c>
      <c r="L423" s="127">
        <f t="shared" si="248"/>
        <v>0</v>
      </c>
      <c r="M423" s="127">
        <f t="shared" si="248"/>
        <v>0</v>
      </c>
      <c r="N423" s="127">
        <f t="shared" si="248"/>
        <v>0</v>
      </c>
      <c r="O423" s="127">
        <f t="shared" si="248"/>
        <v>0</v>
      </c>
      <c r="P423" s="127">
        <f t="shared" si="248"/>
        <v>0</v>
      </c>
      <c r="Q423" s="45">
        <f t="shared" si="239"/>
        <v>0</v>
      </c>
    </row>
    <row r="424" spans="3:17" x14ac:dyDescent="0.2">
      <c r="C424" s="42" t="str">
        <f>'4. Marknadsföringsbudget'!C21</f>
        <v xml:space="preserve"> Webtävlingar</v>
      </c>
      <c r="D424" s="181">
        <f>'4. Marknadsföringsbudget'!E21</f>
        <v>25.5</v>
      </c>
      <c r="E424" s="42">
        <f>'4. Marknadsföringsbudget'!G21</f>
        <v>0</v>
      </c>
      <c r="F424" s="42">
        <f>'4. Marknadsföringsbudget'!H21</f>
        <v>0</v>
      </c>
      <c r="G424" s="42">
        <f>'4. Marknadsföringsbudget'!I21</f>
        <v>0</v>
      </c>
      <c r="H424" s="42">
        <f>'4. Marknadsföringsbudget'!J21</f>
        <v>0</v>
      </c>
      <c r="I424" s="42">
        <f>'4. Marknadsföringsbudget'!K21</f>
        <v>0</v>
      </c>
      <c r="J424" s="42">
        <f>'4. Marknadsföringsbudget'!L21</f>
        <v>0</v>
      </c>
      <c r="K424" s="42">
        <f>'4. Marknadsföringsbudget'!M21</f>
        <v>0</v>
      </c>
      <c r="L424" s="42">
        <f>'4. Marknadsföringsbudget'!N21</f>
        <v>0</v>
      </c>
      <c r="M424" s="42">
        <f>'4. Marknadsföringsbudget'!O21</f>
        <v>0</v>
      </c>
      <c r="N424" s="42">
        <f>'4. Marknadsföringsbudget'!P21</f>
        <v>0</v>
      </c>
      <c r="O424" s="42">
        <f>'4. Marknadsföringsbudget'!Q21</f>
        <v>0</v>
      </c>
      <c r="P424" s="42">
        <f>'4. Marknadsföringsbudget'!R21</f>
        <v>0</v>
      </c>
      <c r="Q424" s="45">
        <f t="shared" si="239"/>
        <v>0</v>
      </c>
    </row>
    <row r="425" spans="3:17" x14ac:dyDescent="0.2">
      <c r="C425" s="46" t="s">
        <v>16</v>
      </c>
      <c r="D425" s="154"/>
      <c r="E425" s="127">
        <f t="shared" ref="E425:P425" si="249">E424-E424/(1+$D424/100)</f>
        <v>0</v>
      </c>
      <c r="F425" s="127">
        <f t="shared" si="249"/>
        <v>0</v>
      </c>
      <c r="G425" s="127">
        <f t="shared" si="249"/>
        <v>0</v>
      </c>
      <c r="H425" s="127">
        <f t="shared" si="249"/>
        <v>0</v>
      </c>
      <c r="I425" s="127">
        <f t="shared" si="249"/>
        <v>0</v>
      </c>
      <c r="J425" s="127">
        <f t="shared" si="249"/>
        <v>0</v>
      </c>
      <c r="K425" s="127">
        <f t="shared" si="249"/>
        <v>0</v>
      </c>
      <c r="L425" s="127">
        <f t="shared" si="249"/>
        <v>0</v>
      </c>
      <c r="M425" s="127">
        <f t="shared" si="249"/>
        <v>0</v>
      </c>
      <c r="N425" s="127">
        <f t="shared" si="249"/>
        <v>0</v>
      </c>
      <c r="O425" s="127">
        <f t="shared" si="249"/>
        <v>0</v>
      </c>
      <c r="P425" s="127">
        <f t="shared" si="249"/>
        <v>0</v>
      </c>
      <c r="Q425" s="45">
        <f t="shared" si="239"/>
        <v>0</v>
      </c>
    </row>
    <row r="426" spans="3:17" x14ac:dyDescent="0.2">
      <c r="C426" s="42" t="str">
        <f>'4. Marknadsföringsbudget'!C22</f>
        <v xml:space="preserve"> Direktreklam </v>
      </c>
      <c r="D426" s="181">
        <f>'4. Marknadsföringsbudget'!E22</f>
        <v>25.5</v>
      </c>
      <c r="E426" s="42">
        <f>'4. Marknadsföringsbudget'!G22</f>
        <v>0</v>
      </c>
      <c r="F426" s="42">
        <f>'4. Marknadsföringsbudget'!H22</f>
        <v>0</v>
      </c>
      <c r="G426" s="42">
        <f>'4. Marknadsföringsbudget'!I22</f>
        <v>0</v>
      </c>
      <c r="H426" s="42">
        <f>'4. Marknadsföringsbudget'!J22</f>
        <v>0</v>
      </c>
      <c r="I426" s="42">
        <f>'4. Marknadsföringsbudget'!K22</f>
        <v>0</v>
      </c>
      <c r="J426" s="42">
        <f>'4. Marknadsföringsbudget'!L22</f>
        <v>0</v>
      </c>
      <c r="K426" s="42">
        <f>'4. Marknadsföringsbudget'!M22</f>
        <v>0</v>
      </c>
      <c r="L426" s="42">
        <f>'4. Marknadsföringsbudget'!N22</f>
        <v>0</v>
      </c>
      <c r="M426" s="42">
        <f>'4. Marknadsföringsbudget'!O22</f>
        <v>0</v>
      </c>
      <c r="N426" s="42">
        <f>'4. Marknadsföringsbudget'!P22</f>
        <v>0</v>
      </c>
      <c r="O426" s="42">
        <f>'4. Marknadsföringsbudget'!Q22</f>
        <v>0</v>
      </c>
      <c r="P426" s="42">
        <f>'4. Marknadsföringsbudget'!R22</f>
        <v>0</v>
      </c>
      <c r="Q426" s="45">
        <f t="shared" si="239"/>
        <v>0</v>
      </c>
    </row>
    <row r="427" spans="3:17" x14ac:dyDescent="0.2">
      <c r="C427" s="46" t="s">
        <v>16</v>
      </c>
      <c r="D427" s="154"/>
      <c r="E427" s="127">
        <f t="shared" ref="E427:P429" si="250">E426-E426/(1+$D426/100)</f>
        <v>0</v>
      </c>
      <c r="F427" s="127">
        <f t="shared" si="250"/>
        <v>0</v>
      </c>
      <c r="G427" s="127">
        <f t="shared" si="250"/>
        <v>0</v>
      </c>
      <c r="H427" s="127">
        <f t="shared" si="250"/>
        <v>0</v>
      </c>
      <c r="I427" s="127">
        <f t="shared" si="250"/>
        <v>0</v>
      </c>
      <c r="J427" s="127">
        <f t="shared" si="250"/>
        <v>0</v>
      </c>
      <c r="K427" s="127">
        <f t="shared" si="250"/>
        <v>0</v>
      </c>
      <c r="L427" s="127">
        <f t="shared" si="250"/>
        <v>0</v>
      </c>
      <c r="M427" s="127">
        <f t="shared" si="250"/>
        <v>0</v>
      </c>
      <c r="N427" s="127">
        <f t="shared" si="250"/>
        <v>0</v>
      </c>
      <c r="O427" s="127">
        <f t="shared" si="250"/>
        <v>0</v>
      </c>
      <c r="P427" s="127">
        <f t="shared" si="250"/>
        <v>0</v>
      </c>
      <c r="Q427" s="45">
        <f t="shared" si="239"/>
        <v>0</v>
      </c>
    </row>
    <row r="428" spans="3:17" x14ac:dyDescent="0.2">
      <c r="C428" s="42" t="str">
        <f>'4. Marknadsföringsbudget'!C23</f>
        <v xml:space="preserve"> Affärspresent </v>
      </c>
      <c r="D428" s="181">
        <f>'4. Marknadsföringsbudget'!E23</f>
        <v>25.5</v>
      </c>
      <c r="E428" s="42">
        <f>'4. Marknadsföringsbudget'!G23</f>
        <v>0</v>
      </c>
      <c r="F428" s="42">
        <f>'4. Marknadsföringsbudget'!H23</f>
        <v>0</v>
      </c>
      <c r="G428" s="42">
        <f>'4. Marknadsföringsbudget'!I23</f>
        <v>0</v>
      </c>
      <c r="H428" s="42">
        <f>'4. Marknadsföringsbudget'!J23</f>
        <v>0</v>
      </c>
      <c r="I428" s="42">
        <f>'4. Marknadsföringsbudget'!K23</f>
        <v>0</v>
      </c>
      <c r="J428" s="42">
        <f>'4. Marknadsföringsbudget'!L23</f>
        <v>0</v>
      </c>
      <c r="K428" s="42">
        <f>'4. Marknadsföringsbudget'!M23</f>
        <v>0</v>
      </c>
      <c r="L428" s="42">
        <f>'4. Marknadsföringsbudget'!N23</f>
        <v>0</v>
      </c>
      <c r="M428" s="42">
        <f>'4. Marknadsföringsbudget'!O23</f>
        <v>0</v>
      </c>
      <c r="N428" s="42">
        <f>'4. Marknadsföringsbudget'!P23</f>
        <v>0</v>
      </c>
      <c r="O428" s="42">
        <f>'4. Marknadsföringsbudget'!Q23</f>
        <v>0</v>
      </c>
      <c r="P428" s="42">
        <f>'4. Marknadsföringsbudget'!R23</f>
        <v>0</v>
      </c>
      <c r="Q428" s="45">
        <f t="shared" si="239"/>
        <v>0</v>
      </c>
    </row>
    <row r="429" spans="3:17" x14ac:dyDescent="0.2">
      <c r="C429" s="46" t="s">
        <v>16</v>
      </c>
      <c r="D429" s="154"/>
      <c r="E429" s="127">
        <f t="shared" si="250"/>
        <v>0</v>
      </c>
      <c r="F429" s="127">
        <f t="shared" si="250"/>
        <v>0</v>
      </c>
      <c r="G429" s="127">
        <f t="shared" si="250"/>
        <v>0</v>
      </c>
      <c r="H429" s="127">
        <f t="shared" si="250"/>
        <v>0</v>
      </c>
      <c r="I429" s="127">
        <f t="shared" si="250"/>
        <v>0</v>
      </c>
      <c r="J429" s="127">
        <f t="shared" si="250"/>
        <v>0</v>
      </c>
      <c r="K429" s="127">
        <f t="shared" si="250"/>
        <v>0</v>
      </c>
      <c r="L429" s="127">
        <f t="shared" si="250"/>
        <v>0</v>
      </c>
      <c r="M429" s="127">
        <f t="shared" si="250"/>
        <v>0</v>
      </c>
      <c r="N429" s="127">
        <f t="shared" si="250"/>
        <v>0</v>
      </c>
      <c r="O429" s="127">
        <f t="shared" si="250"/>
        <v>0</v>
      </c>
      <c r="P429" s="127">
        <f t="shared" si="250"/>
        <v>0</v>
      </c>
      <c r="Q429" s="45">
        <f t="shared" si="239"/>
        <v>0</v>
      </c>
    </row>
    <row r="430" spans="3:17" x14ac:dyDescent="0.2">
      <c r="C430" s="42" t="str">
        <f>'4. Marknadsföringsbudget'!C24</f>
        <v xml:space="preserve"> Radioreklam</v>
      </c>
      <c r="D430" s="181">
        <f>'4. Marknadsföringsbudget'!E24</f>
        <v>25.5</v>
      </c>
      <c r="E430" s="42">
        <f>'4. Marknadsföringsbudget'!G24</f>
        <v>0</v>
      </c>
      <c r="F430" s="42">
        <f>'4. Marknadsföringsbudget'!H24</f>
        <v>0</v>
      </c>
      <c r="G430" s="42">
        <f>'4. Marknadsföringsbudget'!I24</f>
        <v>0</v>
      </c>
      <c r="H430" s="42">
        <f>'4. Marknadsföringsbudget'!J24</f>
        <v>0</v>
      </c>
      <c r="I430" s="42">
        <f>'4. Marknadsföringsbudget'!K24</f>
        <v>0</v>
      </c>
      <c r="J430" s="42">
        <f>'4. Marknadsföringsbudget'!L24</f>
        <v>0</v>
      </c>
      <c r="K430" s="42">
        <f>'4. Marknadsföringsbudget'!M24</f>
        <v>0</v>
      </c>
      <c r="L430" s="42">
        <f>'4. Marknadsföringsbudget'!N24</f>
        <v>0</v>
      </c>
      <c r="M430" s="42">
        <f>'4. Marknadsföringsbudget'!O24</f>
        <v>0</v>
      </c>
      <c r="N430" s="42">
        <f>'4. Marknadsföringsbudget'!P24</f>
        <v>0</v>
      </c>
      <c r="O430" s="42">
        <f>'4. Marknadsföringsbudget'!Q24</f>
        <v>0</v>
      </c>
      <c r="P430" s="42">
        <f>'4. Marknadsföringsbudget'!R24</f>
        <v>0</v>
      </c>
      <c r="Q430" s="45">
        <f t="shared" si="239"/>
        <v>0</v>
      </c>
    </row>
    <row r="431" spans="3:17" x14ac:dyDescent="0.2">
      <c r="C431" s="46" t="s">
        <v>16</v>
      </c>
      <c r="D431" s="154"/>
      <c r="E431" s="127">
        <f t="shared" ref="E431:P431" si="251">E430-E430/(1+$D430/100)</f>
        <v>0</v>
      </c>
      <c r="F431" s="127">
        <f t="shared" si="251"/>
        <v>0</v>
      </c>
      <c r="G431" s="127">
        <f t="shared" si="251"/>
        <v>0</v>
      </c>
      <c r="H431" s="127">
        <f t="shared" si="251"/>
        <v>0</v>
      </c>
      <c r="I431" s="127">
        <f t="shared" si="251"/>
        <v>0</v>
      </c>
      <c r="J431" s="127">
        <f t="shared" si="251"/>
        <v>0</v>
      </c>
      <c r="K431" s="127">
        <f t="shared" si="251"/>
        <v>0</v>
      </c>
      <c r="L431" s="127">
        <f t="shared" si="251"/>
        <v>0</v>
      </c>
      <c r="M431" s="127">
        <f t="shared" si="251"/>
        <v>0</v>
      </c>
      <c r="N431" s="127">
        <f t="shared" si="251"/>
        <v>0</v>
      </c>
      <c r="O431" s="127">
        <f t="shared" si="251"/>
        <v>0</v>
      </c>
      <c r="P431" s="127">
        <f t="shared" si="251"/>
        <v>0</v>
      </c>
      <c r="Q431" s="45">
        <f t="shared" si="239"/>
        <v>0</v>
      </c>
    </row>
    <row r="432" spans="3:17" x14ac:dyDescent="0.2">
      <c r="C432" s="42" t="str">
        <f>'4. Marknadsföringsbudget'!C25</f>
        <v xml:space="preserve"> Influencer marketing</v>
      </c>
      <c r="D432" s="181">
        <f>'4. Marknadsföringsbudget'!E25</f>
        <v>25.5</v>
      </c>
      <c r="E432" s="42">
        <f>'4. Marknadsföringsbudget'!G25</f>
        <v>0</v>
      </c>
      <c r="F432" s="42">
        <f>'4. Marknadsföringsbudget'!H25</f>
        <v>0</v>
      </c>
      <c r="G432" s="42">
        <f>'4. Marknadsföringsbudget'!I25</f>
        <v>0</v>
      </c>
      <c r="H432" s="42">
        <f>'4. Marknadsföringsbudget'!J25</f>
        <v>0</v>
      </c>
      <c r="I432" s="42">
        <f>'4. Marknadsföringsbudget'!K25</f>
        <v>0</v>
      </c>
      <c r="J432" s="42">
        <f>'4. Marknadsföringsbudget'!L25</f>
        <v>0</v>
      </c>
      <c r="K432" s="42">
        <f>'4. Marknadsföringsbudget'!M25</f>
        <v>0</v>
      </c>
      <c r="L432" s="42">
        <f>'4. Marknadsföringsbudget'!N25</f>
        <v>0</v>
      </c>
      <c r="M432" s="42">
        <f>'4. Marknadsföringsbudget'!O25</f>
        <v>0</v>
      </c>
      <c r="N432" s="42">
        <f>'4. Marknadsföringsbudget'!P25</f>
        <v>0</v>
      </c>
      <c r="O432" s="42">
        <f>'4. Marknadsföringsbudget'!Q25</f>
        <v>0</v>
      </c>
      <c r="P432" s="42">
        <f>'4. Marknadsföringsbudget'!R25</f>
        <v>0</v>
      </c>
      <c r="Q432" s="45">
        <f t="shared" si="239"/>
        <v>0</v>
      </c>
    </row>
    <row r="433" spans="3:17" x14ac:dyDescent="0.2">
      <c r="C433" s="44" t="s">
        <v>16</v>
      </c>
      <c r="D433" s="153"/>
      <c r="E433" s="127">
        <f t="shared" ref="E433:P433" si="252">E432-E432/(1+$D432/100)</f>
        <v>0</v>
      </c>
      <c r="F433" s="127">
        <f t="shared" si="252"/>
        <v>0</v>
      </c>
      <c r="G433" s="127">
        <f t="shared" si="252"/>
        <v>0</v>
      </c>
      <c r="H433" s="127">
        <f t="shared" si="252"/>
        <v>0</v>
      </c>
      <c r="I433" s="127">
        <f t="shared" si="252"/>
        <v>0</v>
      </c>
      <c r="J433" s="127">
        <f t="shared" si="252"/>
        <v>0</v>
      </c>
      <c r="K433" s="127">
        <f t="shared" si="252"/>
        <v>0</v>
      </c>
      <c r="L433" s="127">
        <f t="shared" si="252"/>
        <v>0</v>
      </c>
      <c r="M433" s="127">
        <f t="shared" si="252"/>
        <v>0</v>
      </c>
      <c r="N433" s="127">
        <f t="shared" si="252"/>
        <v>0</v>
      </c>
      <c r="O433" s="127">
        <f t="shared" si="252"/>
        <v>0</v>
      </c>
      <c r="P433" s="127">
        <f t="shared" si="252"/>
        <v>0</v>
      </c>
      <c r="Q433" s="45">
        <f>SUM(E433:P433)</f>
        <v>0</v>
      </c>
    </row>
    <row r="434" spans="3:17" x14ac:dyDescent="0.2">
      <c r="C434" s="42" t="str">
        <f>'4. Marknadsföringsbudget'!C26</f>
        <v xml:space="preserve"> Hemsidor</v>
      </c>
      <c r="D434" s="181">
        <f>'4. Marknadsföringsbudget'!E26</f>
        <v>25.5</v>
      </c>
      <c r="E434" s="42">
        <f>'4. Marknadsföringsbudget'!G26</f>
        <v>0</v>
      </c>
      <c r="F434" s="42">
        <f>'4. Marknadsföringsbudget'!H26</f>
        <v>0</v>
      </c>
      <c r="G434" s="42">
        <f>'4. Marknadsföringsbudget'!I26</f>
        <v>0</v>
      </c>
      <c r="H434" s="42">
        <f>'4. Marknadsföringsbudget'!J26</f>
        <v>0</v>
      </c>
      <c r="I434" s="42">
        <f>'4. Marknadsföringsbudget'!K26</f>
        <v>0</v>
      </c>
      <c r="J434" s="42">
        <f>'4. Marknadsföringsbudget'!L26</f>
        <v>0</v>
      </c>
      <c r="K434" s="42">
        <f>'4. Marknadsföringsbudget'!M26</f>
        <v>0</v>
      </c>
      <c r="L434" s="42">
        <f>'4. Marknadsföringsbudget'!N26</f>
        <v>0</v>
      </c>
      <c r="M434" s="42">
        <f>'4. Marknadsföringsbudget'!O26</f>
        <v>0</v>
      </c>
      <c r="N434" s="42">
        <f>'4. Marknadsföringsbudget'!P26</f>
        <v>0</v>
      </c>
      <c r="O434" s="42">
        <f>'4. Marknadsföringsbudget'!Q26</f>
        <v>0</v>
      </c>
      <c r="P434" s="42">
        <f>'4. Marknadsföringsbudget'!R26</f>
        <v>0</v>
      </c>
      <c r="Q434" s="45">
        <f t="shared" ref="Q434" si="253">SUM(E434:P434)</f>
        <v>0</v>
      </c>
    </row>
    <row r="435" spans="3:17" x14ac:dyDescent="0.2">
      <c r="C435" s="44" t="s">
        <v>16</v>
      </c>
      <c r="D435" s="153"/>
      <c r="E435" s="127">
        <f t="shared" ref="E435:P435" si="254">E434-E434/(1+$D434/100)</f>
        <v>0</v>
      </c>
      <c r="F435" s="127">
        <f t="shared" si="254"/>
        <v>0</v>
      </c>
      <c r="G435" s="127">
        <f t="shared" si="254"/>
        <v>0</v>
      </c>
      <c r="H435" s="127">
        <f t="shared" si="254"/>
        <v>0</v>
      </c>
      <c r="I435" s="127">
        <f t="shared" si="254"/>
        <v>0</v>
      </c>
      <c r="J435" s="127">
        <f t="shared" si="254"/>
        <v>0</v>
      </c>
      <c r="K435" s="127">
        <f t="shared" si="254"/>
        <v>0</v>
      </c>
      <c r="L435" s="127">
        <f t="shared" si="254"/>
        <v>0</v>
      </c>
      <c r="M435" s="127">
        <f t="shared" si="254"/>
        <v>0</v>
      </c>
      <c r="N435" s="127">
        <f t="shared" si="254"/>
        <v>0</v>
      </c>
      <c r="O435" s="127">
        <f t="shared" si="254"/>
        <v>0</v>
      </c>
      <c r="P435" s="127">
        <f t="shared" si="254"/>
        <v>0</v>
      </c>
      <c r="Q435" s="45">
        <f>SUM(E435:P435)</f>
        <v>0</v>
      </c>
    </row>
    <row r="436" spans="3:17" x14ac:dyDescent="0.2">
      <c r="C436" s="42" t="str">
        <f>'4. Marknadsföringsbudget'!C27</f>
        <v xml:space="preserve"> Sponsoring, PR-verksamhet</v>
      </c>
      <c r="D436" s="181">
        <f>'4. Marknadsföringsbudget'!E27</f>
        <v>25.5</v>
      </c>
      <c r="E436" s="42">
        <f>'4. Marknadsföringsbudget'!G27</f>
        <v>0</v>
      </c>
      <c r="F436" s="42">
        <f>'4. Marknadsföringsbudget'!H27</f>
        <v>0</v>
      </c>
      <c r="G436" s="42">
        <f>'4. Marknadsföringsbudget'!I27</f>
        <v>0</v>
      </c>
      <c r="H436" s="42">
        <f>'4. Marknadsföringsbudget'!J27</f>
        <v>0</v>
      </c>
      <c r="I436" s="42">
        <f>'4. Marknadsföringsbudget'!K27</f>
        <v>0</v>
      </c>
      <c r="J436" s="42">
        <f>'4. Marknadsföringsbudget'!L27</f>
        <v>0</v>
      </c>
      <c r="K436" s="42">
        <f>'4. Marknadsföringsbudget'!M27</f>
        <v>0</v>
      </c>
      <c r="L436" s="42">
        <f>'4. Marknadsföringsbudget'!N27</f>
        <v>0</v>
      </c>
      <c r="M436" s="42">
        <f>'4. Marknadsföringsbudget'!O27</f>
        <v>0</v>
      </c>
      <c r="N436" s="42">
        <f>'4. Marknadsföringsbudget'!P27</f>
        <v>0</v>
      </c>
      <c r="O436" s="42">
        <f>'4. Marknadsföringsbudget'!Q27</f>
        <v>0</v>
      </c>
      <c r="P436" s="42">
        <f>'4. Marknadsföringsbudget'!R27</f>
        <v>0</v>
      </c>
      <c r="Q436" s="45">
        <f t="shared" ref="Q436" si="255">SUM(E436:P436)</f>
        <v>0</v>
      </c>
    </row>
    <row r="437" spans="3:17" x14ac:dyDescent="0.2">
      <c r="C437" s="44" t="s">
        <v>16</v>
      </c>
      <c r="D437" s="153"/>
      <c r="E437" s="127">
        <f t="shared" ref="E437:P437" si="256">E436-E436/(1+$D436/100)</f>
        <v>0</v>
      </c>
      <c r="F437" s="127">
        <f t="shared" si="256"/>
        <v>0</v>
      </c>
      <c r="G437" s="127">
        <f t="shared" si="256"/>
        <v>0</v>
      </c>
      <c r="H437" s="127">
        <f t="shared" si="256"/>
        <v>0</v>
      </c>
      <c r="I437" s="127">
        <f t="shared" si="256"/>
        <v>0</v>
      </c>
      <c r="J437" s="127">
        <f t="shared" si="256"/>
        <v>0</v>
      </c>
      <c r="K437" s="127">
        <f t="shared" si="256"/>
        <v>0</v>
      </c>
      <c r="L437" s="127">
        <f t="shared" si="256"/>
        <v>0</v>
      </c>
      <c r="M437" s="127">
        <f t="shared" si="256"/>
        <v>0</v>
      </c>
      <c r="N437" s="127">
        <f t="shared" si="256"/>
        <v>0</v>
      </c>
      <c r="O437" s="127">
        <f t="shared" si="256"/>
        <v>0</v>
      </c>
      <c r="P437" s="127">
        <f t="shared" si="256"/>
        <v>0</v>
      </c>
      <c r="Q437" s="45">
        <f>SUM(E437:P437)</f>
        <v>0</v>
      </c>
    </row>
    <row r="438" spans="3:17" x14ac:dyDescent="0.2">
      <c r="C438" s="42" t="str">
        <f>'4. Marknadsföringsbudget'!C28</f>
        <v xml:space="preserve"> Understödsreklam</v>
      </c>
      <c r="D438" s="181">
        <f>'4. Marknadsföringsbudget'!E28</f>
        <v>25.5</v>
      </c>
      <c r="E438" s="42">
        <f>'4. Marknadsföringsbudget'!G28</f>
        <v>0</v>
      </c>
      <c r="F438" s="42">
        <f>'4. Marknadsföringsbudget'!H28</f>
        <v>0</v>
      </c>
      <c r="G438" s="42">
        <f>'4. Marknadsföringsbudget'!I28</f>
        <v>0</v>
      </c>
      <c r="H438" s="42">
        <f>'4. Marknadsföringsbudget'!J28</f>
        <v>0</v>
      </c>
      <c r="I438" s="42">
        <f>'4. Marknadsföringsbudget'!K28</f>
        <v>0</v>
      </c>
      <c r="J438" s="42">
        <f>'4. Marknadsföringsbudget'!L28</f>
        <v>0</v>
      </c>
      <c r="K438" s="42">
        <f>'4. Marknadsföringsbudget'!M28</f>
        <v>0</v>
      </c>
      <c r="L438" s="42">
        <f>'4. Marknadsföringsbudget'!N28</f>
        <v>0</v>
      </c>
      <c r="M438" s="42">
        <f>'4. Marknadsföringsbudget'!O28</f>
        <v>0</v>
      </c>
      <c r="N438" s="42">
        <f>'4. Marknadsföringsbudget'!P28</f>
        <v>0</v>
      </c>
      <c r="O438" s="42">
        <f>'4. Marknadsföringsbudget'!Q28</f>
        <v>0</v>
      </c>
      <c r="P438" s="42">
        <f>'4. Marknadsföringsbudget'!R28</f>
        <v>0</v>
      </c>
      <c r="Q438" s="45">
        <f t="shared" ref="Q438" si="257">SUM(E438:P438)</f>
        <v>0</v>
      </c>
    </row>
    <row r="439" spans="3:17" x14ac:dyDescent="0.2">
      <c r="C439" s="44" t="s">
        <v>16</v>
      </c>
      <c r="D439" s="153"/>
      <c r="E439" s="127">
        <f t="shared" ref="E439:P439" si="258">E438-E438/(1+$D438/100)</f>
        <v>0</v>
      </c>
      <c r="F439" s="127">
        <f t="shared" si="258"/>
        <v>0</v>
      </c>
      <c r="G439" s="127">
        <f t="shared" si="258"/>
        <v>0</v>
      </c>
      <c r="H439" s="127">
        <f t="shared" si="258"/>
        <v>0</v>
      </c>
      <c r="I439" s="127">
        <f t="shared" si="258"/>
        <v>0</v>
      </c>
      <c r="J439" s="127">
        <f t="shared" si="258"/>
        <v>0</v>
      </c>
      <c r="K439" s="127">
        <f t="shared" si="258"/>
        <v>0</v>
      </c>
      <c r="L439" s="127">
        <f t="shared" si="258"/>
        <v>0</v>
      </c>
      <c r="M439" s="127">
        <f t="shared" si="258"/>
        <v>0</v>
      </c>
      <c r="N439" s="127">
        <f t="shared" si="258"/>
        <v>0</v>
      </c>
      <c r="O439" s="127">
        <f t="shared" si="258"/>
        <v>0</v>
      </c>
      <c r="P439" s="127">
        <f t="shared" si="258"/>
        <v>0</v>
      </c>
      <c r="Q439" s="45">
        <f>SUM(E439:P439)</f>
        <v>0</v>
      </c>
    </row>
    <row r="440" spans="3:17" x14ac:dyDescent="0.2">
      <c r="C440" s="42" t="str">
        <f>'4. Marknadsföringsbudget'!C29</f>
        <v xml:space="preserve"> Utomhusreklam</v>
      </c>
      <c r="D440" s="181">
        <f>'4. Marknadsföringsbudget'!E29</f>
        <v>25.5</v>
      </c>
      <c r="E440" s="42">
        <f>'4. Marknadsföringsbudget'!G29</f>
        <v>0</v>
      </c>
      <c r="F440" s="42">
        <f>'4. Marknadsföringsbudget'!H29</f>
        <v>0</v>
      </c>
      <c r="G440" s="42">
        <f>'4. Marknadsföringsbudget'!I29</f>
        <v>0</v>
      </c>
      <c r="H440" s="42">
        <f>'4. Marknadsföringsbudget'!J29</f>
        <v>0</v>
      </c>
      <c r="I440" s="42">
        <f>'4. Marknadsföringsbudget'!K29</f>
        <v>0</v>
      </c>
      <c r="J440" s="42">
        <f>'4. Marknadsföringsbudget'!L29</f>
        <v>0</v>
      </c>
      <c r="K440" s="42">
        <f>'4. Marknadsföringsbudget'!M29</f>
        <v>0</v>
      </c>
      <c r="L440" s="42">
        <f>'4. Marknadsföringsbudget'!N29</f>
        <v>0</v>
      </c>
      <c r="M440" s="42">
        <f>'4. Marknadsföringsbudget'!O29</f>
        <v>0</v>
      </c>
      <c r="N440" s="42">
        <f>'4. Marknadsföringsbudget'!P29</f>
        <v>0</v>
      </c>
      <c r="O440" s="42">
        <f>'4. Marknadsföringsbudget'!Q29</f>
        <v>0</v>
      </c>
      <c r="P440" s="42">
        <f>'4. Marknadsföringsbudget'!R29</f>
        <v>0</v>
      </c>
      <c r="Q440" s="45">
        <f t="shared" ref="Q440" si="259">SUM(E440:P440)</f>
        <v>0</v>
      </c>
    </row>
    <row r="441" spans="3:17" x14ac:dyDescent="0.2">
      <c r="C441" s="44" t="s">
        <v>16</v>
      </c>
      <c r="D441" s="153"/>
      <c r="E441" s="127">
        <f t="shared" ref="E441:P441" si="260">E440-E440/(1+$D440/100)</f>
        <v>0</v>
      </c>
      <c r="F441" s="127">
        <f t="shared" si="260"/>
        <v>0</v>
      </c>
      <c r="G441" s="127">
        <f t="shared" si="260"/>
        <v>0</v>
      </c>
      <c r="H441" s="127">
        <f t="shared" si="260"/>
        <v>0</v>
      </c>
      <c r="I441" s="127">
        <f t="shared" si="260"/>
        <v>0</v>
      </c>
      <c r="J441" s="127">
        <f t="shared" si="260"/>
        <v>0</v>
      </c>
      <c r="K441" s="127">
        <f t="shared" si="260"/>
        <v>0</v>
      </c>
      <c r="L441" s="127">
        <f t="shared" si="260"/>
        <v>0</v>
      </c>
      <c r="M441" s="127">
        <f t="shared" si="260"/>
        <v>0</v>
      </c>
      <c r="N441" s="127">
        <f t="shared" si="260"/>
        <v>0</v>
      </c>
      <c r="O441" s="127">
        <f t="shared" si="260"/>
        <v>0</v>
      </c>
      <c r="P441" s="127">
        <f t="shared" si="260"/>
        <v>0</v>
      </c>
      <c r="Q441" s="45">
        <f>SUM(E441:P441)</f>
        <v>0</v>
      </c>
    </row>
    <row r="442" spans="3:17" x14ac:dyDescent="0.2">
      <c r="C442" s="42" t="str">
        <f>'4. Marknadsföringsbudget'!C30</f>
        <v xml:space="preserve"> Internetreklam</v>
      </c>
      <c r="D442" s="181">
        <f>'4. Marknadsföringsbudget'!E30</f>
        <v>25.5</v>
      </c>
      <c r="E442" s="42">
        <f>'4. Marknadsföringsbudget'!G30</f>
        <v>0</v>
      </c>
      <c r="F442" s="42">
        <f>'4. Marknadsföringsbudget'!H30</f>
        <v>0</v>
      </c>
      <c r="G442" s="42">
        <f>'4. Marknadsföringsbudget'!I30</f>
        <v>0</v>
      </c>
      <c r="H442" s="42">
        <f>'4. Marknadsföringsbudget'!J30</f>
        <v>0</v>
      </c>
      <c r="I442" s="42">
        <f>'4. Marknadsföringsbudget'!K30</f>
        <v>0</v>
      </c>
      <c r="J442" s="42">
        <f>'4. Marknadsföringsbudget'!L30</f>
        <v>0</v>
      </c>
      <c r="K442" s="42">
        <f>'4. Marknadsföringsbudget'!M30</f>
        <v>0</v>
      </c>
      <c r="L442" s="42">
        <f>'4. Marknadsföringsbudget'!N30</f>
        <v>0</v>
      </c>
      <c r="M442" s="42">
        <f>'4. Marknadsföringsbudget'!O30</f>
        <v>0</v>
      </c>
      <c r="N442" s="42">
        <f>'4. Marknadsföringsbudget'!P30</f>
        <v>0</v>
      </c>
      <c r="O442" s="42">
        <f>'4. Marknadsföringsbudget'!Q30</f>
        <v>0</v>
      </c>
      <c r="P442" s="42">
        <f>'4. Marknadsföringsbudget'!R30</f>
        <v>0</v>
      </c>
      <c r="Q442" s="45">
        <f t="shared" ref="Q442" si="261">SUM(E442:P442)</f>
        <v>0</v>
      </c>
    </row>
    <row r="443" spans="3:17" x14ac:dyDescent="0.2">
      <c r="C443" s="44" t="s">
        <v>16</v>
      </c>
      <c r="D443" s="153"/>
      <c r="E443" s="127">
        <f t="shared" ref="E443:P443" si="262">E442-E442/(1+$D442/100)</f>
        <v>0</v>
      </c>
      <c r="F443" s="127">
        <f t="shared" si="262"/>
        <v>0</v>
      </c>
      <c r="G443" s="127">
        <f t="shared" si="262"/>
        <v>0</v>
      </c>
      <c r="H443" s="127">
        <f t="shared" si="262"/>
        <v>0</v>
      </c>
      <c r="I443" s="127">
        <f t="shared" si="262"/>
        <v>0</v>
      </c>
      <c r="J443" s="127">
        <f t="shared" si="262"/>
        <v>0</v>
      </c>
      <c r="K443" s="127">
        <f t="shared" si="262"/>
        <v>0</v>
      </c>
      <c r="L443" s="127">
        <f t="shared" si="262"/>
        <v>0</v>
      </c>
      <c r="M443" s="127">
        <f t="shared" si="262"/>
        <v>0</v>
      </c>
      <c r="N443" s="127">
        <f t="shared" si="262"/>
        <v>0</v>
      </c>
      <c r="O443" s="127">
        <f t="shared" si="262"/>
        <v>0</v>
      </c>
      <c r="P443" s="127">
        <f t="shared" si="262"/>
        <v>0</v>
      </c>
      <c r="Q443" s="45">
        <f>SUM(E443:P443)</f>
        <v>0</v>
      </c>
    </row>
    <row r="444" spans="3:17" x14ac:dyDescent="0.2">
      <c r="C444" s="42" t="str">
        <f>'4. Marknadsföringsbudget'!C31</f>
        <v xml:space="preserve"> Butiksreklam</v>
      </c>
      <c r="D444" s="181">
        <f>'4. Marknadsföringsbudget'!E31</f>
        <v>25.5</v>
      </c>
      <c r="E444" s="42">
        <f>'4. Marknadsföringsbudget'!G31</f>
        <v>0</v>
      </c>
      <c r="F444" s="42">
        <f>'4. Marknadsföringsbudget'!H31</f>
        <v>0</v>
      </c>
      <c r="G444" s="42">
        <f>'4. Marknadsföringsbudget'!I31</f>
        <v>0</v>
      </c>
      <c r="H444" s="42">
        <f>'4. Marknadsföringsbudget'!J31</f>
        <v>0</v>
      </c>
      <c r="I444" s="42">
        <f>'4. Marknadsföringsbudget'!K31</f>
        <v>0</v>
      </c>
      <c r="J444" s="42">
        <f>'4. Marknadsföringsbudget'!L31</f>
        <v>0</v>
      </c>
      <c r="K444" s="42">
        <f>'4. Marknadsföringsbudget'!M31</f>
        <v>0</v>
      </c>
      <c r="L444" s="42">
        <f>'4. Marknadsföringsbudget'!N31</f>
        <v>0</v>
      </c>
      <c r="M444" s="42">
        <f>'4. Marknadsföringsbudget'!O31</f>
        <v>0</v>
      </c>
      <c r="N444" s="42">
        <f>'4. Marknadsföringsbudget'!P31</f>
        <v>0</v>
      </c>
      <c r="O444" s="42">
        <f>'4. Marknadsföringsbudget'!Q31</f>
        <v>0</v>
      </c>
      <c r="P444" s="42">
        <f>'4. Marknadsföringsbudget'!R31</f>
        <v>0</v>
      </c>
      <c r="Q444" s="45">
        <f t="shared" ref="Q444" si="263">SUM(E444:P444)</f>
        <v>0</v>
      </c>
    </row>
    <row r="445" spans="3:17" x14ac:dyDescent="0.2">
      <c r="C445" s="44" t="s">
        <v>16</v>
      </c>
      <c r="D445" s="114"/>
      <c r="E445" s="127">
        <f t="shared" ref="E445:P445" si="264">E444-E444/(1+$D444/100)</f>
        <v>0</v>
      </c>
      <c r="F445" s="127">
        <f t="shared" si="264"/>
        <v>0</v>
      </c>
      <c r="G445" s="127">
        <f t="shared" si="264"/>
        <v>0</v>
      </c>
      <c r="H445" s="127">
        <f t="shared" si="264"/>
        <v>0</v>
      </c>
      <c r="I445" s="127">
        <f t="shared" si="264"/>
        <v>0</v>
      </c>
      <c r="J445" s="127">
        <f t="shared" si="264"/>
        <v>0</v>
      </c>
      <c r="K445" s="127">
        <f t="shared" si="264"/>
        <v>0</v>
      </c>
      <c r="L445" s="127">
        <f t="shared" si="264"/>
        <v>0</v>
      </c>
      <c r="M445" s="127">
        <f t="shared" si="264"/>
        <v>0</v>
      </c>
      <c r="N445" s="127">
        <f t="shared" si="264"/>
        <v>0</v>
      </c>
      <c r="O445" s="127">
        <f t="shared" si="264"/>
        <v>0</v>
      </c>
      <c r="P445" s="127">
        <f t="shared" si="264"/>
        <v>0</v>
      </c>
      <c r="Q445" s="45">
        <f>SUM(E445:P445)</f>
        <v>0</v>
      </c>
    </row>
    <row r="446" spans="3:17" x14ac:dyDescent="0.2">
      <c r="C446" s="42" t="str">
        <f>'4. Marknadsföringsbudget'!C32</f>
        <v xml:space="preserve"> Produktdemonstration, reklamfilm</v>
      </c>
      <c r="D446" s="181">
        <f>'4. Marknadsföringsbudget'!E32</f>
        <v>25.5</v>
      </c>
      <c r="E446" s="42">
        <f>'4. Marknadsföringsbudget'!G32</f>
        <v>0</v>
      </c>
      <c r="F446" s="42">
        <f>'4. Marknadsföringsbudget'!H32</f>
        <v>0</v>
      </c>
      <c r="G446" s="42">
        <f>'4. Marknadsföringsbudget'!I32</f>
        <v>0</v>
      </c>
      <c r="H446" s="42">
        <f>'4. Marknadsföringsbudget'!J32</f>
        <v>0</v>
      </c>
      <c r="I446" s="42">
        <f>'4. Marknadsföringsbudget'!K32</f>
        <v>0</v>
      </c>
      <c r="J446" s="42">
        <f>'4. Marknadsföringsbudget'!L32</f>
        <v>0</v>
      </c>
      <c r="K446" s="42">
        <f>'4. Marknadsföringsbudget'!M32</f>
        <v>0</v>
      </c>
      <c r="L446" s="42">
        <f>'4. Marknadsföringsbudget'!N32</f>
        <v>0</v>
      </c>
      <c r="M446" s="42">
        <f>'4. Marknadsföringsbudget'!O32</f>
        <v>0</v>
      </c>
      <c r="N446" s="42">
        <f>'4. Marknadsföringsbudget'!P32</f>
        <v>0</v>
      </c>
      <c r="O446" s="42">
        <f>'4. Marknadsföringsbudget'!Q32</f>
        <v>0</v>
      </c>
      <c r="P446" s="42">
        <f>'4. Marknadsföringsbudget'!R32</f>
        <v>0</v>
      </c>
      <c r="Q446" s="45">
        <f t="shared" ref="Q446" si="265">SUM(E446:P446)</f>
        <v>0</v>
      </c>
    </row>
    <row r="447" spans="3:17" x14ac:dyDescent="0.2">
      <c r="C447" s="44" t="s">
        <v>16</v>
      </c>
      <c r="D447" s="114"/>
      <c r="E447" s="127">
        <f t="shared" ref="E447:P447" si="266">E446-E446/(1+$D446/100)</f>
        <v>0</v>
      </c>
      <c r="F447" s="127">
        <f t="shared" si="266"/>
        <v>0</v>
      </c>
      <c r="G447" s="127">
        <f t="shared" si="266"/>
        <v>0</v>
      </c>
      <c r="H447" s="127">
        <f t="shared" si="266"/>
        <v>0</v>
      </c>
      <c r="I447" s="127">
        <f t="shared" si="266"/>
        <v>0</v>
      </c>
      <c r="J447" s="127">
        <f t="shared" si="266"/>
        <v>0</v>
      </c>
      <c r="K447" s="127">
        <f t="shared" si="266"/>
        <v>0</v>
      </c>
      <c r="L447" s="127">
        <f t="shared" si="266"/>
        <v>0</v>
      </c>
      <c r="M447" s="127">
        <f t="shared" si="266"/>
        <v>0</v>
      </c>
      <c r="N447" s="127">
        <f t="shared" si="266"/>
        <v>0</v>
      </c>
      <c r="O447" s="127">
        <f t="shared" si="266"/>
        <v>0</v>
      </c>
      <c r="P447" s="127">
        <f t="shared" si="266"/>
        <v>0</v>
      </c>
      <c r="Q447" s="45">
        <f>SUM(E447:P447)</f>
        <v>0</v>
      </c>
    </row>
    <row r="448" spans="3:17" x14ac:dyDescent="0.2">
      <c r="C448" s="42" t="str">
        <f>'4. Marknadsföringsbudget'!C33</f>
        <v xml:space="preserve"> Försäljningstävlingar</v>
      </c>
      <c r="D448" s="181">
        <f>'4. Marknadsföringsbudget'!E33</f>
        <v>25.5</v>
      </c>
      <c r="E448" s="42">
        <f>'4. Marknadsföringsbudget'!G33</f>
        <v>0</v>
      </c>
      <c r="F448" s="42">
        <f>'4. Marknadsföringsbudget'!H33</f>
        <v>0</v>
      </c>
      <c r="G448" s="42">
        <f>'4. Marknadsföringsbudget'!I33</f>
        <v>0</v>
      </c>
      <c r="H448" s="42">
        <f>'4. Marknadsföringsbudget'!J33</f>
        <v>0</v>
      </c>
      <c r="I448" s="42">
        <f>'4. Marknadsföringsbudget'!K33</f>
        <v>0</v>
      </c>
      <c r="J448" s="42">
        <f>'4. Marknadsföringsbudget'!L33</f>
        <v>0</v>
      </c>
      <c r="K448" s="42">
        <f>'4. Marknadsföringsbudget'!M33</f>
        <v>0</v>
      </c>
      <c r="L448" s="42">
        <f>'4. Marknadsföringsbudget'!N33</f>
        <v>0</v>
      </c>
      <c r="M448" s="42">
        <f>'4. Marknadsföringsbudget'!O33</f>
        <v>0</v>
      </c>
      <c r="N448" s="42">
        <f>'4. Marknadsföringsbudget'!P33</f>
        <v>0</v>
      </c>
      <c r="O448" s="42">
        <f>'4. Marknadsföringsbudget'!Q33</f>
        <v>0</v>
      </c>
      <c r="P448" s="42">
        <f>'4. Marknadsföringsbudget'!R33</f>
        <v>0</v>
      </c>
      <c r="Q448" s="45">
        <f t="shared" ref="Q448" si="267">SUM(E448:P448)</f>
        <v>0</v>
      </c>
    </row>
    <row r="449" spans="3:17" x14ac:dyDescent="0.2">
      <c r="C449" s="44" t="s">
        <v>16</v>
      </c>
      <c r="D449" s="114"/>
      <c r="E449" s="127">
        <f t="shared" ref="E449:P449" si="268">E448-E448/(1+$D448/100)</f>
        <v>0</v>
      </c>
      <c r="F449" s="127">
        <f t="shared" si="268"/>
        <v>0</v>
      </c>
      <c r="G449" s="127">
        <f t="shared" si="268"/>
        <v>0</v>
      </c>
      <c r="H449" s="127">
        <f t="shared" si="268"/>
        <v>0</v>
      </c>
      <c r="I449" s="127">
        <f t="shared" si="268"/>
        <v>0</v>
      </c>
      <c r="J449" s="127">
        <f t="shared" si="268"/>
        <v>0</v>
      </c>
      <c r="K449" s="127">
        <f t="shared" si="268"/>
        <v>0</v>
      </c>
      <c r="L449" s="127">
        <f t="shared" si="268"/>
        <v>0</v>
      </c>
      <c r="M449" s="127">
        <f t="shared" si="268"/>
        <v>0</v>
      </c>
      <c r="N449" s="127">
        <f t="shared" si="268"/>
        <v>0</v>
      </c>
      <c r="O449" s="127">
        <f t="shared" si="268"/>
        <v>0</v>
      </c>
      <c r="P449" s="127">
        <f t="shared" si="268"/>
        <v>0</v>
      </c>
      <c r="Q449" s="45">
        <f>SUM(E449:P449)</f>
        <v>0</v>
      </c>
    </row>
    <row r="450" spans="3:17" x14ac:dyDescent="0.2">
      <c r="C450" s="42" t="str">
        <f>'4. Marknadsföringsbudget'!C34</f>
        <v xml:space="preserve"> Övriga tävlingar</v>
      </c>
      <c r="D450" s="181">
        <f>'4. Marknadsföringsbudget'!E34</f>
        <v>25.5</v>
      </c>
      <c r="E450" s="42">
        <f>'4. Marknadsföringsbudget'!G34</f>
        <v>0</v>
      </c>
      <c r="F450" s="42">
        <f>'4. Marknadsföringsbudget'!H34</f>
        <v>0</v>
      </c>
      <c r="G450" s="42">
        <f>'4. Marknadsföringsbudget'!I34</f>
        <v>0</v>
      </c>
      <c r="H450" s="42">
        <f>'4. Marknadsföringsbudget'!J34</f>
        <v>0</v>
      </c>
      <c r="I450" s="42">
        <f>'4. Marknadsföringsbudget'!K34</f>
        <v>0</v>
      </c>
      <c r="J450" s="42">
        <f>'4. Marknadsföringsbudget'!L34</f>
        <v>0</v>
      </c>
      <c r="K450" s="42">
        <f>'4. Marknadsföringsbudget'!M34</f>
        <v>0</v>
      </c>
      <c r="L450" s="42">
        <f>'4. Marknadsföringsbudget'!N34</f>
        <v>0</v>
      </c>
      <c r="M450" s="42">
        <f>'4. Marknadsföringsbudget'!O34</f>
        <v>0</v>
      </c>
      <c r="N450" s="42">
        <f>'4. Marknadsföringsbudget'!P34</f>
        <v>0</v>
      </c>
      <c r="O450" s="42">
        <f>'4. Marknadsföringsbudget'!Q34</f>
        <v>0</v>
      </c>
      <c r="P450" s="42">
        <f>'4. Marknadsföringsbudget'!R34</f>
        <v>0</v>
      </c>
      <c r="Q450" s="45">
        <f t="shared" ref="Q450" si="269">SUM(E450:P450)</f>
        <v>0</v>
      </c>
    </row>
    <row r="451" spans="3:17" x14ac:dyDescent="0.2">
      <c r="C451" s="44" t="s">
        <v>16</v>
      </c>
      <c r="D451" s="114"/>
      <c r="E451" s="127">
        <f t="shared" ref="E451:P451" si="270">E450-E450/(1+$D450/100)</f>
        <v>0</v>
      </c>
      <c r="F451" s="127">
        <f t="shared" si="270"/>
        <v>0</v>
      </c>
      <c r="G451" s="127">
        <f t="shared" si="270"/>
        <v>0</v>
      </c>
      <c r="H451" s="127">
        <f t="shared" si="270"/>
        <v>0</v>
      </c>
      <c r="I451" s="127">
        <f t="shared" si="270"/>
        <v>0</v>
      </c>
      <c r="J451" s="127">
        <f t="shared" si="270"/>
        <v>0</v>
      </c>
      <c r="K451" s="127">
        <f t="shared" si="270"/>
        <v>0</v>
      </c>
      <c r="L451" s="127">
        <f t="shared" si="270"/>
        <v>0</v>
      </c>
      <c r="M451" s="127">
        <f t="shared" si="270"/>
        <v>0</v>
      </c>
      <c r="N451" s="127">
        <f t="shared" si="270"/>
        <v>0</v>
      </c>
      <c r="O451" s="127">
        <f t="shared" si="270"/>
        <v>0</v>
      </c>
      <c r="P451" s="127">
        <f t="shared" si="270"/>
        <v>0</v>
      </c>
      <c r="Q451" s="45">
        <f>SUM(E451:P451)</f>
        <v>0</v>
      </c>
    </row>
    <row r="452" spans="3:17" x14ac:dyDescent="0.2">
      <c r="C452" s="42" t="str">
        <f>'4. Marknadsföringsbudget'!C35</f>
        <v xml:space="preserve"> TV</v>
      </c>
      <c r="D452" s="181">
        <f>'4. Marknadsföringsbudget'!E35</f>
        <v>25.5</v>
      </c>
      <c r="E452" s="42">
        <f>'4. Marknadsföringsbudget'!G35</f>
        <v>0</v>
      </c>
      <c r="F452" s="42">
        <f>'4. Marknadsföringsbudget'!H35</f>
        <v>0</v>
      </c>
      <c r="G452" s="42">
        <f>'4. Marknadsföringsbudget'!I35</f>
        <v>0</v>
      </c>
      <c r="H452" s="42">
        <f>'4. Marknadsföringsbudget'!J35</f>
        <v>0</v>
      </c>
      <c r="I452" s="42">
        <f>'4. Marknadsföringsbudget'!K35</f>
        <v>0</v>
      </c>
      <c r="J452" s="42">
        <f>'4. Marknadsföringsbudget'!L35</f>
        <v>0</v>
      </c>
      <c r="K452" s="42">
        <f>'4. Marknadsföringsbudget'!M35</f>
        <v>0</v>
      </c>
      <c r="L452" s="42">
        <f>'4. Marknadsföringsbudget'!N35</f>
        <v>0</v>
      </c>
      <c r="M452" s="42">
        <f>'4. Marknadsföringsbudget'!O35</f>
        <v>0</v>
      </c>
      <c r="N452" s="42">
        <f>'4. Marknadsföringsbudget'!P35</f>
        <v>0</v>
      </c>
      <c r="O452" s="42">
        <f>'4. Marknadsföringsbudget'!Q35</f>
        <v>0</v>
      </c>
      <c r="P452" s="42">
        <f>'4. Marknadsföringsbudget'!R35</f>
        <v>0</v>
      </c>
      <c r="Q452" s="45">
        <f t="shared" ref="Q452" si="271">SUM(E452:P452)</f>
        <v>0</v>
      </c>
    </row>
    <row r="453" spans="3:17" x14ac:dyDescent="0.2">
      <c r="C453" s="44" t="s">
        <v>16</v>
      </c>
      <c r="D453" s="114"/>
      <c r="E453" s="127">
        <f t="shared" ref="E453:P453" si="272">E452-E452/(1+$D452/100)</f>
        <v>0</v>
      </c>
      <c r="F453" s="127">
        <f t="shared" si="272"/>
        <v>0</v>
      </c>
      <c r="G453" s="127">
        <f t="shared" si="272"/>
        <v>0</v>
      </c>
      <c r="H453" s="127">
        <f t="shared" si="272"/>
        <v>0</v>
      </c>
      <c r="I453" s="127">
        <f t="shared" si="272"/>
        <v>0</v>
      </c>
      <c r="J453" s="127">
        <f t="shared" si="272"/>
        <v>0</v>
      </c>
      <c r="K453" s="127">
        <f t="shared" si="272"/>
        <v>0</v>
      </c>
      <c r="L453" s="127">
        <f t="shared" si="272"/>
        <v>0</v>
      </c>
      <c r="M453" s="127">
        <f t="shared" si="272"/>
        <v>0</v>
      </c>
      <c r="N453" s="127">
        <f t="shared" si="272"/>
        <v>0</v>
      </c>
      <c r="O453" s="127">
        <f t="shared" si="272"/>
        <v>0</v>
      </c>
      <c r="P453" s="127">
        <f t="shared" si="272"/>
        <v>0</v>
      </c>
      <c r="Q453" s="45">
        <f>SUM(E453:P453)</f>
        <v>0</v>
      </c>
    </row>
    <row r="454" spans="3:17" x14ac:dyDescent="0.2">
      <c r="C454" s="42" t="str">
        <f>'4. Marknadsföringsbudget'!C36</f>
        <v xml:space="preserve"> Kundmöten</v>
      </c>
      <c r="D454" s="181">
        <f>'4. Marknadsföringsbudget'!E36</f>
        <v>25.5</v>
      </c>
      <c r="E454" s="42">
        <f>'4. Marknadsföringsbudget'!G36</f>
        <v>0</v>
      </c>
      <c r="F454" s="42">
        <f>'4. Marknadsföringsbudget'!H36</f>
        <v>0</v>
      </c>
      <c r="G454" s="42">
        <f>'4. Marknadsföringsbudget'!I36</f>
        <v>0</v>
      </c>
      <c r="H454" s="42">
        <f>'4. Marknadsföringsbudget'!J36</f>
        <v>0</v>
      </c>
      <c r="I454" s="42">
        <f>'4. Marknadsföringsbudget'!K36</f>
        <v>0</v>
      </c>
      <c r="J454" s="42">
        <f>'4. Marknadsföringsbudget'!L36</f>
        <v>0</v>
      </c>
      <c r="K454" s="42">
        <f>'4. Marknadsföringsbudget'!M36</f>
        <v>0</v>
      </c>
      <c r="L454" s="42">
        <f>'4. Marknadsföringsbudget'!N36</f>
        <v>0</v>
      </c>
      <c r="M454" s="42">
        <f>'4. Marknadsföringsbudget'!O36</f>
        <v>0</v>
      </c>
      <c r="N454" s="42">
        <f>'4. Marknadsföringsbudget'!P36</f>
        <v>0</v>
      </c>
      <c r="O454" s="42">
        <f>'4. Marknadsföringsbudget'!Q36</f>
        <v>0</v>
      </c>
      <c r="P454" s="42">
        <f>'4. Marknadsföringsbudget'!R36</f>
        <v>0</v>
      </c>
      <c r="Q454" s="45">
        <f t="shared" ref="Q454" si="273">SUM(E454:P454)</f>
        <v>0</v>
      </c>
    </row>
    <row r="455" spans="3:17" x14ac:dyDescent="0.2">
      <c r="C455" s="44" t="s">
        <v>16</v>
      </c>
      <c r="D455" s="114"/>
      <c r="E455" s="127">
        <f t="shared" ref="E455:P455" si="274">E454-E454/(1+$D454/100)</f>
        <v>0</v>
      </c>
      <c r="F455" s="127">
        <f t="shared" si="274"/>
        <v>0</v>
      </c>
      <c r="G455" s="127">
        <f t="shared" si="274"/>
        <v>0</v>
      </c>
      <c r="H455" s="127">
        <f t="shared" si="274"/>
        <v>0</v>
      </c>
      <c r="I455" s="127">
        <f t="shared" si="274"/>
        <v>0</v>
      </c>
      <c r="J455" s="127">
        <f t="shared" si="274"/>
        <v>0</v>
      </c>
      <c r="K455" s="127">
        <f t="shared" si="274"/>
        <v>0</v>
      </c>
      <c r="L455" s="127">
        <f t="shared" si="274"/>
        <v>0</v>
      </c>
      <c r="M455" s="127">
        <f t="shared" si="274"/>
        <v>0</v>
      </c>
      <c r="N455" s="127">
        <f t="shared" si="274"/>
        <v>0</v>
      </c>
      <c r="O455" s="127">
        <f t="shared" si="274"/>
        <v>0</v>
      </c>
      <c r="P455" s="127">
        <f t="shared" si="274"/>
        <v>0</v>
      </c>
      <c r="Q455" s="45">
        <f>SUM(E455:P455)</f>
        <v>0</v>
      </c>
    </row>
    <row r="456" spans="3:17" x14ac:dyDescent="0.2">
      <c r="C456" s="104" t="s">
        <v>29</v>
      </c>
      <c r="E456" s="129">
        <f>E403+E405+E407+E409+E411+E413+E415+E417+E419+E421+E423+E425+E427+E431+E433+E435+E437+E439+E441+E443+E401+E445+E447+E449+E451+E453+E455+E429</f>
        <v>0</v>
      </c>
      <c r="F456" s="129">
        <f t="shared" ref="F456:P456" si="275">F403+F405+F407+F409+F411+F413+F415+F417+F419+F421+F423+F425+F427+F431+F433+F435+F437+F439+F441+F443+F401+F445+F447+F449+F451+F453+F455+F429</f>
        <v>0</v>
      </c>
      <c r="G456" s="129">
        <f t="shared" si="275"/>
        <v>0</v>
      </c>
      <c r="H456" s="129">
        <f t="shared" si="275"/>
        <v>0</v>
      </c>
      <c r="I456" s="129">
        <f t="shared" si="275"/>
        <v>0</v>
      </c>
      <c r="J456" s="129">
        <f t="shared" si="275"/>
        <v>0</v>
      </c>
      <c r="K456" s="129">
        <f t="shared" si="275"/>
        <v>0</v>
      </c>
      <c r="L456" s="129">
        <f t="shared" si="275"/>
        <v>0</v>
      </c>
      <c r="M456" s="129">
        <f t="shared" si="275"/>
        <v>0</v>
      </c>
      <c r="N456" s="129">
        <f t="shared" si="275"/>
        <v>0</v>
      </c>
      <c r="O456" s="129">
        <f t="shared" si="275"/>
        <v>0</v>
      </c>
      <c r="P456" s="129">
        <f t="shared" si="275"/>
        <v>0</v>
      </c>
      <c r="Q456" s="45">
        <f t="shared" ref="Q456" si="276">SUM(E456:P456)</f>
        <v>0</v>
      </c>
    </row>
    <row r="457" spans="3:17" x14ac:dyDescent="0.2">
      <c r="E457" s="131" t="str">
        <f t="shared" ref="E457:P457" si="277">E234</f>
        <v>Jan</v>
      </c>
      <c r="F457" s="131" t="str">
        <f t="shared" si="277"/>
        <v>Feb</v>
      </c>
      <c r="G457" s="131" t="str">
        <f t="shared" si="277"/>
        <v>Mars</v>
      </c>
      <c r="H457" s="131" t="str">
        <f t="shared" si="277"/>
        <v>April</v>
      </c>
      <c r="I457" s="131" t="str">
        <f t="shared" si="277"/>
        <v>Maj</v>
      </c>
      <c r="J457" s="131" t="str">
        <f t="shared" si="277"/>
        <v>Juni</v>
      </c>
      <c r="K457" s="131" t="str">
        <f t="shared" si="277"/>
        <v>Juli</v>
      </c>
      <c r="L457" s="131" t="str">
        <f t="shared" si="277"/>
        <v>Aug</v>
      </c>
      <c r="M457" s="131" t="str">
        <f t="shared" si="277"/>
        <v>Sep</v>
      </c>
      <c r="N457" s="131" t="str">
        <f t="shared" si="277"/>
        <v>Okt</v>
      </c>
      <c r="O457" s="131" t="str">
        <f t="shared" si="277"/>
        <v>Nov</v>
      </c>
      <c r="P457" s="131" t="str">
        <f t="shared" si="277"/>
        <v>Dec</v>
      </c>
    </row>
    <row r="458" spans="3:17" x14ac:dyDescent="0.2">
      <c r="C458" t="s">
        <v>17</v>
      </c>
      <c r="G458" s="129">
        <f>E127-E230-E265-E267-E397-E456</f>
        <v>0</v>
      </c>
      <c r="H458" s="129">
        <f t="shared" ref="H458:P458" si="278">F127-F230-F265-F267-F397-F456</f>
        <v>0</v>
      </c>
      <c r="I458" s="129">
        <f t="shared" si="278"/>
        <v>0</v>
      </c>
      <c r="J458" s="129">
        <f t="shared" si="278"/>
        <v>0</v>
      </c>
      <c r="K458" s="129">
        <f t="shared" si="278"/>
        <v>0</v>
      </c>
      <c r="L458" s="129">
        <f t="shared" si="278"/>
        <v>0</v>
      </c>
      <c r="M458" s="129">
        <f t="shared" si="278"/>
        <v>0</v>
      </c>
      <c r="N458" s="129">
        <f t="shared" si="278"/>
        <v>0</v>
      </c>
      <c r="O458" s="129">
        <f t="shared" si="278"/>
        <v>0</v>
      </c>
      <c r="P458" s="129">
        <f t="shared" si="278"/>
        <v>0</v>
      </c>
      <c r="Q458" s="155">
        <f>SUM(F458:P458)</f>
        <v>0</v>
      </c>
    </row>
  </sheetData>
  <sheetProtection algorithmName="SHA-512" hashValue="6jSWqBEV+V5PAlTU6vWBe22Uqwoacg3jL9ZuUMbkmp+BJILwvhCwO7i3G7IoH9HD8hG5yJUWA2rRoifc7gNQkg==" saltValue="za/29QFB+WRTiGwsewVhhw==" spinCount="100000" sheet="1" objects="1" scenarios="1" selectLockedCells="1" selectUnlockedCells="1"/>
  <mergeCells count="9">
    <mergeCell ref="C22:D22"/>
    <mergeCell ref="C19:D19"/>
    <mergeCell ref="C8:D8"/>
    <mergeCell ref="C6:D6"/>
    <mergeCell ref="C9:D9"/>
    <mergeCell ref="C14:D14"/>
    <mergeCell ref="C18:D18"/>
    <mergeCell ref="C21:D21"/>
    <mergeCell ref="C15:D15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AK151"/>
  <sheetViews>
    <sheetView showGridLines="0" showZeros="0" zoomScaleNormal="100" workbookViewId="0">
      <selection activeCell="B7" sqref="B7"/>
    </sheetView>
  </sheetViews>
  <sheetFormatPr defaultRowHeight="12.75" x14ac:dyDescent="0.2"/>
  <cols>
    <col min="1" max="1" width="3.140625" customWidth="1"/>
    <col min="2" max="2" width="33.7109375" customWidth="1"/>
    <col min="3" max="3" width="10.140625" customWidth="1"/>
    <col min="4" max="4" width="7" customWidth="1"/>
    <col min="5" max="5" width="10.5703125" customWidth="1"/>
    <col min="6" max="17" width="9.28515625" customWidth="1"/>
    <col min="18" max="18" width="10.140625" customWidth="1"/>
    <col min="19" max="19" width="3.140625"/>
    <col min="20" max="20" width="10.140625" customWidth="1"/>
    <col min="21" max="23" width="8.5703125"/>
    <col min="27" max="28" width="8.5703125"/>
    <col min="30" max="33" width="8.5703125"/>
    <col min="36" max="1031" width="8.5703125"/>
  </cols>
  <sheetData>
    <row r="2" spans="2:37" ht="15.75" x14ac:dyDescent="0.25">
      <c r="B2" s="163" t="s">
        <v>0</v>
      </c>
      <c r="C2" s="202"/>
      <c r="E2" s="202"/>
      <c r="F2" s="97"/>
      <c r="G2" s="98"/>
      <c r="H2" s="1"/>
      <c r="I2" s="1"/>
      <c r="J2" s="1"/>
      <c r="K2" s="1"/>
      <c r="L2" s="1"/>
      <c r="M2" s="1"/>
      <c r="N2" s="1"/>
      <c r="O2" s="1"/>
      <c r="P2" s="1"/>
    </row>
    <row r="3" spans="2:37" ht="13.5" thickBot="1" x14ac:dyDescent="0.25"/>
    <row r="4" spans="2:37" ht="17.649999999999999" customHeight="1" x14ac:dyDescent="0.25">
      <c r="B4" s="601" t="str">
        <f>'1. Kassabudget'!C4</f>
        <v>Namn</v>
      </c>
      <c r="C4" s="366" t="s">
        <v>38</v>
      </c>
      <c r="D4" s="171"/>
      <c r="E4" s="366" t="s">
        <v>38</v>
      </c>
      <c r="F4" s="171"/>
      <c r="G4" s="171"/>
      <c r="H4" s="603" t="s">
        <v>125</v>
      </c>
      <c r="I4" s="603"/>
      <c r="J4" s="603"/>
      <c r="K4" s="603"/>
      <c r="L4" s="603"/>
      <c r="M4" s="603"/>
      <c r="N4" s="35"/>
      <c r="O4" s="35"/>
      <c r="P4" s="35"/>
      <c r="Q4" s="35"/>
      <c r="R4" s="35"/>
      <c r="S4" s="35"/>
      <c r="T4" s="242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7" ht="15" customHeight="1" thickBot="1" x14ac:dyDescent="0.25">
      <c r="B5" s="602"/>
      <c r="C5" s="367" t="s">
        <v>39</v>
      </c>
      <c r="D5" s="35"/>
      <c r="E5" s="367" t="s">
        <v>39</v>
      </c>
      <c r="F5" s="35"/>
      <c r="G5" s="35"/>
      <c r="H5" s="604"/>
      <c r="I5" s="604"/>
      <c r="J5" s="604"/>
      <c r="K5" s="604"/>
      <c r="L5" s="604"/>
      <c r="M5" s="604"/>
      <c r="N5" s="35"/>
      <c r="O5" s="35"/>
      <c r="P5" s="35"/>
      <c r="Q5" s="35"/>
      <c r="R5" s="35"/>
      <c r="S5" s="35"/>
      <c r="T5" s="242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7" ht="20.25" customHeight="1" x14ac:dyDescent="0.2">
      <c r="B6" s="365" t="s">
        <v>64</v>
      </c>
      <c r="C6" s="368" t="s">
        <v>40</v>
      </c>
      <c r="D6" s="369" t="s">
        <v>42</v>
      </c>
      <c r="E6" s="370" t="s">
        <v>118</v>
      </c>
      <c r="F6" s="371" t="str">
        <f>'1. Kassabudget'!E7</f>
        <v>Jan</v>
      </c>
      <c r="G6" s="372" t="str">
        <f>'1. Kassabudget'!F7</f>
        <v>Feb</v>
      </c>
      <c r="H6" s="372" t="str">
        <f>'1. Kassabudget'!G7</f>
        <v>Mars</v>
      </c>
      <c r="I6" s="372" t="str">
        <f>'1. Kassabudget'!H7</f>
        <v>April</v>
      </c>
      <c r="J6" s="372" t="str">
        <f>'1. Kassabudget'!I7</f>
        <v>Maj</v>
      </c>
      <c r="K6" s="372" t="str">
        <f>'1. Kassabudget'!J7</f>
        <v>Juni</v>
      </c>
      <c r="L6" s="372" t="str">
        <f>'1. Kassabudget'!K7</f>
        <v>Juli</v>
      </c>
      <c r="M6" s="372" t="str">
        <f>'1. Kassabudget'!L7</f>
        <v>Aug</v>
      </c>
      <c r="N6" s="372" t="str">
        <f>'1. Kassabudget'!M7</f>
        <v>Sep</v>
      </c>
      <c r="O6" s="372" t="str">
        <f>'1. Kassabudget'!N7</f>
        <v>Okt</v>
      </c>
      <c r="P6" s="372" t="str">
        <f>'1. Kassabudget'!O7</f>
        <v>Nov</v>
      </c>
      <c r="Q6" s="371" t="str">
        <f>'1. Kassabudget'!P7</f>
        <v>Dec</v>
      </c>
      <c r="R6" s="373" t="s">
        <v>43</v>
      </c>
      <c r="S6" s="48"/>
      <c r="T6" s="466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2"/>
      <c r="AH6" s="52"/>
      <c r="AI6" s="52"/>
      <c r="AJ6" s="52"/>
      <c r="AK6" s="52"/>
    </row>
    <row r="7" spans="2:37" ht="12.6" customHeight="1" x14ac:dyDescent="0.2">
      <c r="B7" s="91" t="s">
        <v>122</v>
      </c>
      <c r="C7" s="273">
        <v>0</v>
      </c>
      <c r="D7" s="92">
        <v>25.5</v>
      </c>
      <c r="E7" s="276">
        <f>(C7+D7%*C7)</f>
        <v>0</v>
      </c>
      <c r="F7" s="263">
        <f>E7/12</f>
        <v>0</v>
      </c>
      <c r="G7" s="264">
        <f t="shared" ref="G7" si="0">F7</f>
        <v>0</v>
      </c>
      <c r="H7" s="264">
        <f t="shared" ref="H7" si="1">G7</f>
        <v>0</v>
      </c>
      <c r="I7" s="264">
        <f t="shared" ref="I7" si="2">H7</f>
        <v>0</v>
      </c>
      <c r="J7" s="265">
        <f t="shared" ref="J7" si="3">I7</f>
        <v>0</v>
      </c>
      <c r="K7" s="265">
        <f t="shared" ref="K7" si="4">J7</f>
        <v>0</v>
      </c>
      <c r="L7" s="265">
        <f t="shared" ref="L7" si="5">K7</f>
        <v>0</v>
      </c>
      <c r="M7" s="265">
        <f t="shared" ref="M7" si="6">L7</f>
        <v>0</v>
      </c>
      <c r="N7" s="265">
        <f t="shared" ref="N7" si="7">M7</f>
        <v>0</v>
      </c>
      <c r="O7" s="265">
        <f t="shared" ref="O7" si="8">N7</f>
        <v>0</v>
      </c>
      <c r="P7" s="265">
        <f t="shared" ref="P7" si="9">O7</f>
        <v>0</v>
      </c>
      <c r="Q7" s="265">
        <f t="shared" ref="Q7" si="10">P7</f>
        <v>0</v>
      </c>
      <c r="R7" s="433">
        <f>SUM(F7:Q7)</f>
        <v>0</v>
      </c>
      <c r="S7" s="50"/>
      <c r="T7" s="200" t="s">
        <v>37</v>
      </c>
      <c r="U7" s="493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195"/>
      <c r="AH7" s="195"/>
      <c r="AI7" s="195"/>
      <c r="AJ7" s="195"/>
      <c r="AK7" s="488"/>
    </row>
    <row r="8" spans="2:37" ht="12.6" customHeight="1" x14ac:dyDescent="0.2">
      <c r="B8" s="89" t="s">
        <v>123</v>
      </c>
      <c r="C8" s="430">
        <v>0</v>
      </c>
      <c r="D8" s="90">
        <f>D7</f>
        <v>25.5</v>
      </c>
      <c r="E8" s="357">
        <f>(C8+D8%*C8)</f>
        <v>0</v>
      </c>
      <c r="F8" s="263">
        <f t="shared" ref="F8:F56" si="11">E8/12</f>
        <v>0</v>
      </c>
      <c r="G8" s="205">
        <f t="shared" ref="G8:Q8" si="12">F8</f>
        <v>0</v>
      </c>
      <c r="H8" s="205">
        <f t="shared" si="12"/>
        <v>0</v>
      </c>
      <c r="I8" s="205">
        <f t="shared" si="12"/>
        <v>0</v>
      </c>
      <c r="J8" s="266">
        <f t="shared" si="12"/>
        <v>0</v>
      </c>
      <c r="K8" s="266">
        <f t="shared" si="12"/>
        <v>0</v>
      </c>
      <c r="L8" s="266">
        <f t="shared" si="12"/>
        <v>0</v>
      </c>
      <c r="M8" s="266">
        <f t="shared" si="12"/>
        <v>0</v>
      </c>
      <c r="N8" s="266">
        <f t="shared" si="12"/>
        <v>0</v>
      </c>
      <c r="O8" s="266">
        <f t="shared" si="12"/>
        <v>0</v>
      </c>
      <c r="P8" s="266">
        <f t="shared" si="12"/>
        <v>0</v>
      </c>
      <c r="Q8" s="266">
        <f t="shared" si="12"/>
        <v>0</v>
      </c>
      <c r="R8" s="435">
        <f t="shared" ref="R8:R56" si="13">SUM(F8:Q8)</f>
        <v>0</v>
      </c>
      <c r="S8" s="50"/>
      <c r="T8" s="258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2"/>
      <c r="AH8" s="242"/>
      <c r="AI8" s="242"/>
      <c r="AJ8" s="242"/>
      <c r="AK8" s="481"/>
    </row>
    <row r="9" spans="2:37" ht="12.6" customHeight="1" x14ac:dyDescent="0.2">
      <c r="B9" s="89" t="s">
        <v>124</v>
      </c>
      <c r="C9" s="430">
        <v>0</v>
      </c>
      <c r="D9" s="90">
        <f t="shared" ref="D9:D56" si="14">D8</f>
        <v>25.5</v>
      </c>
      <c r="E9" s="357">
        <f t="shared" ref="E9:E56" si="15">(C9+D9%*C9)</f>
        <v>0</v>
      </c>
      <c r="F9" s="263">
        <f t="shared" si="11"/>
        <v>0</v>
      </c>
      <c r="G9" s="205">
        <f t="shared" ref="G9:Q24" si="16">F9</f>
        <v>0</v>
      </c>
      <c r="H9" s="205">
        <f t="shared" si="16"/>
        <v>0</v>
      </c>
      <c r="I9" s="205">
        <f t="shared" si="16"/>
        <v>0</v>
      </c>
      <c r="J9" s="266">
        <f t="shared" si="16"/>
        <v>0</v>
      </c>
      <c r="K9" s="266">
        <f t="shared" si="16"/>
        <v>0</v>
      </c>
      <c r="L9" s="266">
        <f t="shared" si="16"/>
        <v>0</v>
      </c>
      <c r="M9" s="266">
        <f t="shared" si="16"/>
        <v>0</v>
      </c>
      <c r="N9" s="266">
        <f t="shared" si="16"/>
        <v>0</v>
      </c>
      <c r="O9" s="266">
        <f t="shared" si="16"/>
        <v>0</v>
      </c>
      <c r="P9" s="266">
        <f t="shared" si="16"/>
        <v>0</v>
      </c>
      <c r="Q9" s="266">
        <f t="shared" si="16"/>
        <v>0</v>
      </c>
      <c r="R9" s="435">
        <f t="shared" si="13"/>
        <v>0</v>
      </c>
      <c r="S9" s="50"/>
      <c r="T9" s="258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2"/>
      <c r="AH9" s="242"/>
      <c r="AI9" s="242"/>
      <c r="AJ9" s="242"/>
      <c r="AK9" s="481"/>
    </row>
    <row r="10" spans="2:37" ht="12.6" customHeight="1" x14ac:dyDescent="0.2">
      <c r="B10" s="89">
        <v>0</v>
      </c>
      <c r="C10" s="430">
        <v>0</v>
      </c>
      <c r="D10" s="90">
        <f t="shared" si="14"/>
        <v>25.5</v>
      </c>
      <c r="E10" s="357">
        <f t="shared" si="15"/>
        <v>0</v>
      </c>
      <c r="F10" s="263">
        <f t="shared" si="11"/>
        <v>0</v>
      </c>
      <c r="G10" s="205">
        <f t="shared" si="16"/>
        <v>0</v>
      </c>
      <c r="H10" s="205">
        <f t="shared" si="16"/>
        <v>0</v>
      </c>
      <c r="I10" s="205">
        <f t="shared" si="16"/>
        <v>0</v>
      </c>
      <c r="J10" s="266">
        <f t="shared" si="16"/>
        <v>0</v>
      </c>
      <c r="K10" s="266">
        <f t="shared" si="16"/>
        <v>0</v>
      </c>
      <c r="L10" s="266">
        <f t="shared" si="16"/>
        <v>0</v>
      </c>
      <c r="M10" s="266">
        <f t="shared" si="16"/>
        <v>0</v>
      </c>
      <c r="N10" s="266">
        <f t="shared" si="16"/>
        <v>0</v>
      </c>
      <c r="O10" s="266">
        <f t="shared" si="16"/>
        <v>0</v>
      </c>
      <c r="P10" s="266">
        <f t="shared" si="16"/>
        <v>0</v>
      </c>
      <c r="Q10" s="266">
        <f t="shared" si="16"/>
        <v>0</v>
      </c>
      <c r="R10" s="435">
        <f t="shared" si="13"/>
        <v>0</v>
      </c>
      <c r="S10" s="50"/>
      <c r="T10" s="258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2"/>
      <c r="AH10" s="242"/>
      <c r="AI10" s="242"/>
      <c r="AJ10" s="242"/>
      <c r="AK10" s="481"/>
    </row>
    <row r="11" spans="2:37" ht="12.6" customHeight="1" x14ac:dyDescent="0.2">
      <c r="B11" s="89">
        <v>0</v>
      </c>
      <c r="C11" s="430">
        <v>0</v>
      </c>
      <c r="D11" s="90">
        <f t="shared" si="14"/>
        <v>25.5</v>
      </c>
      <c r="E11" s="357">
        <f t="shared" si="15"/>
        <v>0</v>
      </c>
      <c r="F11" s="263">
        <f t="shared" si="11"/>
        <v>0</v>
      </c>
      <c r="G11" s="205">
        <f t="shared" si="16"/>
        <v>0</v>
      </c>
      <c r="H11" s="205">
        <f t="shared" si="16"/>
        <v>0</v>
      </c>
      <c r="I11" s="205">
        <f t="shared" si="16"/>
        <v>0</v>
      </c>
      <c r="J11" s="266">
        <f t="shared" si="16"/>
        <v>0</v>
      </c>
      <c r="K11" s="266">
        <f t="shared" si="16"/>
        <v>0</v>
      </c>
      <c r="L11" s="266">
        <f t="shared" si="16"/>
        <v>0</v>
      </c>
      <c r="M11" s="266">
        <f t="shared" si="16"/>
        <v>0</v>
      </c>
      <c r="N11" s="266">
        <f t="shared" si="16"/>
        <v>0</v>
      </c>
      <c r="O11" s="266">
        <f t="shared" si="16"/>
        <v>0</v>
      </c>
      <c r="P11" s="266">
        <f t="shared" si="16"/>
        <v>0</v>
      </c>
      <c r="Q11" s="266">
        <f t="shared" si="16"/>
        <v>0</v>
      </c>
      <c r="R11" s="435">
        <f t="shared" si="13"/>
        <v>0</v>
      </c>
      <c r="S11" s="50"/>
      <c r="T11" s="258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2"/>
      <c r="AH11" s="242"/>
      <c r="AI11" s="242"/>
      <c r="AJ11" s="242"/>
      <c r="AK11" s="481"/>
    </row>
    <row r="12" spans="2:37" ht="12.6" customHeight="1" x14ac:dyDescent="0.2">
      <c r="B12" s="89">
        <v>0</v>
      </c>
      <c r="C12" s="430">
        <v>0</v>
      </c>
      <c r="D12" s="90">
        <f t="shared" si="14"/>
        <v>25.5</v>
      </c>
      <c r="E12" s="357">
        <f t="shared" si="15"/>
        <v>0</v>
      </c>
      <c r="F12" s="263">
        <f t="shared" si="11"/>
        <v>0</v>
      </c>
      <c r="G12" s="205">
        <f t="shared" si="16"/>
        <v>0</v>
      </c>
      <c r="H12" s="205">
        <f t="shared" si="16"/>
        <v>0</v>
      </c>
      <c r="I12" s="205">
        <f t="shared" si="16"/>
        <v>0</v>
      </c>
      <c r="J12" s="266">
        <f t="shared" si="16"/>
        <v>0</v>
      </c>
      <c r="K12" s="266">
        <f t="shared" si="16"/>
        <v>0</v>
      </c>
      <c r="L12" s="266">
        <f t="shared" si="16"/>
        <v>0</v>
      </c>
      <c r="M12" s="266">
        <f t="shared" si="16"/>
        <v>0</v>
      </c>
      <c r="N12" s="266">
        <f t="shared" si="16"/>
        <v>0</v>
      </c>
      <c r="O12" s="266">
        <f t="shared" si="16"/>
        <v>0</v>
      </c>
      <c r="P12" s="266">
        <f t="shared" si="16"/>
        <v>0</v>
      </c>
      <c r="Q12" s="266">
        <f t="shared" si="16"/>
        <v>0</v>
      </c>
      <c r="R12" s="435">
        <f t="shared" si="13"/>
        <v>0</v>
      </c>
      <c r="S12" s="50"/>
      <c r="T12" s="258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2"/>
      <c r="AH12" s="242"/>
      <c r="AI12" s="242"/>
      <c r="AJ12" s="242"/>
      <c r="AK12" s="481"/>
    </row>
    <row r="13" spans="2:37" ht="12.6" customHeight="1" x14ac:dyDescent="0.2">
      <c r="B13" s="89">
        <v>0</v>
      </c>
      <c r="C13" s="430">
        <v>0</v>
      </c>
      <c r="D13" s="90">
        <f t="shared" si="14"/>
        <v>25.5</v>
      </c>
      <c r="E13" s="357">
        <f t="shared" si="15"/>
        <v>0</v>
      </c>
      <c r="F13" s="263">
        <f t="shared" si="11"/>
        <v>0</v>
      </c>
      <c r="G13" s="205">
        <f t="shared" si="16"/>
        <v>0</v>
      </c>
      <c r="H13" s="205">
        <f t="shared" si="16"/>
        <v>0</v>
      </c>
      <c r="I13" s="205">
        <f t="shared" si="16"/>
        <v>0</v>
      </c>
      <c r="J13" s="266">
        <f t="shared" si="16"/>
        <v>0</v>
      </c>
      <c r="K13" s="266">
        <f t="shared" si="16"/>
        <v>0</v>
      </c>
      <c r="L13" s="266">
        <f t="shared" si="16"/>
        <v>0</v>
      </c>
      <c r="M13" s="266">
        <f t="shared" si="16"/>
        <v>0</v>
      </c>
      <c r="N13" s="266">
        <f t="shared" si="16"/>
        <v>0</v>
      </c>
      <c r="O13" s="266">
        <f t="shared" si="16"/>
        <v>0</v>
      </c>
      <c r="P13" s="266">
        <f t="shared" si="16"/>
        <v>0</v>
      </c>
      <c r="Q13" s="266">
        <f t="shared" si="16"/>
        <v>0</v>
      </c>
      <c r="R13" s="435">
        <f t="shared" si="13"/>
        <v>0</v>
      </c>
      <c r="S13" s="50"/>
      <c r="T13" s="258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2"/>
      <c r="AH13" s="242"/>
      <c r="AI13" s="242"/>
      <c r="AJ13" s="242"/>
      <c r="AK13" s="481"/>
    </row>
    <row r="14" spans="2:37" ht="12.6" customHeight="1" x14ac:dyDescent="0.2">
      <c r="B14" s="89">
        <v>0</v>
      </c>
      <c r="C14" s="430">
        <v>0</v>
      </c>
      <c r="D14" s="90">
        <f t="shared" si="14"/>
        <v>25.5</v>
      </c>
      <c r="E14" s="357">
        <f t="shared" si="15"/>
        <v>0</v>
      </c>
      <c r="F14" s="263">
        <f t="shared" si="11"/>
        <v>0</v>
      </c>
      <c r="G14" s="205">
        <f t="shared" si="16"/>
        <v>0</v>
      </c>
      <c r="H14" s="205">
        <f t="shared" si="16"/>
        <v>0</v>
      </c>
      <c r="I14" s="205">
        <f t="shared" si="16"/>
        <v>0</v>
      </c>
      <c r="J14" s="266">
        <f t="shared" si="16"/>
        <v>0</v>
      </c>
      <c r="K14" s="266">
        <f t="shared" si="16"/>
        <v>0</v>
      </c>
      <c r="L14" s="266">
        <f t="shared" si="16"/>
        <v>0</v>
      </c>
      <c r="M14" s="266">
        <f t="shared" si="16"/>
        <v>0</v>
      </c>
      <c r="N14" s="266">
        <f t="shared" si="16"/>
        <v>0</v>
      </c>
      <c r="O14" s="266">
        <f t="shared" si="16"/>
        <v>0</v>
      </c>
      <c r="P14" s="266">
        <f t="shared" si="16"/>
        <v>0</v>
      </c>
      <c r="Q14" s="266">
        <f t="shared" si="16"/>
        <v>0</v>
      </c>
      <c r="R14" s="435">
        <f t="shared" si="13"/>
        <v>0</v>
      </c>
      <c r="S14" s="50"/>
      <c r="T14" s="258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2"/>
      <c r="AH14" s="242"/>
      <c r="AI14" s="242"/>
      <c r="AJ14" s="242"/>
      <c r="AK14" s="481"/>
    </row>
    <row r="15" spans="2:37" ht="12.6" customHeight="1" x14ac:dyDescent="0.2">
      <c r="B15" s="89">
        <v>0</v>
      </c>
      <c r="C15" s="430">
        <v>0</v>
      </c>
      <c r="D15" s="90">
        <f t="shared" si="14"/>
        <v>25.5</v>
      </c>
      <c r="E15" s="357">
        <f t="shared" si="15"/>
        <v>0</v>
      </c>
      <c r="F15" s="263">
        <f t="shared" si="11"/>
        <v>0</v>
      </c>
      <c r="G15" s="205">
        <f t="shared" si="16"/>
        <v>0</v>
      </c>
      <c r="H15" s="205">
        <f t="shared" si="16"/>
        <v>0</v>
      </c>
      <c r="I15" s="205">
        <f t="shared" si="16"/>
        <v>0</v>
      </c>
      <c r="J15" s="266">
        <f t="shared" si="16"/>
        <v>0</v>
      </c>
      <c r="K15" s="266">
        <f t="shared" si="16"/>
        <v>0</v>
      </c>
      <c r="L15" s="266">
        <f t="shared" si="16"/>
        <v>0</v>
      </c>
      <c r="M15" s="266">
        <f t="shared" si="16"/>
        <v>0</v>
      </c>
      <c r="N15" s="266">
        <f t="shared" si="16"/>
        <v>0</v>
      </c>
      <c r="O15" s="266">
        <f t="shared" si="16"/>
        <v>0</v>
      </c>
      <c r="P15" s="266">
        <f t="shared" si="16"/>
        <v>0</v>
      </c>
      <c r="Q15" s="266">
        <f t="shared" si="16"/>
        <v>0</v>
      </c>
      <c r="R15" s="435">
        <f t="shared" si="13"/>
        <v>0</v>
      </c>
      <c r="S15" s="50"/>
      <c r="T15" s="258"/>
      <c r="U15" s="241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2"/>
      <c r="AH15" s="242"/>
      <c r="AI15" s="242"/>
      <c r="AJ15" s="242"/>
      <c r="AK15" s="481"/>
    </row>
    <row r="16" spans="2:37" ht="12.6" customHeight="1" x14ac:dyDescent="0.2">
      <c r="B16" s="89">
        <v>0</v>
      </c>
      <c r="C16" s="430">
        <v>0</v>
      </c>
      <c r="D16" s="90">
        <f t="shared" si="14"/>
        <v>25.5</v>
      </c>
      <c r="E16" s="357">
        <f t="shared" si="15"/>
        <v>0</v>
      </c>
      <c r="F16" s="263">
        <f t="shared" si="11"/>
        <v>0</v>
      </c>
      <c r="G16" s="205">
        <f t="shared" si="16"/>
        <v>0</v>
      </c>
      <c r="H16" s="205">
        <f t="shared" si="16"/>
        <v>0</v>
      </c>
      <c r="I16" s="205">
        <f t="shared" si="16"/>
        <v>0</v>
      </c>
      <c r="J16" s="266">
        <f t="shared" si="16"/>
        <v>0</v>
      </c>
      <c r="K16" s="266">
        <f t="shared" si="16"/>
        <v>0</v>
      </c>
      <c r="L16" s="266">
        <f t="shared" si="16"/>
        <v>0</v>
      </c>
      <c r="M16" s="266">
        <f t="shared" si="16"/>
        <v>0</v>
      </c>
      <c r="N16" s="266">
        <f t="shared" si="16"/>
        <v>0</v>
      </c>
      <c r="O16" s="266">
        <f t="shared" si="16"/>
        <v>0</v>
      </c>
      <c r="P16" s="266">
        <f t="shared" si="16"/>
        <v>0</v>
      </c>
      <c r="Q16" s="266">
        <f t="shared" si="16"/>
        <v>0</v>
      </c>
      <c r="R16" s="435">
        <f t="shared" si="13"/>
        <v>0</v>
      </c>
      <c r="S16" s="50"/>
      <c r="T16" s="258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2"/>
      <c r="AH16" s="242"/>
      <c r="AI16" s="242"/>
      <c r="AJ16" s="242"/>
      <c r="AK16" s="481"/>
    </row>
    <row r="17" spans="2:37" ht="12.6" customHeight="1" x14ac:dyDescent="0.2">
      <c r="B17" s="89">
        <v>0</v>
      </c>
      <c r="C17" s="430">
        <v>0</v>
      </c>
      <c r="D17" s="90">
        <f t="shared" si="14"/>
        <v>25.5</v>
      </c>
      <c r="E17" s="357">
        <f t="shared" si="15"/>
        <v>0</v>
      </c>
      <c r="F17" s="263">
        <f t="shared" si="11"/>
        <v>0</v>
      </c>
      <c r="G17" s="205">
        <f t="shared" si="16"/>
        <v>0</v>
      </c>
      <c r="H17" s="205">
        <f t="shared" si="16"/>
        <v>0</v>
      </c>
      <c r="I17" s="205">
        <f t="shared" si="16"/>
        <v>0</v>
      </c>
      <c r="J17" s="266">
        <f t="shared" si="16"/>
        <v>0</v>
      </c>
      <c r="K17" s="266">
        <f t="shared" si="16"/>
        <v>0</v>
      </c>
      <c r="L17" s="266">
        <f t="shared" si="16"/>
        <v>0</v>
      </c>
      <c r="M17" s="266">
        <f t="shared" si="16"/>
        <v>0</v>
      </c>
      <c r="N17" s="266">
        <f t="shared" si="16"/>
        <v>0</v>
      </c>
      <c r="O17" s="266">
        <f t="shared" si="16"/>
        <v>0</v>
      </c>
      <c r="P17" s="266">
        <f t="shared" si="16"/>
        <v>0</v>
      </c>
      <c r="Q17" s="266">
        <f t="shared" si="16"/>
        <v>0</v>
      </c>
      <c r="R17" s="435">
        <f t="shared" si="13"/>
        <v>0</v>
      </c>
      <c r="S17" s="50"/>
      <c r="T17" s="258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2"/>
      <c r="AH17" s="242"/>
      <c r="AI17" s="242"/>
      <c r="AJ17" s="242"/>
      <c r="AK17" s="481"/>
    </row>
    <row r="18" spans="2:37" ht="12.6" customHeight="1" x14ac:dyDescent="0.2">
      <c r="B18" s="89">
        <v>0</v>
      </c>
      <c r="C18" s="430">
        <v>0</v>
      </c>
      <c r="D18" s="90">
        <f t="shared" si="14"/>
        <v>25.5</v>
      </c>
      <c r="E18" s="357">
        <f t="shared" si="15"/>
        <v>0</v>
      </c>
      <c r="F18" s="263">
        <f t="shared" si="11"/>
        <v>0</v>
      </c>
      <c r="G18" s="205">
        <f t="shared" si="16"/>
        <v>0</v>
      </c>
      <c r="H18" s="205">
        <f t="shared" si="16"/>
        <v>0</v>
      </c>
      <c r="I18" s="205">
        <f t="shared" si="16"/>
        <v>0</v>
      </c>
      <c r="J18" s="266">
        <f t="shared" si="16"/>
        <v>0</v>
      </c>
      <c r="K18" s="266">
        <f t="shared" si="16"/>
        <v>0</v>
      </c>
      <c r="L18" s="266">
        <f t="shared" si="16"/>
        <v>0</v>
      </c>
      <c r="M18" s="266">
        <f t="shared" si="16"/>
        <v>0</v>
      </c>
      <c r="N18" s="266">
        <f t="shared" si="16"/>
        <v>0</v>
      </c>
      <c r="O18" s="266">
        <f t="shared" si="16"/>
        <v>0</v>
      </c>
      <c r="P18" s="266">
        <f t="shared" si="16"/>
        <v>0</v>
      </c>
      <c r="Q18" s="266">
        <f t="shared" si="16"/>
        <v>0</v>
      </c>
      <c r="R18" s="435">
        <f t="shared" si="13"/>
        <v>0</v>
      </c>
      <c r="S18" s="50"/>
      <c r="T18" s="258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2"/>
      <c r="AH18" s="242"/>
      <c r="AI18" s="242"/>
      <c r="AJ18" s="242"/>
      <c r="AK18" s="481"/>
    </row>
    <row r="19" spans="2:37" ht="12.6" customHeight="1" x14ac:dyDescent="0.2">
      <c r="B19" s="89">
        <v>0</v>
      </c>
      <c r="C19" s="430">
        <v>0</v>
      </c>
      <c r="D19" s="90">
        <f t="shared" si="14"/>
        <v>25.5</v>
      </c>
      <c r="E19" s="357">
        <f t="shared" si="15"/>
        <v>0</v>
      </c>
      <c r="F19" s="263">
        <f t="shared" si="11"/>
        <v>0</v>
      </c>
      <c r="G19" s="205">
        <f t="shared" si="16"/>
        <v>0</v>
      </c>
      <c r="H19" s="205">
        <f t="shared" si="16"/>
        <v>0</v>
      </c>
      <c r="I19" s="205">
        <f t="shared" si="16"/>
        <v>0</v>
      </c>
      <c r="J19" s="266">
        <f t="shared" si="16"/>
        <v>0</v>
      </c>
      <c r="K19" s="266">
        <f t="shared" si="16"/>
        <v>0</v>
      </c>
      <c r="L19" s="266">
        <f t="shared" si="16"/>
        <v>0</v>
      </c>
      <c r="M19" s="266">
        <f t="shared" si="16"/>
        <v>0</v>
      </c>
      <c r="N19" s="266">
        <f t="shared" si="16"/>
        <v>0</v>
      </c>
      <c r="O19" s="266">
        <f t="shared" si="16"/>
        <v>0</v>
      </c>
      <c r="P19" s="266">
        <f t="shared" si="16"/>
        <v>0</v>
      </c>
      <c r="Q19" s="266">
        <f t="shared" si="16"/>
        <v>0</v>
      </c>
      <c r="R19" s="435">
        <f t="shared" si="13"/>
        <v>0</v>
      </c>
      <c r="S19" s="50"/>
      <c r="T19" s="258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2"/>
      <c r="AH19" s="242"/>
      <c r="AI19" s="242"/>
      <c r="AJ19" s="242"/>
      <c r="AK19" s="481"/>
    </row>
    <row r="20" spans="2:37" ht="12.6" customHeight="1" x14ac:dyDescent="0.2">
      <c r="B20" s="89">
        <v>0</v>
      </c>
      <c r="C20" s="430">
        <v>0</v>
      </c>
      <c r="D20" s="90">
        <f t="shared" si="14"/>
        <v>25.5</v>
      </c>
      <c r="E20" s="357">
        <f t="shared" si="15"/>
        <v>0</v>
      </c>
      <c r="F20" s="263">
        <f t="shared" si="11"/>
        <v>0</v>
      </c>
      <c r="G20" s="205">
        <f t="shared" si="16"/>
        <v>0</v>
      </c>
      <c r="H20" s="205">
        <f t="shared" si="16"/>
        <v>0</v>
      </c>
      <c r="I20" s="205">
        <f t="shared" si="16"/>
        <v>0</v>
      </c>
      <c r="J20" s="266">
        <f t="shared" si="16"/>
        <v>0</v>
      </c>
      <c r="K20" s="266">
        <f t="shared" si="16"/>
        <v>0</v>
      </c>
      <c r="L20" s="266">
        <f t="shared" si="16"/>
        <v>0</v>
      </c>
      <c r="M20" s="266">
        <f t="shared" si="16"/>
        <v>0</v>
      </c>
      <c r="N20" s="266">
        <f t="shared" si="16"/>
        <v>0</v>
      </c>
      <c r="O20" s="266">
        <f t="shared" si="16"/>
        <v>0</v>
      </c>
      <c r="P20" s="266">
        <f t="shared" si="16"/>
        <v>0</v>
      </c>
      <c r="Q20" s="266">
        <f t="shared" si="16"/>
        <v>0</v>
      </c>
      <c r="R20" s="435">
        <f t="shared" si="13"/>
        <v>0</v>
      </c>
      <c r="S20" s="50"/>
      <c r="T20" s="258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2"/>
      <c r="AH20" s="242"/>
      <c r="AI20" s="242"/>
      <c r="AJ20" s="242"/>
      <c r="AK20" s="481"/>
    </row>
    <row r="21" spans="2:37" ht="12.6" customHeight="1" x14ac:dyDescent="0.2">
      <c r="B21" s="89">
        <v>0</v>
      </c>
      <c r="C21" s="430">
        <v>0</v>
      </c>
      <c r="D21" s="90">
        <f t="shared" si="14"/>
        <v>25.5</v>
      </c>
      <c r="E21" s="357">
        <f t="shared" si="15"/>
        <v>0</v>
      </c>
      <c r="F21" s="263">
        <f t="shared" si="11"/>
        <v>0</v>
      </c>
      <c r="G21" s="205">
        <f t="shared" si="16"/>
        <v>0</v>
      </c>
      <c r="H21" s="205">
        <f t="shared" si="16"/>
        <v>0</v>
      </c>
      <c r="I21" s="205">
        <f t="shared" si="16"/>
        <v>0</v>
      </c>
      <c r="J21" s="266">
        <f t="shared" si="16"/>
        <v>0</v>
      </c>
      <c r="K21" s="266">
        <f t="shared" si="16"/>
        <v>0</v>
      </c>
      <c r="L21" s="266">
        <f t="shared" si="16"/>
        <v>0</v>
      </c>
      <c r="M21" s="266">
        <f t="shared" si="16"/>
        <v>0</v>
      </c>
      <c r="N21" s="266">
        <f t="shared" si="16"/>
        <v>0</v>
      </c>
      <c r="O21" s="266">
        <f t="shared" si="16"/>
        <v>0</v>
      </c>
      <c r="P21" s="266">
        <f t="shared" si="16"/>
        <v>0</v>
      </c>
      <c r="Q21" s="266">
        <f t="shared" si="16"/>
        <v>0</v>
      </c>
      <c r="R21" s="435">
        <f t="shared" si="13"/>
        <v>0</v>
      </c>
      <c r="S21" s="50"/>
      <c r="T21" s="258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2"/>
      <c r="AH21" s="242"/>
      <c r="AI21" s="242"/>
      <c r="AJ21" s="242"/>
      <c r="AK21" s="481"/>
    </row>
    <row r="22" spans="2:37" ht="12.6" customHeight="1" x14ac:dyDescent="0.2">
      <c r="B22" s="89">
        <v>0</v>
      </c>
      <c r="C22" s="430">
        <v>0</v>
      </c>
      <c r="D22" s="90">
        <f t="shared" si="14"/>
        <v>25.5</v>
      </c>
      <c r="E22" s="357">
        <f t="shared" si="15"/>
        <v>0</v>
      </c>
      <c r="F22" s="263">
        <f t="shared" si="11"/>
        <v>0</v>
      </c>
      <c r="G22" s="205">
        <f t="shared" si="16"/>
        <v>0</v>
      </c>
      <c r="H22" s="205">
        <f t="shared" si="16"/>
        <v>0</v>
      </c>
      <c r="I22" s="205">
        <f t="shared" si="16"/>
        <v>0</v>
      </c>
      <c r="J22" s="266">
        <f t="shared" si="16"/>
        <v>0</v>
      </c>
      <c r="K22" s="266">
        <f t="shared" si="16"/>
        <v>0</v>
      </c>
      <c r="L22" s="266">
        <f t="shared" si="16"/>
        <v>0</v>
      </c>
      <c r="M22" s="266">
        <f t="shared" si="16"/>
        <v>0</v>
      </c>
      <c r="N22" s="266">
        <f t="shared" si="16"/>
        <v>0</v>
      </c>
      <c r="O22" s="266">
        <f t="shared" si="16"/>
        <v>0</v>
      </c>
      <c r="P22" s="266">
        <f t="shared" si="16"/>
        <v>0</v>
      </c>
      <c r="Q22" s="266">
        <f t="shared" si="16"/>
        <v>0</v>
      </c>
      <c r="R22" s="435">
        <f t="shared" si="13"/>
        <v>0</v>
      </c>
      <c r="S22" s="50"/>
      <c r="T22" s="258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2"/>
      <c r="AH22" s="242"/>
      <c r="AI22" s="242"/>
      <c r="AJ22" s="242"/>
      <c r="AK22" s="481"/>
    </row>
    <row r="23" spans="2:37" ht="12.6" customHeight="1" x14ac:dyDescent="0.2">
      <c r="B23" s="89">
        <v>0</v>
      </c>
      <c r="C23" s="430">
        <v>0</v>
      </c>
      <c r="D23" s="90">
        <f t="shared" si="14"/>
        <v>25.5</v>
      </c>
      <c r="E23" s="357">
        <f t="shared" si="15"/>
        <v>0</v>
      </c>
      <c r="F23" s="263">
        <f t="shared" si="11"/>
        <v>0</v>
      </c>
      <c r="G23" s="205">
        <f t="shared" si="16"/>
        <v>0</v>
      </c>
      <c r="H23" s="205">
        <f t="shared" si="16"/>
        <v>0</v>
      </c>
      <c r="I23" s="205">
        <f t="shared" si="16"/>
        <v>0</v>
      </c>
      <c r="J23" s="266">
        <f t="shared" si="16"/>
        <v>0</v>
      </c>
      <c r="K23" s="266">
        <f t="shared" si="16"/>
        <v>0</v>
      </c>
      <c r="L23" s="266">
        <f t="shared" si="16"/>
        <v>0</v>
      </c>
      <c r="M23" s="266">
        <f t="shared" si="16"/>
        <v>0</v>
      </c>
      <c r="N23" s="266">
        <f t="shared" si="16"/>
        <v>0</v>
      </c>
      <c r="O23" s="266">
        <f t="shared" si="16"/>
        <v>0</v>
      </c>
      <c r="P23" s="266">
        <f t="shared" si="16"/>
        <v>0</v>
      </c>
      <c r="Q23" s="266">
        <f t="shared" si="16"/>
        <v>0</v>
      </c>
      <c r="R23" s="435">
        <f t="shared" si="13"/>
        <v>0</v>
      </c>
      <c r="S23" s="50"/>
      <c r="T23" s="258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2"/>
      <c r="AH23" s="242"/>
      <c r="AI23" s="242"/>
      <c r="AJ23" s="242"/>
      <c r="AK23" s="481"/>
    </row>
    <row r="24" spans="2:37" ht="12.6" customHeight="1" x14ac:dyDescent="0.2">
      <c r="B24" s="89">
        <v>0</v>
      </c>
      <c r="C24" s="430">
        <v>0</v>
      </c>
      <c r="D24" s="90">
        <f t="shared" si="14"/>
        <v>25.5</v>
      </c>
      <c r="E24" s="357">
        <f t="shared" si="15"/>
        <v>0</v>
      </c>
      <c r="F24" s="263">
        <f t="shared" si="11"/>
        <v>0</v>
      </c>
      <c r="G24" s="205">
        <f t="shared" si="16"/>
        <v>0</v>
      </c>
      <c r="H24" s="205">
        <f t="shared" si="16"/>
        <v>0</v>
      </c>
      <c r="I24" s="205">
        <f t="shared" si="16"/>
        <v>0</v>
      </c>
      <c r="J24" s="266">
        <f t="shared" si="16"/>
        <v>0</v>
      </c>
      <c r="K24" s="266">
        <f t="shared" si="16"/>
        <v>0</v>
      </c>
      <c r="L24" s="266">
        <f t="shared" si="16"/>
        <v>0</v>
      </c>
      <c r="M24" s="266">
        <f t="shared" si="16"/>
        <v>0</v>
      </c>
      <c r="N24" s="266">
        <f t="shared" si="16"/>
        <v>0</v>
      </c>
      <c r="O24" s="266">
        <f t="shared" si="16"/>
        <v>0</v>
      </c>
      <c r="P24" s="266">
        <f t="shared" si="16"/>
        <v>0</v>
      </c>
      <c r="Q24" s="266">
        <f t="shared" si="16"/>
        <v>0</v>
      </c>
      <c r="R24" s="435">
        <f t="shared" si="13"/>
        <v>0</v>
      </c>
      <c r="S24" s="50"/>
      <c r="T24" s="258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2"/>
      <c r="AH24" s="242"/>
      <c r="AI24" s="242"/>
      <c r="AJ24" s="242"/>
      <c r="AK24" s="481"/>
    </row>
    <row r="25" spans="2:37" ht="12.6" customHeight="1" x14ac:dyDescent="0.2">
      <c r="B25" s="89">
        <v>0</v>
      </c>
      <c r="C25" s="430">
        <v>0</v>
      </c>
      <c r="D25" s="90">
        <f t="shared" si="14"/>
        <v>25.5</v>
      </c>
      <c r="E25" s="357">
        <f t="shared" si="15"/>
        <v>0</v>
      </c>
      <c r="F25" s="263">
        <f t="shared" si="11"/>
        <v>0</v>
      </c>
      <c r="G25" s="205">
        <f t="shared" ref="G25:P44" si="17">F25</f>
        <v>0</v>
      </c>
      <c r="H25" s="205">
        <f t="shared" si="17"/>
        <v>0</v>
      </c>
      <c r="I25" s="205">
        <f t="shared" si="17"/>
        <v>0</v>
      </c>
      <c r="J25" s="266">
        <f t="shared" si="17"/>
        <v>0</v>
      </c>
      <c r="K25" s="266">
        <f t="shared" si="17"/>
        <v>0</v>
      </c>
      <c r="L25" s="266">
        <f t="shared" si="17"/>
        <v>0</v>
      </c>
      <c r="M25" s="266">
        <f t="shared" si="17"/>
        <v>0</v>
      </c>
      <c r="N25" s="266">
        <f t="shared" si="17"/>
        <v>0</v>
      </c>
      <c r="O25" s="266">
        <f t="shared" si="17"/>
        <v>0</v>
      </c>
      <c r="P25" s="266">
        <f t="shared" si="17"/>
        <v>0</v>
      </c>
      <c r="Q25" s="266">
        <f t="shared" ref="Q25:Q56" si="18">P25</f>
        <v>0</v>
      </c>
      <c r="R25" s="435">
        <f t="shared" si="13"/>
        <v>0</v>
      </c>
      <c r="S25" s="50"/>
      <c r="T25" s="258"/>
      <c r="U25" s="241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2"/>
      <c r="AH25" s="242"/>
      <c r="AI25" s="242"/>
      <c r="AJ25" s="242"/>
      <c r="AK25" s="481"/>
    </row>
    <row r="26" spans="2:37" ht="12.6" customHeight="1" x14ac:dyDescent="0.2">
      <c r="B26" s="89">
        <v>0</v>
      </c>
      <c r="C26" s="430">
        <v>0</v>
      </c>
      <c r="D26" s="90">
        <f t="shared" si="14"/>
        <v>25.5</v>
      </c>
      <c r="E26" s="357">
        <f t="shared" si="15"/>
        <v>0</v>
      </c>
      <c r="F26" s="263">
        <f t="shared" si="11"/>
        <v>0</v>
      </c>
      <c r="G26" s="205">
        <f t="shared" si="17"/>
        <v>0</v>
      </c>
      <c r="H26" s="205">
        <f t="shared" si="17"/>
        <v>0</v>
      </c>
      <c r="I26" s="205">
        <f t="shared" si="17"/>
        <v>0</v>
      </c>
      <c r="J26" s="266">
        <f t="shared" si="17"/>
        <v>0</v>
      </c>
      <c r="K26" s="266">
        <f t="shared" si="17"/>
        <v>0</v>
      </c>
      <c r="L26" s="266">
        <f t="shared" si="17"/>
        <v>0</v>
      </c>
      <c r="M26" s="266">
        <f t="shared" si="17"/>
        <v>0</v>
      </c>
      <c r="N26" s="266">
        <f t="shared" si="17"/>
        <v>0</v>
      </c>
      <c r="O26" s="266">
        <f t="shared" si="17"/>
        <v>0</v>
      </c>
      <c r="P26" s="266">
        <f t="shared" si="17"/>
        <v>0</v>
      </c>
      <c r="Q26" s="266">
        <f t="shared" si="18"/>
        <v>0</v>
      </c>
      <c r="R26" s="435">
        <f t="shared" si="13"/>
        <v>0</v>
      </c>
      <c r="S26" s="50"/>
      <c r="T26" s="258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2"/>
      <c r="AH26" s="242"/>
      <c r="AI26" s="242"/>
      <c r="AJ26" s="242"/>
      <c r="AK26" s="481"/>
    </row>
    <row r="27" spans="2:37" ht="12.6" customHeight="1" x14ac:dyDescent="0.2">
      <c r="B27" s="89">
        <v>0</v>
      </c>
      <c r="C27" s="430">
        <v>0</v>
      </c>
      <c r="D27" s="90">
        <f t="shared" si="14"/>
        <v>25.5</v>
      </c>
      <c r="E27" s="357">
        <f t="shared" si="15"/>
        <v>0</v>
      </c>
      <c r="F27" s="263">
        <f t="shared" si="11"/>
        <v>0</v>
      </c>
      <c r="G27" s="205">
        <f t="shared" si="17"/>
        <v>0</v>
      </c>
      <c r="H27" s="205">
        <f t="shared" si="17"/>
        <v>0</v>
      </c>
      <c r="I27" s="205">
        <f t="shared" si="17"/>
        <v>0</v>
      </c>
      <c r="J27" s="266">
        <f t="shared" si="17"/>
        <v>0</v>
      </c>
      <c r="K27" s="266">
        <f t="shared" si="17"/>
        <v>0</v>
      </c>
      <c r="L27" s="266">
        <f t="shared" si="17"/>
        <v>0</v>
      </c>
      <c r="M27" s="266">
        <f t="shared" si="17"/>
        <v>0</v>
      </c>
      <c r="N27" s="266">
        <f t="shared" si="17"/>
        <v>0</v>
      </c>
      <c r="O27" s="266">
        <f t="shared" si="17"/>
        <v>0</v>
      </c>
      <c r="P27" s="266">
        <f t="shared" si="17"/>
        <v>0</v>
      </c>
      <c r="Q27" s="266">
        <f t="shared" si="18"/>
        <v>0</v>
      </c>
      <c r="R27" s="435">
        <f t="shared" si="13"/>
        <v>0</v>
      </c>
      <c r="S27" s="50"/>
      <c r="T27" s="258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2"/>
      <c r="AH27" s="242"/>
      <c r="AI27" s="242"/>
      <c r="AJ27" s="242"/>
      <c r="AK27" s="481"/>
    </row>
    <row r="28" spans="2:37" ht="12.6" customHeight="1" x14ac:dyDescent="0.2">
      <c r="B28" s="89">
        <v>0</v>
      </c>
      <c r="C28" s="430">
        <v>0</v>
      </c>
      <c r="D28" s="90">
        <f t="shared" si="14"/>
        <v>25.5</v>
      </c>
      <c r="E28" s="357">
        <f t="shared" si="15"/>
        <v>0</v>
      </c>
      <c r="F28" s="263">
        <f t="shared" si="11"/>
        <v>0</v>
      </c>
      <c r="G28" s="205">
        <f t="shared" si="17"/>
        <v>0</v>
      </c>
      <c r="H28" s="205">
        <f t="shared" si="17"/>
        <v>0</v>
      </c>
      <c r="I28" s="205">
        <f t="shared" si="17"/>
        <v>0</v>
      </c>
      <c r="J28" s="266">
        <f t="shared" si="17"/>
        <v>0</v>
      </c>
      <c r="K28" s="266">
        <f t="shared" si="17"/>
        <v>0</v>
      </c>
      <c r="L28" s="266">
        <f t="shared" si="17"/>
        <v>0</v>
      </c>
      <c r="M28" s="266">
        <f t="shared" si="17"/>
        <v>0</v>
      </c>
      <c r="N28" s="266">
        <f t="shared" si="17"/>
        <v>0</v>
      </c>
      <c r="O28" s="266">
        <f t="shared" si="17"/>
        <v>0</v>
      </c>
      <c r="P28" s="266">
        <f t="shared" si="17"/>
        <v>0</v>
      </c>
      <c r="Q28" s="266">
        <f t="shared" si="18"/>
        <v>0</v>
      </c>
      <c r="R28" s="435">
        <f t="shared" si="13"/>
        <v>0</v>
      </c>
      <c r="S28" s="50"/>
      <c r="T28" s="258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2"/>
      <c r="AH28" s="242"/>
      <c r="AI28" s="242"/>
      <c r="AJ28" s="242"/>
      <c r="AK28" s="481"/>
    </row>
    <row r="29" spans="2:37" ht="12.6" customHeight="1" x14ac:dyDescent="0.2">
      <c r="B29" s="89">
        <v>0</v>
      </c>
      <c r="C29" s="430">
        <v>0</v>
      </c>
      <c r="D29" s="90">
        <f t="shared" si="14"/>
        <v>25.5</v>
      </c>
      <c r="E29" s="357">
        <f t="shared" si="15"/>
        <v>0</v>
      </c>
      <c r="F29" s="263">
        <f t="shared" si="11"/>
        <v>0</v>
      </c>
      <c r="G29" s="205">
        <f t="shared" si="17"/>
        <v>0</v>
      </c>
      <c r="H29" s="205">
        <f t="shared" si="17"/>
        <v>0</v>
      </c>
      <c r="I29" s="205">
        <f t="shared" si="17"/>
        <v>0</v>
      </c>
      <c r="J29" s="266">
        <f t="shared" si="17"/>
        <v>0</v>
      </c>
      <c r="K29" s="266">
        <f t="shared" si="17"/>
        <v>0</v>
      </c>
      <c r="L29" s="266">
        <f t="shared" si="17"/>
        <v>0</v>
      </c>
      <c r="M29" s="266">
        <f t="shared" si="17"/>
        <v>0</v>
      </c>
      <c r="N29" s="266">
        <f t="shared" si="17"/>
        <v>0</v>
      </c>
      <c r="O29" s="266">
        <f t="shared" si="17"/>
        <v>0</v>
      </c>
      <c r="P29" s="266">
        <f t="shared" si="17"/>
        <v>0</v>
      </c>
      <c r="Q29" s="266">
        <f t="shared" si="18"/>
        <v>0</v>
      </c>
      <c r="R29" s="435">
        <f t="shared" si="13"/>
        <v>0</v>
      </c>
      <c r="S29" s="50"/>
      <c r="T29" s="258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2"/>
      <c r="AH29" s="242"/>
      <c r="AI29" s="242"/>
      <c r="AJ29" s="242"/>
      <c r="AK29" s="481"/>
    </row>
    <row r="30" spans="2:37" ht="12.6" customHeight="1" x14ac:dyDescent="0.2">
      <c r="B30" s="89">
        <v>0</v>
      </c>
      <c r="C30" s="430">
        <v>0</v>
      </c>
      <c r="D30" s="90">
        <f t="shared" si="14"/>
        <v>25.5</v>
      </c>
      <c r="E30" s="357">
        <f t="shared" si="15"/>
        <v>0</v>
      </c>
      <c r="F30" s="263">
        <f t="shared" si="11"/>
        <v>0</v>
      </c>
      <c r="G30" s="205">
        <f t="shared" si="17"/>
        <v>0</v>
      </c>
      <c r="H30" s="205">
        <f t="shared" si="17"/>
        <v>0</v>
      </c>
      <c r="I30" s="205">
        <f t="shared" si="17"/>
        <v>0</v>
      </c>
      <c r="J30" s="266">
        <f t="shared" si="17"/>
        <v>0</v>
      </c>
      <c r="K30" s="266">
        <f t="shared" si="17"/>
        <v>0</v>
      </c>
      <c r="L30" s="266">
        <f t="shared" si="17"/>
        <v>0</v>
      </c>
      <c r="M30" s="266">
        <f t="shared" si="17"/>
        <v>0</v>
      </c>
      <c r="N30" s="266">
        <f t="shared" si="17"/>
        <v>0</v>
      </c>
      <c r="O30" s="266">
        <f t="shared" si="17"/>
        <v>0</v>
      </c>
      <c r="P30" s="266">
        <f t="shared" si="17"/>
        <v>0</v>
      </c>
      <c r="Q30" s="266">
        <f t="shared" si="18"/>
        <v>0</v>
      </c>
      <c r="R30" s="435">
        <f t="shared" si="13"/>
        <v>0</v>
      </c>
      <c r="S30" s="50"/>
      <c r="T30" s="258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2"/>
      <c r="AH30" s="242"/>
      <c r="AI30" s="242"/>
      <c r="AJ30" s="242"/>
      <c r="AK30" s="481"/>
    </row>
    <row r="31" spans="2:37" ht="12.6" customHeight="1" x14ac:dyDescent="0.2">
      <c r="B31" s="89">
        <v>0</v>
      </c>
      <c r="C31" s="430">
        <v>0</v>
      </c>
      <c r="D31" s="90">
        <f t="shared" si="14"/>
        <v>25.5</v>
      </c>
      <c r="E31" s="357">
        <f t="shared" si="15"/>
        <v>0</v>
      </c>
      <c r="F31" s="263">
        <f t="shared" si="11"/>
        <v>0</v>
      </c>
      <c r="G31" s="205">
        <f t="shared" si="17"/>
        <v>0</v>
      </c>
      <c r="H31" s="205">
        <f t="shared" si="17"/>
        <v>0</v>
      </c>
      <c r="I31" s="205">
        <f t="shared" si="17"/>
        <v>0</v>
      </c>
      <c r="J31" s="266">
        <f t="shared" si="17"/>
        <v>0</v>
      </c>
      <c r="K31" s="266">
        <f t="shared" si="17"/>
        <v>0</v>
      </c>
      <c r="L31" s="266">
        <f t="shared" si="17"/>
        <v>0</v>
      </c>
      <c r="M31" s="266">
        <f t="shared" si="17"/>
        <v>0</v>
      </c>
      <c r="N31" s="266">
        <f t="shared" si="17"/>
        <v>0</v>
      </c>
      <c r="O31" s="266">
        <f t="shared" si="17"/>
        <v>0</v>
      </c>
      <c r="P31" s="266">
        <f t="shared" si="17"/>
        <v>0</v>
      </c>
      <c r="Q31" s="266">
        <f t="shared" si="18"/>
        <v>0</v>
      </c>
      <c r="R31" s="435">
        <f t="shared" si="13"/>
        <v>0</v>
      </c>
      <c r="S31" s="50"/>
      <c r="T31" s="258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2"/>
      <c r="AH31" s="242"/>
      <c r="AI31" s="242"/>
      <c r="AJ31" s="242"/>
      <c r="AK31" s="481"/>
    </row>
    <row r="32" spans="2:37" ht="12.6" customHeight="1" x14ac:dyDescent="0.2">
      <c r="B32" s="89">
        <v>0</v>
      </c>
      <c r="C32" s="430">
        <v>0</v>
      </c>
      <c r="D32" s="90">
        <f t="shared" si="14"/>
        <v>25.5</v>
      </c>
      <c r="E32" s="357">
        <f t="shared" si="15"/>
        <v>0</v>
      </c>
      <c r="F32" s="263">
        <f t="shared" si="11"/>
        <v>0</v>
      </c>
      <c r="G32" s="205">
        <f t="shared" si="17"/>
        <v>0</v>
      </c>
      <c r="H32" s="205">
        <f t="shared" si="17"/>
        <v>0</v>
      </c>
      <c r="I32" s="205">
        <f t="shared" si="17"/>
        <v>0</v>
      </c>
      <c r="J32" s="266">
        <f t="shared" si="17"/>
        <v>0</v>
      </c>
      <c r="K32" s="266">
        <f t="shared" si="17"/>
        <v>0</v>
      </c>
      <c r="L32" s="266">
        <f t="shared" si="17"/>
        <v>0</v>
      </c>
      <c r="M32" s="266">
        <f t="shared" si="17"/>
        <v>0</v>
      </c>
      <c r="N32" s="266">
        <f t="shared" si="17"/>
        <v>0</v>
      </c>
      <c r="O32" s="266">
        <f t="shared" si="17"/>
        <v>0</v>
      </c>
      <c r="P32" s="266">
        <f t="shared" si="17"/>
        <v>0</v>
      </c>
      <c r="Q32" s="266">
        <f t="shared" si="18"/>
        <v>0</v>
      </c>
      <c r="R32" s="435">
        <f t="shared" si="13"/>
        <v>0</v>
      </c>
      <c r="S32" s="50"/>
      <c r="T32" s="258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2"/>
      <c r="AH32" s="242"/>
      <c r="AI32" s="242"/>
      <c r="AJ32" s="242"/>
      <c r="AK32" s="481"/>
    </row>
    <row r="33" spans="2:37" ht="12.6" customHeight="1" x14ac:dyDescent="0.2">
      <c r="B33" s="89">
        <v>0</v>
      </c>
      <c r="C33" s="430">
        <v>0</v>
      </c>
      <c r="D33" s="90">
        <f t="shared" si="14"/>
        <v>25.5</v>
      </c>
      <c r="E33" s="357">
        <f t="shared" si="15"/>
        <v>0</v>
      </c>
      <c r="F33" s="263">
        <f t="shared" si="11"/>
        <v>0</v>
      </c>
      <c r="G33" s="205">
        <f t="shared" si="17"/>
        <v>0</v>
      </c>
      <c r="H33" s="205">
        <f t="shared" si="17"/>
        <v>0</v>
      </c>
      <c r="I33" s="205">
        <f t="shared" si="17"/>
        <v>0</v>
      </c>
      <c r="J33" s="266">
        <f t="shared" si="17"/>
        <v>0</v>
      </c>
      <c r="K33" s="266">
        <f t="shared" si="17"/>
        <v>0</v>
      </c>
      <c r="L33" s="266">
        <f t="shared" si="17"/>
        <v>0</v>
      </c>
      <c r="M33" s="266">
        <f t="shared" si="17"/>
        <v>0</v>
      </c>
      <c r="N33" s="266">
        <f t="shared" si="17"/>
        <v>0</v>
      </c>
      <c r="O33" s="266">
        <f t="shared" si="17"/>
        <v>0</v>
      </c>
      <c r="P33" s="266">
        <f t="shared" si="17"/>
        <v>0</v>
      </c>
      <c r="Q33" s="266">
        <f t="shared" si="18"/>
        <v>0</v>
      </c>
      <c r="R33" s="435">
        <f t="shared" si="13"/>
        <v>0</v>
      </c>
      <c r="S33" s="50"/>
      <c r="T33" s="258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2"/>
      <c r="AH33" s="242"/>
      <c r="AI33" s="242"/>
      <c r="AJ33" s="242"/>
      <c r="AK33" s="481"/>
    </row>
    <row r="34" spans="2:37" ht="12.6" customHeight="1" x14ac:dyDescent="0.2">
      <c r="B34" s="89">
        <v>0</v>
      </c>
      <c r="C34" s="430">
        <v>0</v>
      </c>
      <c r="D34" s="90">
        <f t="shared" si="14"/>
        <v>25.5</v>
      </c>
      <c r="E34" s="357">
        <f t="shared" si="15"/>
        <v>0</v>
      </c>
      <c r="F34" s="263">
        <f t="shared" si="11"/>
        <v>0</v>
      </c>
      <c r="G34" s="205">
        <f t="shared" si="17"/>
        <v>0</v>
      </c>
      <c r="H34" s="205">
        <f t="shared" si="17"/>
        <v>0</v>
      </c>
      <c r="I34" s="205">
        <f t="shared" si="17"/>
        <v>0</v>
      </c>
      <c r="J34" s="266">
        <f t="shared" si="17"/>
        <v>0</v>
      </c>
      <c r="K34" s="266">
        <f t="shared" si="17"/>
        <v>0</v>
      </c>
      <c r="L34" s="266">
        <f t="shared" si="17"/>
        <v>0</v>
      </c>
      <c r="M34" s="266">
        <f t="shared" si="17"/>
        <v>0</v>
      </c>
      <c r="N34" s="266">
        <f t="shared" si="17"/>
        <v>0</v>
      </c>
      <c r="O34" s="266">
        <f t="shared" si="17"/>
        <v>0</v>
      </c>
      <c r="P34" s="266">
        <f t="shared" si="17"/>
        <v>0</v>
      </c>
      <c r="Q34" s="266">
        <f t="shared" si="18"/>
        <v>0</v>
      </c>
      <c r="R34" s="435">
        <f t="shared" si="13"/>
        <v>0</v>
      </c>
      <c r="S34" s="50"/>
      <c r="T34" s="258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2"/>
      <c r="AH34" s="242"/>
      <c r="AI34" s="242"/>
      <c r="AJ34" s="242"/>
      <c r="AK34" s="481"/>
    </row>
    <row r="35" spans="2:37" ht="12.6" customHeight="1" x14ac:dyDescent="0.2">
      <c r="B35" s="89">
        <v>0</v>
      </c>
      <c r="C35" s="430">
        <v>0</v>
      </c>
      <c r="D35" s="90">
        <f t="shared" si="14"/>
        <v>25.5</v>
      </c>
      <c r="E35" s="357">
        <f t="shared" si="15"/>
        <v>0</v>
      </c>
      <c r="F35" s="263">
        <f t="shared" si="11"/>
        <v>0</v>
      </c>
      <c r="G35" s="205">
        <f t="shared" si="17"/>
        <v>0</v>
      </c>
      <c r="H35" s="205">
        <f t="shared" si="17"/>
        <v>0</v>
      </c>
      <c r="I35" s="205">
        <f t="shared" si="17"/>
        <v>0</v>
      </c>
      <c r="J35" s="266">
        <f t="shared" si="17"/>
        <v>0</v>
      </c>
      <c r="K35" s="266">
        <f t="shared" si="17"/>
        <v>0</v>
      </c>
      <c r="L35" s="266">
        <f t="shared" si="17"/>
        <v>0</v>
      </c>
      <c r="M35" s="266">
        <f t="shared" si="17"/>
        <v>0</v>
      </c>
      <c r="N35" s="266">
        <f t="shared" si="17"/>
        <v>0</v>
      </c>
      <c r="O35" s="266">
        <f t="shared" si="17"/>
        <v>0</v>
      </c>
      <c r="P35" s="266">
        <f t="shared" si="17"/>
        <v>0</v>
      </c>
      <c r="Q35" s="266">
        <f t="shared" si="18"/>
        <v>0</v>
      </c>
      <c r="R35" s="435">
        <f t="shared" si="13"/>
        <v>0</v>
      </c>
      <c r="S35" s="50"/>
      <c r="T35" s="258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2"/>
      <c r="AH35" s="242"/>
      <c r="AI35" s="242"/>
      <c r="AJ35" s="242"/>
      <c r="AK35" s="481"/>
    </row>
    <row r="36" spans="2:37" ht="12.6" customHeight="1" x14ac:dyDescent="0.2">
      <c r="B36" s="89">
        <v>0</v>
      </c>
      <c r="C36" s="430">
        <v>0</v>
      </c>
      <c r="D36" s="90">
        <f t="shared" si="14"/>
        <v>25.5</v>
      </c>
      <c r="E36" s="357">
        <f t="shared" si="15"/>
        <v>0</v>
      </c>
      <c r="F36" s="263">
        <f t="shared" si="11"/>
        <v>0</v>
      </c>
      <c r="G36" s="205">
        <f t="shared" si="17"/>
        <v>0</v>
      </c>
      <c r="H36" s="205">
        <f t="shared" si="17"/>
        <v>0</v>
      </c>
      <c r="I36" s="205">
        <f t="shared" si="17"/>
        <v>0</v>
      </c>
      <c r="J36" s="266">
        <f t="shared" si="17"/>
        <v>0</v>
      </c>
      <c r="K36" s="266">
        <f t="shared" si="17"/>
        <v>0</v>
      </c>
      <c r="L36" s="266">
        <f t="shared" si="17"/>
        <v>0</v>
      </c>
      <c r="M36" s="266">
        <f t="shared" si="17"/>
        <v>0</v>
      </c>
      <c r="N36" s="266">
        <f t="shared" si="17"/>
        <v>0</v>
      </c>
      <c r="O36" s="266">
        <f t="shared" si="17"/>
        <v>0</v>
      </c>
      <c r="P36" s="266">
        <f t="shared" si="17"/>
        <v>0</v>
      </c>
      <c r="Q36" s="266">
        <f t="shared" si="18"/>
        <v>0</v>
      </c>
      <c r="R36" s="435">
        <f t="shared" si="13"/>
        <v>0</v>
      </c>
      <c r="S36" s="50"/>
      <c r="T36" s="258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2"/>
      <c r="AH36" s="242"/>
      <c r="AI36" s="242"/>
      <c r="AJ36" s="242"/>
      <c r="AK36" s="481"/>
    </row>
    <row r="37" spans="2:37" ht="12.6" customHeight="1" x14ac:dyDescent="0.2">
      <c r="B37" s="89">
        <v>0</v>
      </c>
      <c r="C37" s="430">
        <v>0</v>
      </c>
      <c r="D37" s="90">
        <f t="shared" si="14"/>
        <v>25.5</v>
      </c>
      <c r="E37" s="357">
        <f t="shared" si="15"/>
        <v>0</v>
      </c>
      <c r="F37" s="263">
        <f t="shared" si="11"/>
        <v>0</v>
      </c>
      <c r="G37" s="205">
        <f t="shared" si="17"/>
        <v>0</v>
      </c>
      <c r="H37" s="205">
        <f t="shared" si="17"/>
        <v>0</v>
      </c>
      <c r="I37" s="205">
        <f t="shared" si="17"/>
        <v>0</v>
      </c>
      <c r="J37" s="266">
        <f t="shared" si="17"/>
        <v>0</v>
      </c>
      <c r="K37" s="266">
        <f t="shared" si="17"/>
        <v>0</v>
      </c>
      <c r="L37" s="266">
        <f t="shared" si="17"/>
        <v>0</v>
      </c>
      <c r="M37" s="266">
        <f t="shared" si="17"/>
        <v>0</v>
      </c>
      <c r="N37" s="266">
        <f t="shared" si="17"/>
        <v>0</v>
      </c>
      <c r="O37" s="266">
        <f t="shared" si="17"/>
        <v>0</v>
      </c>
      <c r="P37" s="266">
        <f t="shared" si="17"/>
        <v>0</v>
      </c>
      <c r="Q37" s="266">
        <f t="shared" si="18"/>
        <v>0</v>
      </c>
      <c r="R37" s="435">
        <f t="shared" si="13"/>
        <v>0</v>
      </c>
      <c r="S37" s="50"/>
      <c r="T37" s="258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2"/>
      <c r="AH37" s="242"/>
      <c r="AI37" s="242"/>
      <c r="AJ37" s="242"/>
      <c r="AK37" s="481"/>
    </row>
    <row r="38" spans="2:37" ht="12.6" customHeight="1" x14ac:dyDescent="0.2">
      <c r="B38" s="89">
        <v>0</v>
      </c>
      <c r="C38" s="430">
        <v>0</v>
      </c>
      <c r="D38" s="90">
        <f t="shared" si="14"/>
        <v>25.5</v>
      </c>
      <c r="E38" s="357">
        <f t="shared" si="15"/>
        <v>0</v>
      </c>
      <c r="F38" s="263">
        <f t="shared" si="11"/>
        <v>0</v>
      </c>
      <c r="G38" s="205">
        <f t="shared" si="17"/>
        <v>0</v>
      </c>
      <c r="H38" s="205">
        <f t="shared" si="17"/>
        <v>0</v>
      </c>
      <c r="I38" s="205">
        <f t="shared" si="17"/>
        <v>0</v>
      </c>
      <c r="J38" s="266">
        <f t="shared" si="17"/>
        <v>0</v>
      </c>
      <c r="K38" s="266">
        <f t="shared" si="17"/>
        <v>0</v>
      </c>
      <c r="L38" s="266">
        <f t="shared" si="17"/>
        <v>0</v>
      </c>
      <c r="M38" s="266">
        <f t="shared" si="17"/>
        <v>0</v>
      </c>
      <c r="N38" s="266">
        <f t="shared" si="17"/>
        <v>0</v>
      </c>
      <c r="O38" s="266">
        <f t="shared" si="17"/>
        <v>0</v>
      </c>
      <c r="P38" s="266">
        <f t="shared" si="17"/>
        <v>0</v>
      </c>
      <c r="Q38" s="266">
        <f t="shared" si="18"/>
        <v>0</v>
      </c>
      <c r="R38" s="435">
        <f t="shared" si="13"/>
        <v>0</v>
      </c>
      <c r="S38" s="50"/>
      <c r="T38" s="258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2"/>
      <c r="AH38" s="242"/>
      <c r="AI38" s="242"/>
      <c r="AJ38" s="242"/>
      <c r="AK38" s="481"/>
    </row>
    <row r="39" spans="2:37" ht="12.6" customHeight="1" x14ac:dyDescent="0.2">
      <c r="B39" s="89">
        <v>0</v>
      </c>
      <c r="C39" s="430">
        <v>0</v>
      </c>
      <c r="D39" s="90">
        <f t="shared" si="14"/>
        <v>25.5</v>
      </c>
      <c r="E39" s="357">
        <f t="shared" si="15"/>
        <v>0</v>
      </c>
      <c r="F39" s="263">
        <f t="shared" si="11"/>
        <v>0</v>
      </c>
      <c r="G39" s="205">
        <f t="shared" si="17"/>
        <v>0</v>
      </c>
      <c r="H39" s="205">
        <f t="shared" si="17"/>
        <v>0</v>
      </c>
      <c r="I39" s="205">
        <f t="shared" si="17"/>
        <v>0</v>
      </c>
      <c r="J39" s="266">
        <f t="shared" si="17"/>
        <v>0</v>
      </c>
      <c r="K39" s="266">
        <f t="shared" si="17"/>
        <v>0</v>
      </c>
      <c r="L39" s="266">
        <f t="shared" si="17"/>
        <v>0</v>
      </c>
      <c r="M39" s="266">
        <f t="shared" si="17"/>
        <v>0</v>
      </c>
      <c r="N39" s="266">
        <f t="shared" si="17"/>
        <v>0</v>
      </c>
      <c r="O39" s="266">
        <f t="shared" si="17"/>
        <v>0</v>
      </c>
      <c r="P39" s="266">
        <f t="shared" si="17"/>
        <v>0</v>
      </c>
      <c r="Q39" s="266">
        <f t="shared" si="18"/>
        <v>0</v>
      </c>
      <c r="R39" s="435">
        <f t="shared" si="13"/>
        <v>0</v>
      </c>
      <c r="S39" s="50"/>
      <c r="T39" s="258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2"/>
      <c r="AH39" s="242"/>
      <c r="AI39" s="242"/>
      <c r="AJ39" s="242"/>
      <c r="AK39" s="481"/>
    </row>
    <row r="40" spans="2:37" ht="12.6" customHeight="1" x14ac:dyDescent="0.2">
      <c r="B40" s="89">
        <v>0</v>
      </c>
      <c r="C40" s="430">
        <v>0</v>
      </c>
      <c r="D40" s="90">
        <f t="shared" si="14"/>
        <v>25.5</v>
      </c>
      <c r="E40" s="357">
        <f t="shared" si="15"/>
        <v>0</v>
      </c>
      <c r="F40" s="263">
        <f t="shared" si="11"/>
        <v>0</v>
      </c>
      <c r="G40" s="205">
        <f t="shared" si="17"/>
        <v>0</v>
      </c>
      <c r="H40" s="205">
        <f t="shared" si="17"/>
        <v>0</v>
      </c>
      <c r="I40" s="205">
        <f t="shared" si="17"/>
        <v>0</v>
      </c>
      <c r="J40" s="266">
        <f t="shared" si="17"/>
        <v>0</v>
      </c>
      <c r="K40" s="266">
        <f t="shared" si="17"/>
        <v>0</v>
      </c>
      <c r="L40" s="266">
        <f t="shared" si="17"/>
        <v>0</v>
      </c>
      <c r="M40" s="266">
        <f t="shared" si="17"/>
        <v>0</v>
      </c>
      <c r="N40" s="266">
        <f t="shared" si="17"/>
        <v>0</v>
      </c>
      <c r="O40" s="266">
        <f t="shared" si="17"/>
        <v>0</v>
      </c>
      <c r="P40" s="266">
        <f t="shared" si="17"/>
        <v>0</v>
      </c>
      <c r="Q40" s="266">
        <f t="shared" si="18"/>
        <v>0</v>
      </c>
      <c r="R40" s="435">
        <f t="shared" si="13"/>
        <v>0</v>
      </c>
      <c r="S40" s="50"/>
      <c r="T40" s="258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2"/>
      <c r="AH40" s="242"/>
      <c r="AI40" s="242"/>
      <c r="AJ40" s="242"/>
      <c r="AK40" s="481"/>
    </row>
    <row r="41" spans="2:37" ht="12.6" customHeight="1" x14ac:dyDescent="0.2">
      <c r="B41" s="89">
        <v>0</v>
      </c>
      <c r="C41" s="430">
        <v>0</v>
      </c>
      <c r="D41" s="90">
        <f t="shared" si="14"/>
        <v>25.5</v>
      </c>
      <c r="E41" s="357">
        <f t="shared" si="15"/>
        <v>0</v>
      </c>
      <c r="F41" s="263">
        <f t="shared" si="11"/>
        <v>0</v>
      </c>
      <c r="G41" s="205">
        <f t="shared" si="17"/>
        <v>0</v>
      </c>
      <c r="H41" s="205">
        <f t="shared" si="17"/>
        <v>0</v>
      </c>
      <c r="I41" s="205">
        <f t="shared" si="17"/>
        <v>0</v>
      </c>
      <c r="J41" s="266">
        <f t="shared" si="17"/>
        <v>0</v>
      </c>
      <c r="K41" s="266">
        <f t="shared" si="17"/>
        <v>0</v>
      </c>
      <c r="L41" s="266">
        <f t="shared" si="17"/>
        <v>0</v>
      </c>
      <c r="M41" s="266">
        <f t="shared" si="17"/>
        <v>0</v>
      </c>
      <c r="N41" s="266">
        <f t="shared" si="17"/>
        <v>0</v>
      </c>
      <c r="O41" s="266">
        <f t="shared" si="17"/>
        <v>0</v>
      </c>
      <c r="P41" s="266">
        <f t="shared" si="17"/>
        <v>0</v>
      </c>
      <c r="Q41" s="266">
        <f t="shared" si="18"/>
        <v>0</v>
      </c>
      <c r="R41" s="435">
        <f t="shared" si="13"/>
        <v>0</v>
      </c>
      <c r="S41" s="50"/>
      <c r="T41" s="258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2"/>
      <c r="AH41" s="242"/>
      <c r="AI41" s="242"/>
      <c r="AJ41" s="242"/>
      <c r="AK41" s="481"/>
    </row>
    <row r="42" spans="2:37" ht="12.6" customHeight="1" x14ac:dyDescent="0.2">
      <c r="B42" s="89">
        <v>0</v>
      </c>
      <c r="C42" s="430">
        <v>0</v>
      </c>
      <c r="D42" s="90">
        <f t="shared" si="14"/>
        <v>25.5</v>
      </c>
      <c r="E42" s="357">
        <f t="shared" si="15"/>
        <v>0</v>
      </c>
      <c r="F42" s="263">
        <f t="shared" si="11"/>
        <v>0</v>
      </c>
      <c r="G42" s="205">
        <f t="shared" si="17"/>
        <v>0</v>
      </c>
      <c r="H42" s="205">
        <f t="shared" si="17"/>
        <v>0</v>
      </c>
      <c r="I42" s="205">
        <f t="shared" si="17"/>
        <v>0</v>
      </c>
      <c r="J42" s="266">
        <f t="shared" si="17"/>
        <v>0</v>
      </c>
      <c r="K42" s="266">
        <f t="shared" si="17"/>
        <v>0</v>
      </c>
      <c r="L42" s="266">
        <f t="shared" si="17"/>
        <v>0</v>
      </c>
      <c r="M42" s="266">
        <f t="shared" si="17"/>
        <v>0</v>
      </c>
      <c r="N42" s="266">
        <f t="shared" si="17"/>
        <v>0</v>
      </c>
      <c r="O42" s="266">
        <f t="shared" si="17"/>
        <v>0</v>
      </c>
      <c r="P42" s="266">
        <f t="shared" si="17"/>
        <v>0</v>
      </c>
      <c r="Q42" s="266">
        <f t="shared" si="18"/>
        <v>0</v>
      </c>
      <c r="R42" s="435">
        <f t="shared" si="13"/>
        <v>0</v>
      </c>
      <c r="S42" s="50"/>
      <c r="T42" s="258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2"/>
      <c r="AH42" s="242"/>
      <c r="AI42" s="242"/>
      <c r="AJ42" s="242"/>
      <c r="AK42" s="481"/>
    </row>
    <row r="43" spans="2:37" ht="12.6" customHeight="1" x14ac:dyDescent="0.2">
      <c r="B43" s="89">
        <v>0</v>
      </c>
      <c r="C43" s="430">
        <v>0</v>
      </c>
      <c r="D43" s="90">
        <f t="shared" si="14"/>
        <v>25.5</v>
      </c>
      <c r="E43" s="357">
        <f t="shared" si="15"/>
        <v>0</v>
      </c>
      <c r="F43" s="263">
        <f t="shared" si="11"/>
        <v>0</v>
      </c>
      <c r="G43" s="205">
        <f t="shared" si="17"/>
        <v>0</v>
      </c>
      <c r="H43" s="205">
        <f t="shared" si="17"/>
        <v>0</v>
      </c>
      <c r="I43" s="205">
        <f t="shared" si="17"/>
        <v>0</v>
      </c>
      <c r="J43" s="266">
        <f t="shared" si="17"/>
        <v>0</v>
      </c>
      <c r="K43" s="266">
        <f t="shared" si="17"/>
        <v>0</v>
      </c>
      <c r="L43" s="266">
        <f t="shared" si="17"/>
        <v>0</v>
      </c>
      <c r="M43" s="266">
        <f t="shared" si="17"/>
        <v>0</v>
      </c>
      <c r="N43" s="266">
        <f t="shared" si="17"/>
        <v>0</v>
      </c>
      <c r="O43" s="266">
        <f t="shared" si="17"/>
        <v>0</v>
      </c>
      <c r="P43" s="266">
        <f t="shared" si="17"/>
        <v>0</v>
      </c>
      <c r="Q43" s="266">
        <f t="shared" si="18"/>
        <v>0</v>
      </c>
      <c r="R43" s="435">
        <f t="shared" si="13"/>
        <v>0</v>
      </c>
      <c r="S43" s="50"/>
      <c r="T43" s="258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42"/>
      <c r="AH43" s="242"/>
      <c r="AI43" s="242"/>
      <c r="AJ43" s="242"/>
      <c r="AK43" s="481"/>
    </row>
    <row r="44" spans="2:37" ht="12.6" customHeight="1" x14ac:dyDescent="0.2">
      <c r="B44" s="89">
        <v>0</v>
      </c>
      <c r="C44" s="430">
        <v>0</v>
      </c>
      <c r="D44" s="90">
        <f t="shared" si="14"/>
        <v>25.5</v>
      </c>
      <c r="E44" s="357">
        <f t="shared" si="15"/>
        <v>0</v>
      </c>
      <c r="F44" s="263">
        <f t="shared" si="11"/>
        <v>0</v>
      </c>
      <c r="G44" s="205">
        <f t="shared" si="17"/>
        <v>0</v>
      </c>
      <c r="H44" s="205">
        <f t="shared" si="17"/>
        <v>0</v>
      </c>
      <c r="I44" s="205">
        <f t="shared" si="17"/>
        <v>0</v>
      </c>
      <c r="J44" s="266">
        <f t="shared" si="17"/>
        <v>0</v>
      </c>
      <c r="K44" s="266">
        <f t="shared" si="17"/>
        <v>0</v>
      </c>
      <c r="L44" s="266">
        <f t="shared" si="17"/>
        <v>0</v>
      </c>
      <c r="M44" s="266">
        <f t="shared" si="17"/>
        <v>0</v>
      </c>
      <c r="N44" s="266">
        <f t="shared" si="17"/>
        <v>0</v>
      </c>
      <c r="O44" s="266">
        <f t="shared" si="17"/>
        <v>0</v>
      </c>
      <c r="P44" s="266">
        <f t="shared" si="17"/>
        <v>0</v>
      </c>
      <c r="Q44" s="266">
        <f t="shared" si="18"/>
        <v>0</v>
      </c>
      <c r="R44" s="435">
        <f t="shared" si="13"/>
        <v>0</v>
      </c>
      <c r="S44" s="50"/>
      <c r="T44" s="258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2"/>
      <c r="AH44" s="242"/>
      <c r="AI44" s="242"/>
      <c r="AJ44" s="242"/>
      <c r="AK44" s="481"/>
    </row>
    <row r="45" spans="2:37" ht="12.6" customHeight="1" x14ac:dyDescent="0.2">
      <c r="B45" s="89">
        <v>0</v>
      </c>
      <c r="C45" s="430">
        <v>0</v>
      </c>
      <c r="D45" s="90">
        <f t="shared" si="14"/>
        <v>25.5</v>
      </c>
      <c r="E45" s="357">
        <f t="shared" si="15"/>
        <v>0</v>
      </c>
      <c r="F45" s="263">
        <f t="shared" si="11"/>
        <v>0</v>
      </c>
      <c r="G45" s="205">
        <f t="shared" ref="G45:P56" si="19">F45</f>
        <v>0</v>
      </c>
      <c r="H45" s="205">
        <f t="shared" si="19"/>
        <v>0</v>
      </c>
      <c r="I45" s="205">
        <f t="shared" si="19"/>
        <v>0</v>
      </c>
      <c r="J45" s="266">
        <f t="shared" si="19"/>
        <v>0</v>
      </c>
      <c r="K45" s="266">
        <f t="shared" si="19"/>
        <v>0</v>
      </c>
      <c r="L45" s="266">
        <f t="shared" si="19"/>
        <v>0</v>
      </c>
      <c r="M45" s="266">
        <f t="shared" si="19"/>
        <v>0</v>
      </c>
      <c r="N45" s="266">
        <f t="shared" si="19"/>
        <v>0</v>
      </c>
      <c r="O45" s="266">
        <f t="shared" si="19"/>
        <v>0</v>
      </c>
      <c r="P45" s="266">
        <f t="shared" si="19"/>
        <v>0</v>
      </c>
      <c r="Q45" s="266">
        <f t="shared" si="18"/>
        <v>0</v>
      </c>
      <c r="R45" s="435">
        <f t="shared" si="13"/>
        <v>0</v>
      </c>
      <c r="S45" s="50"/>
      <c r="T45" s="258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2"/>
      <c r="AH45" s="242"/>
      <c r="AI45" s="242"/>
      <c r="AJ45" s="242"/>
      <c r="AK45" s="481"/>
    </row>
    <row r="46" spans="2:37" ht="12.6" customHeight="1" x14ac:dyDescent="0.2">
      <c r="B46" s="89">
        <v>0</v>
      </c>
      <c r="C46" s="430">
        <v>0</v>
      </c>
      <c r="D46" s="90">
        <f t="shared" si="14"/>
        <v>25.5</v>
      </c>
      <c r="E46" s="357">
        <f t="shared" si="15"/>
        <v>0</v>
      </c>
      <c r="F46" s="263">
        <f t="shared" si="11"/>
        <v>0</v>
      </c>
      <c r="G46" s="205">
        <f t="shared" si="19"/>
        <v>0</v>
      </c>
      <c r="H46" s="205">
        <f t="shared" si="19"/>
        <v>0</v>
      </c>
      <c r="I46" s="205">
        <f t="shared" si="19"/>
        <v>0</v>
      </c>
      <c r="J46" s="266">
        <f t="shared" si="19"/>
        <v>0</v>
      </c>
      <c r="K46" s="266">
        <f t="shared" si="19"/>
        <v>0</v>
      </c>
      <c r="L46" s="266">
        <f t="shared" si="19"/>
        <v>0</v>
      </c>
      <c r="M46" s="266">
        <f t="shared" si="19"/>
        <v>0</v>
      </c>
      <c r="N46" s="266">
        <f t="shared" si="19"/>
        <v>0</v>
      </c>
      <c r="O46" s="266">
        <f t="shared" si="19"/>
        <v>0</v>
      </c>
      <c r="P46" s="266">
        <f t="shared" si="19"/>
        <v>0</v>
      </c>
      <c r="Q46" s="266">
        <f t="shared" si="18"/>
        <v>0</v>
      </c>
      <c r="R46" s="435">
        <f t="shared" si="13"/>
        <v>0</v>
      </c>
      <c r="S46" s="50"/>
      <c r="T46" s="258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2"/>
      <c r="AH46" s="242"/>
      <c r="AI46" s="242"/>
      <c r="AJ46" s="242"/>
      <c r="AK46" s="481"/>
    </row>
    <row r="47" spans="2:37" ht="12.6" customHeight="1" x14ac:dyDescent="0.2">
      <c r="B47" s="89">
        <v>0</v>
      </c>
      <c r="C47" s="430">
        <v>0</v>
      </c>
      <c r="D47" s="90">
        <f t="shared" si="14"/>
        <v>25.5</v>
      </c>
      <c r="E47" s="357">
        <f t="shared" si="15"/>
        <v>0</v>
      </c>
      <c r="F47" s="263">
        <f t="shared" si="11"/>
        <v>0</v>
      </c>
      <c r="G47" s="205">
        <f t="shared" si="19"/>
        <v>0</v>
      </c>
      <c r="H47" s="205">
        <f t="shared" si="19"/>
        <v>0</v>
      </c>
      <c r="I47" s="205">
        <f t="shared" si="19"/>
        <v>0</v>
      </c>
      <c r="J47" s="266">
        <f t="shared" si="19"/>
        <v>0</v>
      </c>
      <c r="K47" s="266">
        <f t="shared" si="19"/>
        <v>0</v>
      </c>
      <c r="L47" s="266">
        <f t="shared" si="19"/>
        <v>0</v>
      </c>
      <c r="M47" s="266">
        <f t="shared" si="19"/>
        <v>0</v>
      </c>
      <c r="N47" s="266">
        <f t="shared" si="19"/>
        <v>0</v>
      </c>
      <c r="O47" s="266">
        <f t="shared" si="19"/>
        <v>0</v>
      </c>
      <c r="P47" s="266">
        <f t="shared" si="19"/>
        <v>0</v>
      </c>
      <c r="Q47" s="266">
        <f t="shared" si="18"/>
        <v>0</v>
      </c>
      <c r="R47" s="435">
        <f t="shared" si="13"/>
        <v>0</v>
      </c>
      <c r="S47" s="50"/>
      <c r="T47" s="258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2"/>
      <c r="AH47" s="242"/>
      <c r="AI47" s="242"/>
      <c r="AJ47" s="242"/>
      <c r="AK47" s="481"/>
    </row>
    <row r="48" spans="2:37" ht="12.6" customHeight="1" x14ac:dyDescent="0.2">
      <c r="B48" s="89">
        <v>0</v>
      </c>
      <c r="C48" s="430">
        <v>0</v>
      </c>
      <c r="D48" s="90">
        <f t="shared" si="14"/>
        <v>25.5</v>
      </c>
      <c r="E48" s="357">
        <f t="shared" si="15"/>
        <v>0</v>
      </c>
      <c r="F48" s="263">
        <f t="shared" si="11"/>
        <v>0</v>
      </c>
      <c r="G48" s="205">
        <f t="shared" si="19"/>
        <v>0</v>
      </c>
      <c r="H48" s="205">
        <f t="shared" si="19"/>
        <v>0</v>
      </c>
      <c r="I48" s="205">
        <f t="shared" si="19"/>
        <v>0</v>
      </c>
      <c r="J48" s="266">
        <f t="shared" si="19"/>
        <v>0</v>
      </c>
      <c r="K48" s="266">
        <f t="shared" si="19"/>
        <v>0</v>
      </c>
      <c r="L48" s="266">
        <f t="shared" si="19"/>
        <v>0</v>
      </c>
      <c r="M48" s="266">
        <f t="shared" si="19"/>
        <v>0</v>
      </c>
      <c r="N48" s="266">
        <f t="shared" si="19"/>
        <v>0</v>
      </c>
      <c r="O48" s="266">
        <f t="shared" si="19"/>
        <v>0</v>
      </c>
      <c r="P48" s="266">
        <f t="shared" si="19"/>
        <v>0</v>
      </c>
      <c r="Q48" s="266">
        <f t="shared" si="18"/>
        <v>0</v>
      </c>
      <c r="R48" s="435">
        <f t="shared" si="13"/>
        <v>0</v>
      </c>
      <c r="S48" s="50"/>
      <c r="T48" s="258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2"/>
      <c r="AH48" s="242"/>
      <c r="AI48" s="242"/>
      <c r="AJ48" s="242"/>
      <c r="AK48" s="481"/>
    </row>
    <row r="49" spans="2:37" ht="12.6" customHeight="1" x14ac:dyDescent="0.2">
      <c r="B49" s="89">
        <v>0</v>
      </c>
      <c r="C49" s="430">
        <v>0</v>
      </c>
      <c r="D49" s="90">
        <f t="shared" si="14"/>
        <v>25.5</v>
      </c>
      <c r="E49" s="357">
        <f t="shared" si="15"/>
        <v>0</v>
      </c>
      <c r="F49" s="263">
        <f t="shared" si="11"/>
        <v>0</v>
      </c>
      <c r="G49" s="205">
        <f t="shared" si="19"/>
        <v>0</v>
      </c>
      <c r="H49" s="205">
        <f t="shared" si="19"/>
        <v>0</v>
      </c>
      <c r="I49" s="205">
        <f t="shared" si="19"/>
        <v>0</v>
      </c>
      <c r="J49" s="266">
        <f t="shared" si="19"/>
        <v>0</v>
      </c>
      <c r="K49" s="266">
        <f t="shared" si="19"/>
        <v>0</v>
      </c>
      <c r="L49" s="266">
        <f t="shared" si="19"/>
        <v>0</v>
      </c>
      <c r="M49" s="266">
        <f t="shared" si="19"/>
        <v>0</v>
      </c>
      <c r="N49" s="266">
        <f t="shared" si="19"/>
        <v>0</v>
      </c>
      <c r="O49" s="266">
        <f t="shared" si="19"/>
        <v>0</v>
      </c>
      <c r="P49" s="266">
        <f t="shared" si="19"/>
        <v>0</v>
      </c>
      <c r="Q49" s="266">
        <f t="shared" si="18"/>
        <v>0</v>
      </c>
      <c r="R49" s="435">
        <f t="shared" si="13"/>
        <v>0</v>
      </c>
      <c r="S49" s="50"/>
      <c r="T49" s="258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42"/>
      <c r="AH49" s="242"/>
      <c r="AI49" s="242"/>
      <c r="AJ49" s="242"/>
      <c r="AK49" s="481"/>
    </row>
    <row r="50" spans="2:37" ht="12.6" customHeight="1" x14ac:dyDescent="0.2">
      <c r="B50" s="89">
        <v>0</v>
      </c>
      <c r="C50" s="430">
        <v>0</v>
      </c>
      <c r="D50" s="90">
        <f t="shared" si="14"/>
        <v>25.5</v>
      </c>
      <c r="E50" s="357">
        <f t="shared" si="15"/>
        <v>0</v>
      </c>
      <c r="F50" s="263">
        <f t="shared" si="11"/>
        <v>0</v>
      </c>
      <c r="G50" s="205">
        <f t="shared" si="19"/>
        <v>0</v>
      </c>
      <c r="H50" s="205">
        <f t="shared" si="19"/>
        <v>0</v>
      </c>
      <c r="I50" s="205">
        <f t="shared" si="19"/>
        <v>0</v>
      </c>
      <c r="J50" s="266">
        <f t="shared" si="19"/>
        <v>0</v>
      </c>
      <c r="K50" s="266">
        <f t="shared" si="19"/>
        <v>0</v>
      </c>
      <c r="L50" s="266">
        <f t="shared" si="19"/>
        <v>0</v>
      </c>
      <c r="M50" s="266">
        <f t="shared" si="19"/>
        <v>0</v>
      </c>
      <c r="N50" s="266">
        <f t="shared" si="19"/>
        <v>0</v>
      </c>
      <c r="O50" s="266">
        <f t="shared" si="19"/>
        <v>0</v>
      </c>
      <c r="P50" s="266">
        <f t="shared" si="19"/>
        <v>0</v>
      </c>
      <c r="Q50" s="266">
        <f t="shared" si="18"/>
        <v>0</v>
      </c>
      <c r="R50" s="435">
        <f t="shared" si="13"/>
        <v>0</v>
      </c>
      <c r="S50" s="50"/>
      <c r="T50" s="258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42"/>
      <c r="AH50" s="242"/>
      <c r="AI50" s="242"/>
      <c r="AJ50" s="242"/>
      <c r="AK50" s="481"/>
    </row>
    <row r="51" spans="2:37" ht="12.6" customHeight="1" x14ac:dyDescent="0.2">
      <c r="B51" s="89">
        <v>0</v>
      </c>
      <c r="C51" s="430">
        <v>0</v>
      </c>
      <c r="D51" s="90">
        <f t="shared" si="14"/>
        <v>25.5</v>
      </c>
      <c r="E51" s="357">
        <f t="shared" si="15"/>
        <v>0</v>
      </c>
      <c r="F51" s="263">
        <f t="shared" si="11"/>
        <v>0</v>
      </c>
      <c r="G51" s="205">
        <f t="shared" si="19"/>
        <v>0</v>
      </c>
      <c r="H51" s="205">
        <f t="shared" si="19"/>
        <v>0</v>
      </c>
      <c r="I51" s="205">
        <f t="shared" si="19"/>
        <v>0</v>
      </c>
      <c r="J51" s="266">
        <f t="shared" si="19"/>
        <v>0</v>
      </c>
      <c r="K51" s="266">
        <f t="shared" si="19"/>
        <v>0</v>
      </c>
      <c r="L51" s="266">
        <f t="shared" si="19"/>
        <v>0</v>
      </c>
      <c r="M51" s="266">
        <f t="shared" si="19"/>
        <v>0</v>
      </c>
      <c r="N51" s="266">
        <f t="shared" si="19"/>
        <v>0</v>
      </c>
      <c r="O51" s="266">
        <f t="shared" si="19"/>
        <v>0</v>
      </c>
      <c r="P51" s="266">
        <f t="shared" si="19"/>
        <v>0</v>
      </c>
      <c r="Q51" s="266">
        <f t="shared" si="18"/>
        <v>0</v>
      </c>
      <c r="R51" s="435">
        <f t="shared" si="13"/>
        <v>0</v>
      </c>
      <c r="S51" s="50"/>
      <c r="T51" s="258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2"/>
      <c r="AH51" s="242"/>
      <c r="AI51" s="242"/>
      <c r="AJ51" s="242"/>
      <c r="AK51" s="481"/>
    </row>
    <row r="52" spans="2:37" ht="12.6" customHeight="1" x14ac:dyDescent="0.2">
      <c r="B52" s="89">
        <v>0</v>
      </c>
      <c r="C52" s="430">
        <v>0</v>
      </c>
      <c r="D52" s="90">
        <f t="shared" si="14"/>
        <v>25.5</v>
      </c>
      <c r="E52" s="357">
        <f t="shared" si="15"/>
        <v>0</v>
      </c>
      <c r="F52" s="263">
        <f t="shared" si="11"/>
        <v>0</v>
      </c>
      <c r="G52" s="205">
        <f t="shared" si="19"/>
        <v>0</v>
      </c>
      <c r="H52" s="205">
        <f t="shared" si="19"/>
        <v>0</v>
      </c>
      <c r="I52" s="205">
        <f t="shared" si="19"/>
        <v>0</v>
      </c>
      <c r="J52" s="266">
        <f t="shared" si="19"/>
        <v>0</v>
      </c>
      <c r="K52" s="266">
        <f t="shared" si="19"/>
        <v>0</v>
      </c>
      <c r="L52" s="266">
        <f t="shared" si="19"/>
        <v>0</v>
      </c>
      <c r="M52" s="266">
        <f t="shared" si="19"/>
        <v>0</v>
      </c>
      <c r="N52" s="266">
        <f t="shared" si="19"/>
        <v>0</v>
      </c>
      <c r="O52" s="266">
        <f t="shared" si="19"/>
        <v>0</v>
      </c>
      <c r="P52" s="266">
        <f t="shared" si="19"/>
        <v>0</v>
      </c>
      <c r="Q52" s="266">
        <f t="shared" si="18"/>
        <v>0</v>
      </c>
      <c r="R52" s="435">
        <f t="shared" si="13"/>
        <v>0</v>
      </c>
      <c r="S52" s="50"/>
      <c r="T52" s="258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42"/>
      <c r="AH52" s="242"/>
      <c r="AI52" s="242"/>
      <c r="AJ52" s="242"/>
      <c r="AK52" s="481"/>
    </row>
    <row r="53" spans="2:37" ht="12.6" customHeight="1" x14ac:dyDescent="0.2">
      <c r="B53" s="89">
        <v>0</v>
      </c>
      <c r="C53" s="430">
        <v>0</v>
      </c>
      <c r="D53" s="90">
        <f t="shared" si="14"/>
        <v>25.5</v>
      </c>
      <c r="E53" s="357">
        <f t="shared" si="15"/>
        <v>0</v>
      </c>
      <c r="F53" s="263">
        <f t="shared" si="11"/>
        <v>0</v>
      </c>
      <c r="G53" s="205">
        <f t="shared" si="19"/>
        <v>0</v>
      </c>
      <c r="H53" s="205">
        <f t="shared" si="19"/>
        <v>0</v>
      </c>
      <c r="I53" s="205">
        <f t="shared" si="19"/>
        <v>0</v>
      </c>
      <c r="J53" s="266">
        <f t="shared" si="19"/>
        <v>0</v>
      </c>
      <c r="K53" s="266">
        <f t="shared" si="19"/>
        <v>0</v>
      </c>
      <c r="L53" s="266">
        <f t="shared" si="19"/>
        <v>0</v>
      </c>
      <c r="M53" s="266">
        <f t="shared" si="19"/>
        <v>0</v>
      </c>
      <c r="N53" s="266">
        <f t="shared" si="19"/>
        <v>0</v>
      </c>
      <c r="O53" s="266">
        <f t="shared" si="19"/>
        <v>0</v>
      </c>
      <c r="P53" s="266">
        <f t="shared" si="19"/>
        <v>0</v>
      </c>
      <c r="Q53" s="266">
        <f t="shared" si="18"/>
        <v>0</v>
      </c>
      <c r="R53" s="435">
        <f t="shared" si="13"/>
        <v>0</v>
      </c>
      <c r="S53" s="50"/>
      <c r="T53" s="258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2"/>
      <c r="AH53" s="242"/>
      <c r="AI53" s="242"/>
      <c r="AJ53" s="242"/>
      <c r="AK53" s="481"/>
    </row>
    <row r="54" spans="2:37" ht="12.6" customHeight="1" x14ac:dyDescent="0.2">
      <c r="B54" s="89">
        <v>0</v>
      </c>
      <c r="C54" s="430">
        <v>0</v>
      </c>
      <c r="D54" s="90">
        <f t="shared" si="14"/>
        <v>25.5</v>
      </c>
      <c r="E54" s="357">
        <f t="shared" si="15"/>
        <v>0</v>
      </c>
      <c r="F54" s="263">
        <f t="shared" si="11"/>
        <v>0</v>
      </c>
      <c r="G54" s="205">
        <f t="shared" si="19"/>
        <v>0</v>
      </c>
      <c r="H54" s="205">
        <f t="shared" si="19"/>
        <v>0</v>
      </c>
      <c r="I54" s="205">
        <f t="shared" si="19"/>
        <v>0</v>
      </c>
      <c r="J54" s="266">
        <f t="shared" si="19"/>
        <v>0</v>
      </c>
      <c r="K54" s="266">
        <f t="shared" si="19"/>
        <v>0</v>
      </c>
      <c r="L54" s="266">
        <f t="shared" si="19"/>
        <v>0</v>
      </c>
      <c r="M54" s="266">
        <f t="shared" si="19"/>
        <v>0</v>
      </c>
      <c r="N54" s="266">
        <f t="shared" si="19"/>
        <v>0</v>
      </c>
      <c r="O54" s="266">
        <f t="shared" si="19"/>
        <v>0</v>
      </c>
      <c r="P54" s="266">
        <f t="shared" si="19"/>
        <v>0</v>
      </c>
      <c r="Q54" s="266">
        <f t="shared" si="18"/>
        <v>0</v>
      </c>
      <c r="R54" s="435">
        <f t="shared" si="13"/>
        <v>0</v>
      </c>
      <c r="S54" s="50"/>
      <c r="T54" s="258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2"/>
      <c r="AH54" s="242"/>
      <c r="AI54" s="242"/>
      <c r="AJ54" s="242"/>
      <c r="AK54" s="481"/>
    </row>
    <row r="55" spans="2:37" ht="12.6" customHeight="1" x14ac:dyDescent="0.2">
      <c r="B55" s="89">
        <v>0</v>
      </c>
      <c r="C55" s="430">
        <v>0</v>
      </c>
      <c r="D55" s="90">
        <f t="shared" si="14"/>
        <v>25.5</v>
      </c>
      <c r="E55" s="357">
        <f t="shared" si="15"/>
        <v>0</v>
      </c>
      <c r="F55" s="263">
        <f t="shared" si="11"/>
        <v>0</v>
      </c>
      <c r="G55" s="205">
        <f t="shared" si="19"/>
        <v>0</v>
      </c>
      <c r="H55" s="205">
        <f t="shared" si="19"/>
        <v>0</v>
      </c>
      <c r="I55" s="205">
        <f t="shared" si="19"/>
        <v>0</v>
      </c>
      <c r="J55" s="266">
        <f t="shared" si="19"/>
        <v>0</v>
      </c>
      <c r="K55" s="266">
        <f t="shared" si="19"/>
        <v>0</v>
      </c>
      <c r="L55" s="266">
        <f t="shared" si="19"/>
        <v>0</v>
      </c>
      <c r="M55" s="266">
        <f t="shared" si="19"/>
        <v>0</v>
      </c>
      <c r="N55" s="266">
        <f t="shared" si="19"/>
        <v>0</v>
      </c>
      <c r="O55" s="266">
        <f t="shared" si="19"/>
        <v>0</v>
      </c>
      <c r="P55" s="266">
        <f t="shared" si="19"/>
        <v>0</v>
      </c>
      <c r="Q55" s="266">
        <f t="shared" si="18"/>
        <v>0</v>
      </c>
      <c r="R55" s="435">
        <f t="shared" si="13"/>
        <v>0</v>
      </c>
      <c r="S55" s="50"/>
      <c r="T55" s="258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42"/>
      <c r="AH55" s="242"/>
      <c r="AI55" s="242"/>
      <c r="AJ55" s="242"/>
      <c r="AK55" s="481"/>
    </row>
    <row r="56" spans="2:37" ht="12.6" customHeight="1" thickBot="1" x14ac:dyDescent="0.25">
      <c r="B56" s="89">
        <v>0</v>
      </c>
      <c r="C56" s="278">
        <v>0</v>
      </c>
      <c r="D56" s="90">
        <f t="shared" si="14"/>
        <v>25.5</v>
      </c>
      <c r="E56" s="357">
        <f t="shared" si="15"/>
        <v>0</v>
      </c>
      <c r="F56" s="263">
        <f t="shared" si="11"/>
        <v>0</v>
      </c>
      <c r="G56" s="205">
        <f t="shared" si="19"/>
        <v>0</v>
      </c>
      <c r="H56" s="205">
        <f t="shared" si="19"/>
        <v>0</v>
      </c>
      <c r="I56" s="205">
        <f t="shared" si="19"/>
        <v>0</v>
      </c>
      <c r="J56" s="266">
        <f t="shared" si="19"/>
        <v>0</v>
      </c>
      <c r="K56" s="266">
        <f t="shared" si="19"/>
        <v>0</v>
      </c>
      <c r="L56" s="266">
        <f t="shared" si="19"/>
        <v>0</v>
      </c>
      <c r="M56" s="266">
        <f t="shared" si="19"/>
        <v>0</v>
      </c>
      <c r="N56" s="266">
        <f t="shared" si="19"/>
        <v>0</v>
      </c>
      <c r="O56" s="266">
        <f t="shared" si="19"/>
        <v>0</v>
      </c>
      <c r="P56" s="266">
        <f t="shared" si="19"/>
        <v>0</v>
      </c>
      <c r="Q56" s="266">
        <f t="shared" si="18"/>
        <v>0</v>
      </c>
      <c r="R56" s="434">
        <f t="shared" si="13"/>
        <v>0</v>
      </c>
      <c r="S56" s="50"/>
      <c r="T56" s="258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2"/>
      <c r="AH56" s="242"/>
      <c r="AI56" s="242"/>
      <c r="AJ56" s="242"/>
      <c r="AK56" s="481"/>
    </row>
    <row r="57" spans="2:37" ht="15" customHeight="1" thickTop="1" thickBot="1" x14ac:dyDescent="0.25">
      <c r="B57" s="374" t="s">
        <v>147</v>
      </c>
      <c r="C57" s="295">
        <f>SUM(C7:C56)</f>
        <v>0</v>
      </c>
      <c r="D57" s="296"/>
      <c r="E57" s="297">
        <f t="shared" ref="E57:R57" si="20">SUM(E7:E56)</f>
        <v>0</v>
      </c>
      <c r="F57" s="356">
        <f t="shared" si="20"/>
        <v>0</v>
      </c>
      <c r="G57" s="298">
        <f t="shared" si="20"/>
        <v>0</v>
      </c>
      <c r="H57" s="298">
        <f t="shared" si="20"/>
        <v>0</v>
      </c>
      <c r="I57" s="298">
        <f t="shared" si="20"/>
        <v>0</v>
      </c>
      <c r="J57" s="298">
        <f t="shared" si="20"/>
        <v>0</v>
      </c>
      <c r="K57" s="298">
        <f t="shared" si="20"/>
        <v>0</v>
      </c>
      <c r="L57" s="298">
        <f t="shared" si="20"/>
        <v>0</v>
      </c>
      <c r="M57" s="298">
        <f t="shared" si="20"/>
        <v>0</v>
      </c>
      <c r="N57" s="298">
        <f t="shared" si="20"/>
        <v>0</v>
      </c>
      <c r="O57" s="298">
        <f t="shared" si="20"/>
        <v>0</v>
      </c>
      <c r="P57" s="298">
        <f t="shared" si="20"/>
        <v>0</v>
      </c>
      <c r="Q57" s="298">
        <f t="shared" si="20"/>
        <v>0</v>
      </c>
      <c r="R57" s="300">
        <f t="shared" si="20"/>
        <v>0</v>
      </c>
      <c r="S57" s="50"/>
      <c r="T57" s="485"/>
      <c r="U57" s="472"/>
      <c r="V57" s="472"/>
      <c r="W57" s="472"/>
      <c r="X57" s="472"/>
      <c r="Y57" s="472"/>
      <c r="Z57" s="472"/>
      <c r="AA57" s="472"/>
      <c r="AB57" s="472"/>
      <c r="AC57" s="472"/>
      <c r="AD57" s="472"/>
      <c r="AE57" s="472"/>
      <c r="AF57" s="472"/>
      <c r="AG57" s="497"/>
      <c r="AH57" s="497"/>
      <c r="AI57" s="497"/>
      <c r="AJ57" s="497"/>
      <c r="AK57" s="498"/>
    </row>
    <row r="58" spans="2:37" ht="4.9000000000000004" customHeight="1" thickTop="1" thickBot="1" x14ac:dyDescent="0.25">
      <c r="B58" s="183"/>
      <c r="C58" s="50"/>
      <c r="D58" s="51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499"/>
      <c r="U58" s="500"/>
      <c r="V58" s="500"/>
      <c r="W58" s="500"/>
      <c r="X58" s="500"/>
      <c r="Y58" s="500"/>
      <c r="Z58" s="500"/>
      <c r="AA58" s="500"/>
      <c r="AB58" s="500"/>
      <c r="AC58" s="500"/>
      <c r="AD58" s="500"/>
      <c r="AE58" s="500"/>
      <c r="AF58" s="500"/>
      <c r="AG58" s="501"/>
      <c r="AH58" s="501"/>
      <c r="AI58" s="501"/>
      <c r="AJ58" s="501"/>
      <c r="AK58" s="502"/>
    </row>
    <row r="59" spans="2:37" ht="13.9" customHeight="1" x14ac:dyDescent="0.2">
      <c r="B59" s="605" t="str">
        <f>B4</f>
        <v>Namn</v>
      </c>
      <c r="C59" s="366" t="s">
        <v>38</v>
      </c>
      <c r="D59" s="51"/>
      <c r="E59" s="366" t="s">
        <v>38</v>
      </c>
      <c r="F59" s="50"/>
      <c r="G59" s="50"/>
      <c r="H59" s="603" t="s">
        <v>125</v>
      </c>
      <c r="I59" s="603"/>
      <c r="J59" s="603"/>
      <c r="K59" s="603"/>
      <c r="L59" s="603"/>
      <c r="M59" s="603"/>
      <c r="N59" s="50"/>
      <c r="O59" s="50"/>
      <c r="P59" s="50"/>
      <c r="Q59" s="50"/>
      <c r="R59" s="50"/>
      <c r="S59" s="50"/>
      <c r="T59" s="495"/>
      <c r="U59" s="465"/>
      <c r="V59" s="465"/>
      <c r="W59" s="465"/>
      <c r="X59" s="465"/>
      <c r="Y59" s="465"/>
      <c r="Z59" s="465"/>
      <c r="AA59" s="465"/>
      <c r="AB59" s="465"/>
      <c r="AC59" s="465"/>
      <c r="AD59" s="465"/>
      <c r="AE59" s="465"/>
      <c r="AF59" s="465"/>
      <c r="AG59" s="466"/>
      <c r="AH59" s="466"/>
      <c r="AI59" s="466"/>
      <c r="AJ59" s="466"/>
      <c r="AK59" s="496"/>
    </row>
    <row r="60" spans="2:37" ht="13.9" customHeight="1" thickBot="1" x14ac:dyDescent="0.25">
      <c r="B60" s="606"/>
      <c r="C60" s="367" t="s">
        <v>39</v>
      </c>
      <c r="D60" s="51"/>
      <c r="E60" s="367" t="s">
        <v>39</v>
      </c>
      <c r="F60" s="184"/>
      <c r="G60" s="51"/>
      <c r="H60" s="604"/>
      <c r="I60" s="604"/>
      <c r="J60" s="604"/>
      <c r="K60" s="604"/>
      <c r="L60" s="604"/>
      <c r="M60" s="604"/>
      <c r="N60" s="51"/>
      <c r="O60" s="51"/>
      <c r="P60" s="51"/>
      <c r="Q60" s="51"/>
      <c r="R60" s="51"/>
      <c r="S60" s="51"/>
      <c r="T60" s="258"/>
      <c r="U60" s="465"/>
      <c r="V60" s="465"/>
      <c r="W60" s="465"/>
      <c r="X60" s="465"/>
      <c r="Y60" s="465"/>
      <c r="Z60" s="465"/>
      <c r="AA60" s="465"/>
      <c r="AB60" s="465"/>
      <c r="AC60" s="465"/>
      <c r="AD60" s="465"/>
      <c r="AE60" s="465"/>
      <c r="AF60" s="465"/>
      <c r="AG60" s="466"/>
      <c r="AH60" s="466"/>
      <c r="AI60" s="466"/>
      <c r="AJ60" s="466"/>
      <c r="AK60" s="496"/>
    </row>
    <row r="61" spans="2:37" ht="15" customHeight="1" x14ac:dyDescent="0.2">
      <c r="B61" s="375" t="s">
        <v>155</v>
      </c>
      <c r="C61" s="429" t="s">
        <v>40</v>
      </c>
      <c r="D61" s="369" t="s">
        <v>42</v>
      </c>
      <c r="E61" s="370" t="s">
        <v>118</v>
      </c>
      <c r="F61" s="376" t="str">
        <f t="shared" ref="F61:Q61" si="21">F6</f>
        <v>Jan</v>
      </c>
      <c r="G61" s="377" t="str">
        <f t="shared" si="21"/>
        <v>Feb</v>
      </c>
      <c r="H61" s="377" t="str">
        <f t="shared" si="21"/>
        <v>Mars</v>
      </c>
      <c r="I61" s="377" t="str">
        <f t="shared" si="21"/>
        <v>April</v>
      </c>
      <c r="J61" s="377" t="str">
        <f t="shared" si="21"/>
        <v>Maj</v>
      </c>
      <c r="K61" s="377" t="str">
        <f t="shared" si="21"/>
        <v>Juni</v>
      </c>
      <c r="L61" s="377" t="str">
        <f t="shared" si="21"/>
        <v>Juli</v>
      </c>
      <c r="M61" s="377" t="str">
        <f t="shared" si="21"/>
        <v>Aug</v>
      </c>
      <c r="N61" s="377" t="str">
        <f t="shared" si="21"/>
        <v>Sep</v>
      </c>
      <c r="O61" s="377" t="str">
        <f t="shared" si="21"/>
        <v>Okt</v>
      </c>
      <c r="P61" s="377" t="str">
        <f t="shared" si="21"/>
        <v>Nov</v>
      </c>
      <c r="Q61" s="378" t="str">
        <f t="shared" si="21"/>
        <v>Dec</v>
      </c>
      <c r="R61" s="379" t="s">
        <v>43</v>
      </c>
      <c r="S61" s="48"/>
      <c r="T61" s="258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2"/>
      <c r="AH61" s="242"/>
      <c r="AI61" s="242"/>
      <c r="AJ61" s="242"/>
      <c r="AK61" s="481"/>
    </row>
    <row r="62" spans="2:37" ht="12.6" customHeight="1" x14ac:dyDescent="0.2">
      <c r="B62" s="197" t="s">
        <v>57</v>
      </c>
      <c r="C62" s="430">
        <v>0</v>
      </c>
      <c r="D62" s="92">
        <v>25.5</v>
      </c>
      <c r="E62" s="279">
        <f>(C62+D62%*C62)</f>
        <v>0</v>
      </c>
      <c r="F62" s="271">
        <f t="shared" ref="F62:F111" si="22">E62/12</f>
        <v>0</v>
      </c>
      <c r="G62" s="264">
        <f t="shared" ref="G62:P63" si="23">F62</f>
        <v>0</v>
      </c>
      <c r="H62" s="264">
        <f t="shared" ref="H62" si="24">G62</f>
        <v>0</v>
      </c>
      <c r="I62" s="264">
        <f t="shared" ref="I62" si="25">H62</f>
        <v>0</v>
      </c>
      <c r="J62" s="264">
        <f t="shared" ref="J62" si="26">I62</f>
        <v>0</v>
      </c>
      <c r="K62" s="264">
        <f t="shared" ref="K62" si="27">J62</f>
        <v>0</v>
      </c>
      <c r="L62" s="264">
        <f t="shared" ref="L62" si="28">K62</f>
        <v>0</v>
      </c>
      <c r="M62" s="264">
        <f t="shared" ref="M62" si="29">L62</f>
        <v>0</v>
      </c>
      <c r="N62" s="264">
        <f t="shared" ref="N62" si="30">M62</f>
        <v>0</v>
      </c>
      <c r="O62" s="264">
        <f t="shared" ref="O62" si="31">N62</f>
        <v>0</v>
      </c>
      <c r="P62" s="264">
        <f t="shared" ref="P62" si="32">O62</f>
        <v>0</v>
      </c>
      <c r="Q62" s="272">
        <f t="shared" ref="Q62:Q111" si="33">P62</f>
        <v>0</v>
      </c>
      <c r="R62" s="269">
        <f t="shared" ref="R62:R112" si="34">SUM(F62:Q62)</f>
        <v>0</v>
      </c>
      <c r="S62" s="50"/>
      <c r="T62" s="258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2"/>
      <c r="AH62" s="242"/>
      <c r="AI62" s="242"/>
      <c r="AJ62" s="242"/>
      <c r="AK62" s="481"/>
    </row>
    <row r="63" spans="2:37" ht="12.6" customHeight="1" x14ac:dyDescent="0.2">
      <c r="B63" s="198" t="s">
        <v>58</v>
      </c>
      <c r="C63" s="430">
        <v>0</v>
      </c>
      <c r="D63" s="90">
        <f>D62</f>
        <v>25.5</v>
      </c>
      <c r="E63" s="432">
        <f t="shared" ref="E63:E111" si="35">(C63+D63%*C63)</f>
        <v>0</v>
      </c>
      <c r="F63" s="205">
        <f t="shared" si="22"/>
        <v>0</v>
      </c>
      <c r="G63" s="205">
        <f t="shared" si="23"/>
        <v>0</v>
      </c>
      <c r="H63" s="205">
        <f t="shared" si="23"/>
        <v>0</v>
      </c>
      <c r="I63" s="205">
        <f t="shared" si="23"/>
        <v>0</v>
      </c>
      <c r="J63" s="205">
        <f t="shared" si="23"/>
        <v>0</v>
      </c>
      <c r="K63" s="205">
        <f t="shared" si="23"/>
        <v>0</v>
      </c>
      <c r="L63" s="205">
        <f t="shared" si="23"/>
        <v>0</v>
      </c>
      <c r="M63" s="205">
        <f t="shared" si="23"/>
        <v>0</v>
      </c>
      <c r="N63" s="205">
        <f t="shared" si="23"/>
        <v>0</v>
      </c>
      <c r="O63" s="205">
        <f t="shared" si="23"/>
        <v>0</v>
      </c>
      <c r="P63" s="205">
        <f t="shared" si="23"/>
        <v>0</v>
      </c>
      <c r="Q63" s="272">
        <f t="shared" si="33"/>
        <v>0</v>
      </c>
      <c r="R63" s="270">
        <f t="shared" si="34"/>
        <v>0</v>
      </c>
      <c r="S63" s="50"/>
      <c r="T63" s="258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2"/>
      <c r="AH63" s="242"/>
      <c r="AI63" s="242"/>
      <c r="AJ63" s="242"/>
      <c r="AK63" s="481"/>
    </row>
    <row r="64" spans="2:37" ht="12.6" customHeight="1" x14ac:dyDescent="0.2">
      <c r="B64" s="198" t="s">
        <v>59</v>
      </c>
      <c r="C64" s="430">
        <v>0</v>
      </c>
      <c r="D64" s="280">
        <f>D63</f>
        <v>25.5</v>
      </c>
      <c r="E64" s="432">
        <f t="shared" si="35"/>
        <v>0</v>
      </c>
      <c r="F64" s="205">
        <f t="shared" si="22"/>
        <v>0</v>
      </c>
      <c r="G64" s="205">
        <f t="shared" ref="G64:P64" si="36">F64</f>
        <v>0</v>
      </c>
      <c r="H64" s="205">
        <f t="shared" si="36"/>
        <v>0</v>
      </c>
      <c r="I64" s="205">
        <f t="shared" si="36"/>
        <v>0</v>
      </c>
      <c r="J64" s="205">
        <f t="shared" si="36"/>
        <v>0</v>
      </c>
      <c r="K64" s="205">
        <f t="shared" si="36"/>
        <v>0</v>
      </c>
      <c r="L64" s="205">
        <f t="shared" si="36"/>
        <v>0</v>
      </c>
      <c r="M64" s="205">
        <f t="shared" si="36"/>
        <v>0</v>
      </c>
      <c r="N64" s="205">
        <f t="shared" si="36"/>
        <v>0</v>
      </c>
      <c r="O64" s="205">
        <f t="shared" si="36"/>
        <v>0</v>
      </c>
      <c r="P64" s="205">
        <f t="shared" si="36"/>
        <v>0</v>
      </c>
      <c r="Q64" s="272">
        <f t="shared" si="33"/>
        <v>0</v>
      </c>
      <c r="R64" s="270">
        <f t="shared" si="34"/>
        <v>0</v>
      </c>
      <c r="S64" s="50"/>
      <c r="T64" s="258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2"/>
      <c r="AH64" s="242"/>
      <c r="AI64" s="242"/>
      <c r="AJ64" s="242"/>
      <c r="AK64" s="481"/>
    </row>
    <row r="65" spans="2:37" ht="12.6" customHeight="1" x14ac:dyDescent="0.2">
      <c r="B65" s="408">
        <v>0</v>
      </c>
      <c r="C65" s="430">
        <v>0</v>
      </c>
      <c r="D65" s="280">
        <f t="shared" ref="D65:D111" si="37">D64</f>
        <v>25.5</v>
      </c>
      <c r="E65" s="432">
        <f t="shared" si="35"/>
        <v>0</v>
      </c>
      <c r="F65" s="205">
        <f t="shared" si="22"/>
        <v>0</v>
      </c>
      <c r="G65" s="205">
        <f t="shared" ref="G65:P65" si="38">F65</f>
        <v>0</v>
      </c>
      <c r="H65" s="205">
        <f t="shared" si="38"/>
        <v>0</v>
      </c>
      <c r="I65" s="205">
        <f t="shared" si="38"/>
        <v>0</v>
      </c>
      <c r="J65" s="205">
        <f t="shared" si="38"/>
        <v>0</v>
      </c>
      <c r="K65" s="205">
        <f t="shared" si="38"/>
        <v>0</v>
      </c>
      <c r="L65" s="205">
        <f t="shared" si="38"/>
        <v>0</v>
      </c>
      <c r="M65" s="205">
        <f t="shared" si="38"/>
        <v>0</v>
      </c>
      <c r="N65" s="205">
        <f t="shared" si="38"/>
        <v>0</v>
      </c>
      <c r="O65" s="205">
        <f t="shared" si="38"/>
        <v>0</v>
      </c>
      <c r="P65" s="205">
        <f t="shared" si="38"/>
        <v>0</v>
      </c>
      <c r="Q65" s="272">
        <f t="shared" si="33"/>
        <v>0</v>
      </c>
      <c r="R65" s="270">
        <f t="shared" si="34"/>
        <v>0</v>
      </c>
      <c r="S65" s="50"/>
      <c r="T65" s="258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2"/>
      <c r="AH65" s="242"/>
      <c r="AI65" s="242"/>
      <c r="AJ65" s="242"/>
      <c r="AK65" s="481"/>
    </row>
    <row r="66" spans="2:37" ht="12.6" customHeight="1" x14ac:dyDescent="0.2">
      <c r="B66" s="408">
        <v>0</v>
      </c>
      <c r="C66" s="430">
        <v>0</v>
      </c>
      <c r="D66" s="280">
        <f t="shared" si="37"/>
        <v>25.5</v>
      </c>
      <c r="E66" s="432">
        <f t="shared" si="35"/>
        <v>0</v>
      </c>
      <c r="F66" s="205">
        <f t="shared" si="22"/>
        <v>0</v>
      </c>
      <c r="G66" s="205">
        <f t="shared" ref="G66:P81" si="39">F66</f>
        <v>0</v>
      </c>
      <c r="H66" s="205">
        <f t="shared" si="39"/>
        <v>0</v>
      </c>
      <c r="I66" s="205">
        <f t="shared" si="39"/>
        <v>0</v>
      </c>
      <c r="J66" s="205">
        <f t="shared" si="39"/>
        <v>0</v>
      </c>
      <c r="K66" s="205">
        <f t="shared" si="39"/>
        <v>0</v>
      </c>
      <c r="L66" s="205">
        <f t="shared" si="39"/>
        <v>0</v>
      </c>
      <c r="M66" s="205">
        <f t="shared" si="39"/>
        <v>0</v>
      </c>
      <c r="N66" s="205">
        <f t="shared" si="39"/>
        <v>0</v>
      </c>
      <c r="O66" s="205">
        <f t="shared" si="39"/>
        <v>0</v>
      </c>
      <c r="P66" s="205">
        <f t="shared" si="39"/>
        <v>0</v>
      </c>
      <c r="Q66" s="272">
        <f t="shared" si="33"/>
        <v>0</v>
      </c>
      <c r="R66" s="270">
        <f t="shared" si="34"/>
        <v>0</v>
      </c>
      <c r="S66" s="50"/>
      <c r="T66" s="258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2"/>
      <c r="AH66" s="242"/>
      <c r="AI66" s="242"/>
      <c r="AJ66" s="242"/>
      <c r="AK66" s="481"/>
    </row>
    <row r="67" spans="2:37" ht="12.6" customHeight="1" x14ac:dyDescent="0.2">
      <c r="B67" s="408">
        <v>0</v>
      </c>
      <c r="C67" s="430">
        <v>0</v>
      </c>
      <c r="D67" s="280">
        <f t="shared" si="37"/>
        <v>25.5</v>
      </c>
      <c r="E67" s="432">
        <f t="shared" si="35"/>
        <v>0</v>
      </c>
      <c r="F67" s="205">
        <f t="shared" si="22"/>
        <v>0</v>
      </c>
      <c r="G67" s="205">
        <f t="shared" si="39"/>
        <v>0</v>
      </c>
      <c r="H67" s="205">
        <f t="shared" si="39"/>
        <v>0</v>
      </c>
      <c r="I67" s="205">
        <f t="shared" si="39"/>
        <v>0</v>
      </c>
      <c r="J67" s="205">
        <f t="shared" si="39"/>
        <v>0</v>
      </c>
      <c r="K67" s="205">
        <f t="shared" si="39"/>
        <v>0</v>
      </c>
      <c r="L67" s="205">
        <f t="shared" si="39"/>
        <v>0</v>
      </c>
      <c r="M67" s="205">
        <f t="shared" si="39"/>
        <v>0</v>
      </c>
      <c r="N67" s="205">
        <f t="shared" si="39"/>
        <v>0</v>
      </c>
      <c r="O67" s="205">
        <f t="shared" si="39"/>
        <v>0</v>
      </c>
      <c r="P67" s="205">
        <f t="shared" si="39"/>
        <v>0</v>
      </c>
      <c r="Q67" s="272">
        <f t="shared" si="33"/>
        <v>0</v>
      </c>
      <c r="R67" s="270">
        <f t="shared" si="34"/>
        <v>0</v>
      </c>
      <c r="S67" s="50"/>
      <c r="T67" s="258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2"/>
      <c r="AH67" s="242"/>
      <c r="AI67" s="242"/>
      <c r="AJ67" s="242"/>
      <c r="AK67" s="481"/>
    </row>
    <row r="68" spans="2:37" ht="12.6" customHeight="1" x14ac:dyDescent="0.2">
      <c r="B68" s="408">
        <v>0</v>
      </c>
      <c r="C68" s="430">
        <v>0</v>
      </c>
      <c r="D68" s="280">
        <f t="shared" si="37"/>
        <v>25.5</v>
      </c>
      <c r="E68" s="432">
        <f t="shared" si="35"/>
        <v>0</v>
      </c>
      <c r="F68" s="205">
        <f t="shared" si="22"/>
        <v>0</v>
      </c>
      <c r="G68" s="205">
        <f t="shared" si="39"/>
        <v>0</v>
      </c>
      <c r="H68" s="205">
        <f t="shared" si="39"/>
        <v>0</v>
      </c>
      <c r="I68" s="205">
        <f t="shared" si="39"/>
        <v>0</v>
      </c>
      <c r="J68" s="205">
        <f t="shared" si="39"/>
        <v>0</v>
      </c>
      <c r="K68" s="205">
        <f t="shared" si="39"/>
        <v>0</v>
      </c>
      <c r="L68" s="205">
        <f t="shared" si="39"/>
        <v>0</v>
      </c>
      <c r="M68" s="205">
        <f t="shared" si="39"/>
        <v>0</v>
      </c>
      <c r="N68" s="205">
        <f t="shared" si="39"/>
        <v>0</v>
      </c>
      <c r="O68" s="205">
        <f t="shared" si="39"/>
        <v>0</v>
      </c>
      <c r="P68" s="205">
        <f t="shared" si="39"/>
        <v>0</v>
      </c>
      <c r="Q68" s="272">
        <f t="shared" si="33"/>
        <v>0</v>
      </c>
      <c r="R68" s="270">
        <f t="shared" si="34"/>
        <v>0</v>
      </c>
      <c r="S68" s="50"/>
      <c r="T68" s="258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42"/>
      <c r="AH68" s="242"/>
      <c r="AI68" s="242"/>
      <c r="AJ68" s="242"/>
      <c r="AK68" s="481"/>
    </row>
    <row r="69" spans="2:37" ht="12.6" customHeight="1" x14ac:dyDescent="0.2">
      <c r="B69" s="408">
        <v>0</v>
      </c>
      <c r="C69" s="430">
        <v>0</v>
      </c>
      <c r="D69" s="280">
        <f t="shared" si="37"/>
        <v>25.5</v>
      </c>
      <c r="E69" s="432">
        <f t="shared" si="35"/>
        <v>0</v>
      </c>
      <c r="F69" s="205">
        <f t="shared" si="22"/>
        <v>0</v>
      </c>
      <c r="G69" s="205">
        <f t="shared" si="39"/>
        <v>0</v>
      </c>
      <c r="H69" s="205">
        <f t="shared" si="39"/>
        <v>0</v>
      </c>
      <c r="I69" s="205">
        <f t="shared" si="39"/>
        <v>0</v>
      </c>
      <c r="J69" s="205">
        <f t="shared" si="39"/>
        <v>0</v>
      </c>
      <c r="K69" s="205">
        <f t="shared" si="39"/>
        <v>0</v>
      </c>
      <c r="L69" s="205">
        <f t="shared" si="39"/>
        <v>0</v>
      </c>
      <c r="M69" s="205">
        <f t="shared" si="39"/>
        <v>0</v>
      </c>
      <c r="N69" s="205">
        <f t="shared" si="39"/>
        <v>0</v>
      </c>
      <c r="O69" s="205">
        <f t="shared" si="39"/>
        <v>0</v>
      </c>
      <c r="P69" s="205">
        <f t="shared" si="39"/>
        <v>0</v>
      </c>
      <c r="Q69" s="272">
        <f t="shared" si="33"/>
        <v>0</v>
      </c>
      <c r="R69" s="270">
        <f t="shared" si="34"/>
        <v>0</v>
      </c>
      <c r="S69" s="50"/>
      <c r="T69" s="258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42"/>
      <c r="AH69" s="242"/>
      <c r="AI69" s="242"/>
      <c r="AJ69" s="242"/>
      <c r="AK69" s="481"/>
    </row>
    <row r="70" spans="2:37" ht="12.6" customHeight="1" x14ac:dyDescent="0.2">
      <c r="B70" s="408">
        <v>0</v>
      </c>
      <c r="C70" s="430">
        <v>0</v>
      </c>
      <c r="D70" s="280">
        <f t="shared" si="37"/>
        <v>25.5</v>
      </c>
      <c r="E70" s="432">
        <f t="shared" si="35"/>
        <v>0</v>
      </c>
      <c r="F70" s="205">
        <f t="shared" si="22"/>
        <v>0</v>
      </c>
      <c r="G70" s="205">
        <f t="shared" si="39"/>
        <v>0</v>
      </c>
      <c r="H70" s="205">
        <f t="shared" si="39"/>
        <v>0</v>
      </c>
      <c r="I70" s="205">
        <f t="shared" si="39"/>
        <v>0</v>
      </c>
      <c r="J70" s="205">
        <f t="shared" si="39"/>
        <v>0</v>
      </c>
      <c r="K70" s="205">
        <f t="shared" si="39"/>
        <v>0</v>
      </c>
      <c r="L70" s="205">
        <f t="shared" si="39"/>
        <v>0</v>
      </c>
      <c r="M70" s="205">
        <f t="shared" si="39"/>
        <v>0</v>
      </c>
      <c r="N70" s="205">
        <f t="shared" si="39"/>
        <v>0</v>
      </c>
      <c r="O70" s="205">
        <f t="shared" si="39"/>
        <v>0</v>
      </c>
      <c r="P70" s="205">
        <f t="shared" si="39"/>
        <v>0</v>
      </c>
      <c r="Q70" s="272">
        <f t="shared" si="33"/>
        <v>0</v>
      </c>
      <c r="R70" s="270">
        <f t="shared" si="34"/>
        <v>0</v>
      </c>
      <c r="S70" s="50"/>
      <c r="T70" s="258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2"/>
      <c r="AH70" s="242"/>
      <c r="AI70" s="242"/>
      <c r="AJ70" s="242"/>
      <c r="AK70" s="481"/>
    </row>
    <row r="71" spans="2:37" ht="12.6" customHeight="1" x14ac:dyDescent="0.2">
      <c r="B71" s="408">
        <v>0</v>
      </c>
      <c r="C71" s="430">
        <v>0</v>
      </c>
      <c r="D71" s="280">
        <f t="shared" si="37"/>
        <v>25.5</v>
      </c>
      <c r="E71" s="432">
        <f t="shared" si="35"/>
        <v>0</v>
      </c>
      <c r="F71" s="205">
        <f t="shared" si="22"/>
        <v>0</v>
      </c>
      <c r="G71" s="205">
        <f t="shared" si="39"/>
        <v>0</v>
      </c>
      <c r="H71" s="205">
        <f t="shared" si="39"/>
        <v>0</v>
      </c>
      <c r="I71" s="205">
        <f t="shared" si="39"/>
        <v>0</v>
      </c>
      <c r="J71" s="205">
        <f t="shared" si="39"/>
        <v>0</v>
      </c>
      <c r="K71" s="205">
        <f t="shared" si="39"/>
        <v>0</v>
      </c>
      <c r="L71" s="205">
        <f t="shared" si="39"/>
        <v>0</v>
      </c>
      <c r="M71" s="205">
        <f t="shared" si="39"/>
        <v>0</v>
      </c>
      <c r="N71" s="205">
        <f t="shared" si="39"/>
        <v>0</v>
      </c>
      <c r="O71" s="205">
        <f t="shared" si="39"/>
        <v>0</v>
      </c>
      <c r="P71" s="205">
        <f t="shared" si="39"/>
        <v>0</v>
      </c>
      <c r="Q71" s="272">
        <f t="shared" si="33"/>
        <v>0</v>
      </c>
      <c r="R71" s="270">
        <f t="shared" si="34"/>
        <v>0</v>
      </c>
      <c r="S71" s="50"/>
      <c r="T71" s="258"/>
      <c r="U71" s="241"/>
      <c r="V71" s="241"/>
      <c r="W71" s="241"/>
      <c r="X71" s="241"/>
      <c r="Y71" s="241"/>
      <c r="Z71" s="241"/>
      <c r="AA71" s="241"/>
      <c r="AB71" s="241"/>
      <c r="AC71" s="241"/>
      <c r="AD71" s="241"/>
      <c r="AE71" s="241"/>
      <c r="AF71" s="241"/>
      <c r="AG71" s="242"/>
      <c r="AH71" s="242"/>
      <c r="AI71" s="242"/>
      <c r="AJ71" s="242"/>
      <c r="AK71" s="481"/>
    </row>
    <row r="72" spans="2:37" ht="12.6" customHeight="1" x14ac:dyDescent="0.2">
      <c r="B72" s="408">
        <v>0</v>
      </c>
      <c r="C72" s="430">
        <v>0</v>
      </c>
      <c r="D72" s="280">
        <f t="shared" si="37"/>
        <v>25.5</v>
      </c>
      <c r="E72" s="432">
        <f t="shared" si="35"/>
        <v>0</v>
      </c>
      <c r="F72" s="205">
        <f t="shared" si="22"/>
        <v>0</v>
      </c>
      <c r="G72" s="205">
        <f t="shared" si="39"/>
        <v>0</v>
      </c>
      <c r="H72" s="205">
        <f t="shared" si="39"/>
        <v>0</v>
      </c>
      <c r="I72" s="205">
        <f t="shared" si="39"/>
        <v>0</v>
      </c>
      <c r="J72" s="205">
        <f t="shared" si="39"/>
        <v>0</v>
      </c>
      <c r="K72" s="205">
        <f t="shared" si="39"/>
        <v>0</v>
      </c>
      <c r="L72" s="205">
        <f t="shared" si="39"/>
        <v>0</v>
      </c>
      <c r="M72" s="205">
        <f t="shared" si="39"/>
        <v>0</v>
      </c>
      <c r="N72" s="205">
        <f t="shared" si="39"/>
        <v>0</v>
      </c>
      <c r="O72" s="205">
        <f t="shared" si="39"/>
        <v>0</v>
      </c>
      <c r="P72" s="205">
        <f t="shared" si="39"/>
        <v>0</v>
      </c>
      <c r="Q72" s="272">
        <f t="shared" si="33"/>
        <v>0</v>
      </c>
      <c r="R72" s="270">
        <f t="shared" si="34"/>
        <v>0</v>
      </c>
      <c r="S72" s="50"/>
      <c r="T72" s="258"/>
      <c r="U72" s="241"/>
      <c r="V72" s="241"/>
      <c r="W72" s="241"/>
      <c r="X72" s="241"/>
      <c r="Y72" s="241"/>
      <c r="Z72" s="241"/>
      <c r="AA72" s="241"/>
      <c r="AB72" s="241"/>
      <c r="AC72" s="241"/>
      <c r="AD72" s="241"/>
      <c r="AE72" s="241"/>
      <c r="AF72" s="241"/>
      <c r="AG72" s="242"/>
      <c r="AH72" s="242"/>
      <c r="AI72" s="242"/>
      <c r="AJ72" s="242"/>
      <c r="AK72" s="481"/>
    </row>
    <row r="73" spans="2:37" ht="12.6" customHeight="1" x14ac:dyDescent="0.2">
      <c r="B73" s="408">
        <v>0</v>
      </c>
      <c r="C73" s="430">
        <v>0</v>
      </c>
      <c r="D73" s="280">
        <f t="shared" si="37"/>
        <v>25.5</v>
      </c>
      <c r="E73" s="432">
        <f t="shared" si="35"/>
        <v>0</v>
      </c>
      <c r="F73" s="205">
        <f t="shared" si="22"/>
        <v>0</v>
      </c>
      <c r="G73" s="205">
        <f t="shared" si="39"/>
        <v>0</v>
      </c>
      <c r="H73" s="205">
        <f t="shared" si="39"/>
        <v>0</v>
      </c>
      <c r="I73" s="205">
        <f t="shared" si="39"/>
        <v>0</v>
      </c>
      <c r="J73" s="205">
        <f t="shared" si="39"/>
        <v>0</v>
      </c>
      <c r="K73" s="205">
        <f t="shared" si="39"/>
        <v>0</v>
      </c>
      <c r="L73" s="205">
        <f t="shared" si="39"/>
        <v>0</v>
      </c>
      <c r="M73" s="205">
        <f t="shared" si="39"/>
        <v>0</v>
      </c>
      <c r="N73" s="205">
        <f t="shared" si="39"/>
        <v>0</v>
      </c>
      <c r="O73" s="205">
        <f t="shared" si="39"/>
        <v>0</v>
      </c>
      <c r="P73" s="205">
        <f t="shared" si="39"/>
        <v>0</v>
      </c>
      <c r="Q73" s="272">
        <f t="shared" si="33"/>
        <v>0</v>
      </c>
      <c r="R73" s="270">
        <f t="shared" si="34"/>
        <v>0</v>
      </c>
      <c r="S73" s="50"/>
      <c r="T73" s="258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2"/>
      <c r="AH73" s="242"/>
      <c r="AI73" s="242"/>
      <c r="AJ73" s="242"/>
      <c r="AK73" s="481"/>
    </row>
    <row r="74" spans="2:37" ht="12.6" customHeight="1" x14ac:dyDescent="0.2">
      <c r="B74" s="408">
        <v>0</v>
      </c>
      <c r="C74" s="430">
        <v>0</v>
      </c>
      <c r="D74" s="280">
        <f t="shared" si="37"/>
        <v>25.5</v>
      </c>
      <c r="E74" s="432">
        <f t="shared" si="35"/>
        <v>0</v>
      </c>
      <c r="F74" s="205">
        <f t="shared" si="22"/>
        <v>0</v>
      </c>
      <c r="G74" s="205">
        <f t="shared" si="39"/>
        <v>0</v>
      </c>
      <c r="H74" s="205">
        <f t="shared" si="39"/>
        <v>0</v>
      </c>
      <c r="I74" s="205">
        <f t="shared" si="39"/>
        <v>0</v>
      </c>
      <c r="J74" s="205">
        <f t="shared" si="39"/>
        <v>0</v>
      </c>
      <c r="K74" s="205">
        <f t="shared" si="39"/>
        <v>0</v>
      </c>
      <c r="L74" s="205">
        <f t="shared" si="39"/>
        <v>0</v>
      </c>
      <c r="M74" s="205">
        <f t="shared" si="39"/>
        <v>0</v>
      </c>
      <c r="N74" s="205">
        <f t="shared" si="39"/>
        <v>0</v>
      </c>
      <c r="O74" s="205">
        <f t="shared" si="39"/>
        <v>0</v>
      </c>
      <c r="P74" s="205">
        <f t="shared" si="39"/>
        <v>0</v>
      </c>
      <c r="Q74" s="272">
        <f t="shared" si="33"/>
        <v>0</v>
      </c>
      <c r="R74" s="270">
        <f t="shared" si="34"/>
        <v>0</v>
      </c>
      <c r="S74" s="50"/>
      <c r="T74" s="258"/>
      <c r="U74" s="241"/>
      <c r="V74" s="241"/>
      <c r="W74" s="241"/>
      <c r="X74" s="241"/>
      <c r="Y74" s="241"/>
      <c r="Z74" s="241"/>
      <c r="AA74" s="241"/>
      <c r="AB74" s="241"/>
      <c r="AC74" s="241"/>
      <c r="AD74" s="241"/>
      <c r="AE74" s="241"/>
      <c r="AF74" s="241"/>
      <c r="AG74" s="242"/>
      <c r="AH74" s="242"/>
      <c r="AI74" s="242"/>
      <c r="AJ74" s="242"/>
      <c r="AK74" s="481"/>
    </row>
    <row r="75" spans="2:37" ht="12.6" customHeight="1" x14ac:dyDescent="0.2">
      <c r="B75" s="408">
        <v>0</v>
      </c>
      <c r="C75" s="430">
        <v>0</v>
      </c>
      <c r="D75" s="280">
        <f t="shared" si="37"/>
        <v>25.5</v>
      </c>
      <c r="E75" s="432">
        <f t="shared" si="35"/>
        <v>0</v>
      </c>
      <c r="F75" s="205">
        <f t="shared" si="22"/>
        <v>0</v>
      </c>
      <c r="G75" s="205">
        <f t="shared" si="39"/>
        <v>0</v>
      </c>
      <c r="H75" s="205">
        <f t="shared" si="39"/>
        <v>0</v>
      </c>
      <c r="I75" s="205">
        <f t="shared" si="39"/>
        <v>0</v>
      </c>
      <c r="J75" s="205">
        <f t="shared" si="39"/>
        <v>0</v>
      </c>
      <c r="K75" s="205">
        <f t="shared" si="39"/>
        <v>0</v>
      </c>
      <c r="L75" s="205">
        <f t="shared" si="39"/>
        <v>0</v>
      </c>
      <c r="M75" s="205">
        <f t="shared" si="39"/>
        <v>0</v>
      </c>
      <c r="N75" s="205">
        <f t="shared" si="39"/>
        <v>0</v>
      </c>
      <c r="O75" s="205">
        <f t="shared" si="39"/>
        <v>0</v>
      </c>
      <c r="P75" s="205">
        <f t="shared" si="39"/>
        <v>0</v>
      </c>
      <c r="Q75" s="272">
        <f t="shared" si="33"/>
        <v>0</v>
      </c>
      <c r="R75" s="270">
        <f t="shared" si="34"/>
        <v>0</v>
      </c>
      <c r="S75" s="50"/>
      <c r="T75" s="258"/>
      <c r="U75" s="241"/>
      <c r="V75" s="241"/>
      <c r="W75" s="241"/>
      <c r="X75" s="241"/>
      <c r="Y75" s="241"/>
      <c r="Z75" s="241"/>
      <c r="AA75" s="241"/>
      <c r="AB75" s="241"/>
      <c r="AC75" s="241"/>
      <c r="AD75" s="241"/>
      <c r="AE75" s="241"/>
      <c r="AF75" s="241"/>
      <c r="AG75" s="242"/>
      <c r="AH75" s="242"/>
      <c r="AI75" s="242"/>
      <c r="AJ75" s="242"/>
      <c r="AK75" s="481"/>
    </row>
    <row r="76" spans="2:37" ht="12.6" customHeight="1" x14ac:dyDescent="0.2">
      <c r="B76" s="408">
        <v>0</v>
      </c>
      <c r="C76" s="430">
        <v>0</v>
      </c>
      <c r="D76" s="280">
        <f t="shared" si="37"/>
        <v>25.5</v>
      </c>
      <c r="E76" s="432">
        <f t="shared" si="35"/>
        <v>0</v>
      </c>
      <c r="F76" s="205">
        <f t="shared" si="22"/>
        <v>0</v>
      </c>
      <c r="G76" s="205">
        <f t="shared" si="39"/>
        <v>0</v>
      </c>
      <c r="H76" s="205">
        <f t="shared" si="39"/>
        <v>0</v>
      </c>
      <c r="I76" s="205">
        <f t="shared" si="39"/>
        <v>0</v>
      </c>
      <c r="J76" s="205">
        <f t="shared" si="39"/>
        <v>0</v>
      </c>
      <c r="K76" s="205">
        <f t="shared" si="39"/>
        <v>0</v>
      </c>
      <c r="L76" s="205">
        <f t="shared" si="39"/>
        <v>0</v>
      </c>
      <c r="M76" s="205">
        <f t="shared" si="39"/>
        <v>0</v>
      </c>
      <c r="N76" s="205">
        <f t="shared" si="39"/>
        <v>0</v>
      </c>
      <c r="O76" s="205">
        <f t="shared" si="39"/>
        <v>0</v>
      </c>
      <c r="P76" s="205">
        <f t="shared" si="39"/>
        <v>0</v>
      </c>
      <c r="Q76" s="272">
        <f t="shared" si="33"/>
        <v>0</v>
      </c>
      <c r="R76" s="270">
        <f t="shared" si="34"/>
        <v>0</v>
      </c>
      <c r="S76" s="50"/>
      <c r="T76" s="258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2"/>
      <c r="AH76" s="242"/>
      <c r="AI76" s="242"/>
      <c r="AJ76" s="242"/>
      <c r="AK76" s="481"/>
    </row>
    <row r="77" spans="2:37" ht="12.6" customHeight="1" x14ac:dyDescent="0.2">
      <c r="B77" s="408">
        <v>0</v>
      </c>
      <c r="C77" s="430">
        <v>0</v>
      </c>
      <c r="D77" s="280">
        <f t="shared" si="37"/>
        <v>25.5</v>
      </c>
      <c r="E77" s="432">
        <f t="shared" si="35"/>
        <v>0</v>
      </c>
      <c r="F77" s="205">
        <f t="shared" si="22"/>
        <v>0</v>
      </c>
      <c r="G77" s="205">
        <f t="shared" si="39"/>
        <v>0</v>
      </c>
      <c r="H77" s="205">
        <f t="shared" si="39"/>
        <v>0</v>
      </c>
      <c r="I77" s="205">
        <f t="shared" si="39"/>
        <v>0</v>
      </c>
      <c r="J77" s="205">
        <f t="shared" si="39"/>
        <v>0</v>
      </c>
      <c r="K77" s="205">
        <f t="shared" si="39"/>
        <v>0</v>
      </c>
      <c r="L77" s="205">
        <f t="shared" si="39"/>
        <v>0</v>
      </c>
      <c r="M77" s="205">
        <f t="shared" si="39"/>
        <v>0</v>
      </c>
      <c r="N77" s="205">
        <f t="shared" si="39"/>
        <v>0</v>
      </c>
      <c r="O77" s="205">
        <f t="shared" si="39"/>
        <v>0</v>
      </c>
      <c r="P77" s="205">
        <f t="shared" si="39"/>
        <v>0</v>
      </c>
      <c r="Q77" s="272">
        <f t="shared" si="33"/>
        <v>0</v>
      </c>
      <c r="R77" s="270">
        <f t="shared" si="34"/>
        <v>0</v>
      </c>
      <c r="S77" s="50"/>
      <c r="T77" s="258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F77" s="241"/>
      <c r="AG77" s="242"/>
      <c r="AH77" s="242"/>
      <c r="AI77" s="242"/>
      <c r="AJ77" s="242"/>
      <c r="AK77" s="481"/>
    </row>
    <row r="78" spans="2:37" ht="12.6" customHeight="1" x14ac:dyDescent="0.2">
      <c r="B78" s="408">
        <v>0</v>
      </c>
      <c r="C78" s="430">
        <v>0</v>
      </c>
      <c r="D78" s="280">
        <f t="shared" si="37"/>
        <v>25.5</v>
      </c>
      <c r="E78" s="432">
        <f t="shared" si="35"/>
        <v>0</v>
      </c>
      <c r="F78" s="205">
        <f t="shared" si="22"/>
        <v>0</v>
      </c>
      <c r="G78" s="205">
        <f t="shared" si="39"/>
        <v>0</v>
      </c>
      <c r="H78" s="205">
        <f t="shared" si="39"/>
        <v>0</v>
      </c>
      <c r="I78" s="205">
        <f t="shared" si="39"/>
        <v>0</v>
      </c>
      <c r="J78" s="205">
        <f t="shared" si="39"/>
        <v>0</v>
      </c>
      <c r="K78" s="205">
        <f t="shared" si="39"/>
        <v>0</v>
      </c>
      <c r="L78" s="205">
        <f t="shared" si="39"/>
        <v>0</v>
      </c>
      <c r="M78" s="205">
        <f t="shared" si="39"/>
        <v>0</v>
      </c>
      <c r="N78" s="205">
        <f t="shared" si="39"/>
        <v>0</v>
      </c>
      <c r="O78" s="205">
        <f t="shared" si="39"/>
        <v>0</v>
      </c>
      <c r="P78" s="205">
        <f t="shared" si="39"/>
        <v>0</v>
      </c>
      <c r="Q78" s="272">
        <f t="shared" si="33"/>
        <v>0</v>
      </c>
      <c r="R78" s="270">
        <f t="shared" si="34"/>
        <v>0</v>
      </c>
      <c r="S78" s="50"/>
      <c r="T78" s="258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F78" s="241"/>
      <c r="AG78" s="242"/>
      <c r="AH78" s="242"/>
      <c r="AI78" s="242"/>
      <c r="AJ78" s="242"/>
      <c r="AK78" s="481"/>
    </row>
    <row r="79" spans="2:37" ht="12.6" customHeight="1" x14ac:dyDescent="0.2">
      <c r="B79" s="408">
        <v>0</v>
      </c>
      <c r="C79" s="430">
        <v>0</v>
      </c>
      <c r="D79" s="280">
        <f t="shared" si="37"/>
        <v>25.5</v>
      </c>
      <c r="E79" s="432">
        <f t="shared" si="35"/>
        <v>0</v>
      </c>
      <c r="F79" s="205">
        <f t="shared" si="22"/>
        <v>0</v>
      </c>
      <c r="G79" s="205">
        <f t="shared" si="39"/>
        <v>0</v>
      </c>
      <c r="H79" s="205">
        <f t="shared" si="39"/>
        <v>0</v>
      </c>
      <c r="I79" s="205">
        <f t="shared" si="39"/>
        <v>0</v>
      </c>
      <c r="J79" s="205">
        <f t="shared" si="39"/>
        <v>0</v>
      </c>
      <c r="K79" s="205">
        <f t="shared" si="39"/>
        <v>0</v>
      </c>
      <c r="L79" s="205">
        <f t="shared" si="39"/>
        <v>0</v>
      </c>
      <c r="M79" s="205">
        <f t="shared" si="39"/>
        <v>0</v>
      </c>
      <c r="N79" s="205">
        <f t="shared" si="39"/>
        <v>0</v>
      </c>
      <c r="O79" s="205">
        <f t="shared" si="39"/>
        <v>0</v>
      </c>
      <c r="P79" s="205">
        <f t="shared" si="39"/>
        <v>0</v>
      </c>
      <c r="Q79" s="272">
        <f t="shared" si="33"/>
        <v>0</v>
      </c>
      <c r="R79" s="270">
        <f t="shared" si="34"/>
        <v>0</v>
      </c>
      <c r="S79" s="50"/>
      <c r="T79" s="258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F79" s="241"/>
      <c r="AG79" s="242"/>
      <c r="AH79" s="242"/>
      <c r="AI79" s="242"/>
      <c r="AJ79" s="242"/>
      <c r="AK79" s="481"/>
    </row>
    <row r="80" spans="2:37" ht="12.6" customHeight="1" x14ac:dyDescent="0.2">
      <c r="B80" s="408">
        <v>0</v>
      </c>
      <c r="C80" s="430">
        <v>0</v>
      </c>
      <c r="D80" s="280">
        <f t="shared" si="37"/>
        <v>25.5</v>
      </c>
      <c r="E80" s="432">
        <f t="shared" si="35"/>
        <v>0</v>
      </c>
      <c r="F80" s="205">
        <f t="shared" si="22"/>
        <v>0</v>
      </c>
      <c r="G80" s="205">
        <f t="shared" si="39"/>
        <v>0</v>
      </c>
      <c r="H80" s="205">
        <f t="shared" si="39"/>
        <v>0</v>
      </c>
      <c r="I80" s="205">
        <f t="shared" si="39"/>
        <v>0</v>
      </c>
      <c r="J80" s="205">
        <f t="shared" si="39"/>
        <v>0</v>
      </c>
      <c r="K80" s="205">
        <f t="shared" si="39"/>
        <v>0</v>
      </c>
      <c r="L80" s="205">
        <f t="shared" si="39"/>
        <v>0</v>
      </c>
      <c r="M80" s="205">
        <f t="shared" si="39"/>
        <v>0</v>
      </c>
      <c r="N80" s="205">
        <f t="shared" si="39"/>
        <v>0</v>
      </c>
      <c r="O80" s="205">
        <f t="shared" si="39"/>
        <v>0</v>
      </c>
      <c r="P80" s="205">
        <f t="shared" si="39"/>
        <v>0</v>
      </c>
      <c r="Q80" s="272">
        <f t="shared" si="33"/>
        <v>0</v>
      </c>
      <c r="R80" s="270">
        <f t="shared" si="34"/>
        <v>0</v>
      </c>
      <c r="S80" s="50"/>
      <c r="T80" s="258"/>
      <c r="U80" s="241"/>
      <c r="V80" s="241"/>
      <c r="W80" s="241"/>
      <c r="X80" s="241"/>
      <c r="Y80" s="241"/>
      <c r="Z80" s="241"/>
      <c r="AA80" s="241"/>
      <c r="AB80" s="241"/>
      <c r="AC80" s="241"/>
      <c r="AD80" s="241"/>
      <c r="AE80" s="241"/>
      <c r="AF80" s="241"/>
      <c r="AG80" s="242"/>
      <c r="AH80" s="242"/>
      <c r="AI80" s="242"/>
      <c r="AJ80" s="242"/>
      <c r="AK80" s="481"/>
    </row>
    <row r="81" spans="2:37" ht="12.6" customHeight="1" x14ac:dyDescent="0.2">
      <c r="B81" s="408">
        <v>0</v>
      </c>
      <c r="C81" s="430">
        <v>0</v>
      </c>
      <c r="D81" s="280">
        <f t="shared" si="37"/>
        <v>25.5</v>
      </c>
      <c r="E81" s="432">
        <f t="shared" si="35"/>
        <v>0</v>
      </c>
      <c r="F81" s="205">
        <f t="shared" si="22"/>
        <v>0</v>
      </c>
      <c r="G81" s="205">
        <f t="shared" si="39"/>
        <v>0</v>
      </c>
      <c r="H81" s="205">
        <f t="shared" si="39"/>
        <v>0</v>
      </c>
      <c r="I81" s="205">
        <f t="shared" si="39"/>
        <v>0</v>
      </c>
      <c r="J81" s="205">
        <f t="shared" si="39"/>
        <v>0</v>
      </c>
      <c r="K81" s="205">
        <f t="shared" si="39"/>
        <v>0</v>
      </c>
      <c r="L81" s="205">
        <f t="shared" si="39"/>
        <v>0</v>
      </c>
      <c r="M81" s="205">
        <f t="shared" si="39"/>
        <v>0</v>
      </c>
      <c r="N81" s="205">
        <f t="shared" si="39"/>
        <v>0</v>
      </c>
      <c r="O81" s="205">
        <f t="shared" si="39"/>
        <v>0</v>
      </c>
      <c r="P81" s="205">
        <f t="shared" si="39"/>
        <v>0</v>
      </c>
      <c r="Q81" s="272">
        <f t="shared" si="33"/>
        <v>0</v>
      </c>
      <c r="R81" s="270">
        <f t="shared" si="34"/>
        <v>0</v>
      </c>
      <c r="S81" s="50"/>
      <c r="T81" s="258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2"/>
      <c r="AH81" s="242"/>
      <c r="AI81" s="242"/>
      <c r="AJ81" s="242"/>
      <c r="AK81" s="481"/>
    </row>
    <row r="82" spans="2:37" ht="12.6" customHeight="1" x14ac:dyDescent="0.2">
      <c r="B82" s="408">
        <v>0</v>
      </c>
      <c r="C82" s="430">
        <v>0</v>
      </c>
      <c r="D82" s="280">
        <f t="shared" si="37"/>
        <v>25.5</v>
      </c>
      <c r="E82" s="432">
        <f t="shared" si="35"/>
        <v>0</v>
      </c>
      <c r="F82" s="205">
        <f t="shared" si="22"/>
        <v>0</v>
      </c>
      <c r="G82" s="205">
        <f t="shared" ref="G82:O111" si="40">F82</f>
        <v>0</v>
      </c>
      <c r="H82" s="205">
        <f t="shared" si="40"/>
        <v>0</v>
      </c>
      <c r="I82" s="205">
        <f t="shared" si="40"/>
        <v>0</v>
      </c>
      <c r="J82" s="205">
        <f t="shared" si="40"/>
        <v>0</v>
      </c>
      <c r="K82" s="205">
        <f t="shared" si="40"/>
        <v>0</v>
      </c>
      <c r="L82" s="205">
        <f t="shared" si="40"/>
        <v>0</v>
      </c>
      <c r="M82" s="205">
        <f t="shared" si="40"/>
        <v>0</v>
      </c>
      <c r="N82" s="205">
        <f t="shared" si="40"/>
        <v>0</v>
      </c>
      <c r="O82" s="205">
        <f t="shared" si="40"/>
        <v>0</v>
      </c>
      <c r="P82" s="205">
        <f t="shared" ref="P82:P111" si="41">O82</f>
        <v>0</v>
      </c>
      <c r="Q82" s="272">
        <f t="shared" si="33"/>
        <v>0</v>
      </c>
      <c r="R82" s="270">
        <f t="shared" si="34"/>
        <v>0</v>
      </c>
      <c r="S82" s="50"/>
      <c r="T82" s="258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2"/>
      <c r="AH82" s="242"/>
      <c r="AI82" s="242"/>
      <c r="AJ82" s="242"/>
      <c r="AK82" s="481"/>
    </row>
    <row r="83" spans="2:37" ht="12.6" customHeight="1" x14ac:dyDescent="0.2">
      <c r="B83" s="408">
        <v>0</v>
      </c>
      <c r="C83" s="430">
        <v>0</v>
      </c>
      <c r="D83" s="280">
        <f t="shared" si="37"/>
        <v>25.5</v>
      </c>
      <c r="E83" s="432">
        <f t="shared" si="35"/>
        <v>0</v>
      </c>
      <c r="F83" s="205">
        <f t="shared" si="22"/>
        <v>0</v>
      </c>
      <c r="G83" s="205">
        <f t="shared" si="40"/>
        <v>0</v>
      </c>
      <c r="H83" s="205">
        <f t="shared" si="40"/>
        <v>0</v>
      </c>
      <c r="I83" s="205">
        <f t="shared" si="40"/>
        <v>0</v>
      </c>
      <c r="J83" s="205">
        <f t="shared" si="40"/>
        <v>0</v>
      </c>
      <c r="K83" s="205">
        <f t="shared" si="40"/>
        <v>0</v>
      </c>
      <c r="L83" s="205">
        <f t="shared" si="40"/>
        <v>0</v>
      </c>
      <c r="M83" s="205">
        <f t="shared" si="40"/>
        <v>0</v>
      </c>
      <c r="N83" s="205">
        <f t="shared" si="40"/>
        <v>0</v>
      </c>
      <c r="O83" s="205">
        <f t="shared" si="40"/>
        <v>0</v>
      </c>
      <c r="P83" s="205">
        <f t="shared" si="41"/>
        <v>0</v>
      </c>
      <c r="Q83" s="272">
        <f t="shared" si="33"/>
        <v>0</v>
      </c>
      <c r="R83" s="270">
        <f t="shared" si="34"/>
        <v>0</v>
      </c>
      <c r="S83" s="50"/>
      <c r="T83" s="258"/>
      <c r="U83" s="241"/>
      <c r="V83" s="241"/>
      <c r="W83" s="241"/>
      <c r="X83" s="241"/>
      <c r="Y83" s="241"/>
      <c r="Z83" s="241"/>
      <c r="AA83" s="241"/>
      <c r="AB83" s="241"/>
      <c r="AC83" s="241"/>
      <c r="AD83" s="241"/>
      <c r="AE83" s="241"/>
      <c r="AF83" s="241"/>
      <c r="AG83" s="242"/>
      <c r="AH83" s="242"/>
      <c r="AI83" s="242"/>
      <c r="AJ83" s="242"/>
      <c r="AK83" s="481"/>
    </row>
    <row r="84" spans="2:37" ht="12.6" customHeight="1" x14ac:dyDescent="0.2">
      <c r="B84" s="408">
        <v>0</v>
      </c>
      <c r="C84" s="430">
        <v>0</v>
      </c>
      <c r="D84" s="280">
        <f t="shared" si="37"/>
        <v>25.5</v>
      </c>
      <c r="E84" s="432">
        <f t="shared" si="35"/>
        <v>0</v>
      </c>
      <c r="F84" s="205">
        <f t="shared" si="22"/>
        <v>0</v>
      </c>
      <c r="G84" s="205">
        <f t="shared" si="40"/>
        <v>0</v>
      </c>
      <c r="H84" s="205">
        <f t="shared" si="40"/>
        <v>0</v>
      </c>
      <c r="I84" s="205">
        <f t="shared" si="40"/>
        <v>0</v>
      </c>
      <c r="J84" s="205">
        <f t="shared" si="40"/>
        <v>0</v>
      </c>
      <c r="K84" s="205">
        <f t="shared" si="40"/>
        <v>0</v>
      </c>
      <c r="L84" s="205">
        <f t="shared" si="40"/>
        <v>0</v>
      </c>
      <c r="M84" s="205">
        <f t="shared" si="40"/>
        <v>0</v>
      </c>
      <c r="N84" s="205">
        <f t="shared" si="40"/>
        <v>0</v>
      </c>
      <c r="O84" s="205">
        <f t="shared" si="40"/>
        <v>0</v>
      </c>
      <c r="P84" s="205">
        <f t="shared" si="41"/>
        <v>0</v>
      </c>
      <c r="Q84" s="272">
        <f t="shared" si="33"/>
        <v>0</v>
      </c>
      <c r="R84" s="270">
        <f t="shared" si="34"/>
        <v>0</v>
      </c>
      <c r="S84" s="50"/>
      <c r="T84" s="258"/>
      <c r="U84" s="241"/>
      <c r="V84" s="241"/>
      <c r="W84" s="241"/>
      <c r="X84" s="241"/>
      <c r="Y84" s="241"/>
      <c r="Z84" s="241"/>
      <c r="AA84" s="241"/>
      <c r="AB84" s="241"/>
      <c r="AC84" s="241"/>
      <c r="AD84" s="241"/>
      <c r="AE84" s="241"/>
      <c r="AF84" s="241"/>
      <c r="AG84" s="242"/>
      <c r="AH84" s="242"/>
      <c r="AI84" s="242"/>
      <c r="AJ84" s="242"/>
      <c r="AK84" s="481"/>
    </row>
    <row r="85" spans="2:37" ht="12.6" customHeight="1" x14ac:dyDescent="0.2">
      <c r="B85" s="408">
        <v>0</v>
      </c>
      <c r="C85" s="430">
        <v>0</v>
      </c>
      <c r="D85" s="280">
        <f t="shared" si="37"/>
        <v>25.5</v>
      </c>
      <c r="E85" s="432">
        <f t="shared" si="35"/>
        <v>0</v>
      </c>
      <c r="F85" s="205">
        <f t="shared" si="22"/>
        <v>0</v>
      </c>
      <c r="G85" s="205">
        <f t="shared" si="40"/>
        <v>0</v>
      </c>
      <c r="H85" s="205">
        <f t="shared" si="40"/>
        <v>0</v>
      </c>
      <c r="I85" s="205">
        <f t="shared" si="40"/>
        <v>0</v>
      </c>
      <c r="J85" s="205">
        <f t="shared" si="40"/>
        <v>0</v>
      </c>
      <c r="K85" s="205">
        <f t="shared" si="40"/>
        <v>0</v>
      </c>
      <c r="L85" s="205">
        <f t="shared" si="40"/>
        <v>0</v>
      </c>
      <c r="M85" s="205">
        <f t="shared" si="40"/>
        <v>0</v>
      </c>
      <c r="N85" s="205">
        <f t="shared" si="40"/>
        <v>0</v>
      </c>
      <c r="O85" s="205">
        <f t="shared" si="40"/>
        <v>0</v>
      </c>
      <c r="P85" s="205">
        <f t="shared" si="41"/>
        <v>0</v>
      </c>
      <c r="Q85" s="272">
        <f t="shared" si="33"/>
        <v>0</v>
      </c>
      <c r="R85" s="270">
        <f t="shared" si="34"/>
        <v>0</v>
      </c>
      <c r="S85" s="50"/>
      <c r="T85" s="258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2"/>
      <c r="AH85" s="242"/>
      <c r="AI85" s="242"/>
      <c r="AJ85" s="242"/>
      <c r="AK85" s="481"/>
    </row>
    <row r="86" spans="2:37" ht="12.6" customHeight="1" x14ac:dyDescent="0.2">
      <c r="B86" s="408">
        <v>0</v>
      </c>
      <c r="C86" s="430">
        <v>0</v>
      </c>
      <c r="D86" s="280">
        <f t="shared" si="37"/>
        <v>25.5</v>
      </c>
      <c r="E86" s="432">
        <f t="shared" si="35"/>
        <v>0</v>
      </c>
      <c r="F86" s="205">
        <f t="shared" si="22"/>
        <v>0</v>
      </c>
      <c r="G86" s="205">
        <f t="shared" si="40"/>
        <v>0</v>
      </c>
      <c r="H86" s="205">
        <f t="shared" si="40"/>
        <v>0</v>
      </c>
      <c r="I86" s="205">
        <f t="shared" si="40"/>
        <v>0</v>
      </c>
      <c r="J86" s="205">
        <f t="shared" si="40"/>
        <v>0</v>
      </c>
      <c r="K86" s="205">
        <f t="shared" si="40"/>
        <v>0</v>
      </c>
      <c r="L86" s="205">
        <f t="shared" si="40"/>
        <v>0</v>
      </c>
      <c r="M86" s="205">
        <f t="shared" si="40"/>
        <v>0</v>
      </c>
      <c r="N86" s="205">
        <f t="shared" si="40"/>
        <v>0</v>
      </c>
      <c r="O86" s="205">
        <f t="shared" si="40"/>
        <v>0</v>
      </c>
      <c r="P86" s="205">
        <f t="shared" si="41"/>
        <v>0</v>
      </c>
      <c r="Q86" s="272">
        <f t="shared" si="33"/>
        <v>0</v>
      </c>
      <c r="R86" s="270">
        <f t="shared" si="34"/>
        <v>0</v>
      </c>
      <c r="S86" s="50"/>
      <c r="T86" s="258"/>
      <c r="U86" s="241"/>
      <c r="V86" s="241"/>
      <c r="W86" s="241"/>
      <c r="X86" s="241"/>
      <c r="Y86" s="241"/>
      <c r="Z86" s="241"/>
      <c r="AA86" s="241"/>
      <c r="AB86" s="241"/>
      <c r="AC86" s="241"/>
      <c r="AD86" s="241"/>
      <c r="AE86" s="241"/>
      <c r="AF86" s="241"/>
      <c r="AG86" s="242"/>
      <c r="AH86" s="242"/>
      <c r="AI86" s="242"/>
      <c r="AJ86" s="242"/>
      <c r="AK86" s="481"/>
    </row>
    <row r="87" spans="2:37" ht="12.6" customHeight="1" x14ac:dyDescent="0.2">
      <c r="B87" s="408">
        <v>0</v>
      </c>
      <c r="C87" s="430">
        <v>0</v>
      </c>
      <c r="D87" s="280">
        <f t="shared" si="37"/>
        <v>25.5</v>
      </c>
      <c r="E87" s="432">
        <f t="shared" si="35"/>
        <v>0</v>
      </c>
      <c r="F87" s="205">
        <f t="shared" si="22"/>
        <v>0</v>
      </c>
      <c r="G87" s="205">
        <f t="shared" si="40"/>
        <v>0</v>
      </c>
      <c r="H87" s="205">
        <f t="shared" si="40"/>
        <v>0</v>
      </c>
      <c r="I87" s="205">
        <f t="shared" si="40"/>
        <v>0</v>
      </c>
      <c r="J87" s="205">
        <f t="shared" si="40"/>
        <v>0</v>
      </c>
      <c r="K87" s="205">
        <f t="shared" si="40"/>
        <v>0</v>
      </c>
      <c r="L87" s="205">
        <f t="shared" si="40"/>
        <v>0</v>
      </c>
      <c r="M87" s="205">
        <f t="shared" si="40"/>
        <v>0</v>
      </c>
      <c r="N87" s="205">
        <f t="shared" si="40"/>
        <v>0</v>
      </c>
      <c r="O87" s="205">
        <f t="shared" si="40"/>
        <v>0</v>
      </c>
      <c r="P87" s="205">
        <f t="shared" si="41"/>
        <v>0</v>
      </c>
      <c r="Q87" s="272">
        <f t="shared" si="33"/>
        <v>0</v>
      </c>
      <c r="R87" s="270">
        <f t="shared" si="34"/>
        <v>0</v>
      </c>
      <c r="S87" s="50"/>
      <c r="T87" s="258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2"/>
      <c r="AH87" s="242"/>
      <c r="AI87" s="242"/>
      <c r="AJ87" s="242"/>
      <c r="AK87" s="481"/>
    </row>
    <row r="88" spans="2:37" ht="12.6" customHeight="1" x14ac:dyDescent="0.2">
      <c r="B88" s="408">
        <v>0</v>
      </c>
      <c r="C88" s="430">
        <v>0</v>
      </c>
      <c r="D88" s="280">
        <f t="shared" si="37"/>
        <v>25.5</v>
      </c>
      <c r="E88" s="432">
        <f t="shared" si="35"/>
        <v>0</v>
      </c>
      <c r="F88" s="205">
        <f t="shared" si="22"/>
        <v>0</v>
      </c>
      <c r="G88" s="205">
        <f t="shared" si="40"/>
        <v>0</v>
      </c>
      <c r="H88" s="205">
        <f t="shared" si="40"/>
        <v>0</v>
      </c>
      <c r="I88" s="205">
        <f t="shared" si="40"/>
        <v>0</v>
      </c>
      <c r="J88" s="205">
        <f t="shared" si="40"/>
        <v>0</v>
      </c>
      <c r="K88" s="205">
        <f t="shared" si="40"/>
        <v>0</v>
      </c>
      <c r="L88" s="205">
        <f t="shared" si="40"/>
        <v>0</v>
      </c>
      <c r="M88" s="205">
        <f t="shared" si="40"/>
        <v>0</v>
      </c>
      <c r="N88" s="205">
        <f t="shared" si="40"/>
        <v>0</v>
      </c>
      <c r="O88" s="205">
        <f t="shared" si="40"/>
        <v>0</v>
      </c>
      <c r="P88" s="205">
        <f t="shared" si="41"/>
        <v>0</v>
      </c>
      <c r="Q88" s="272">
        <f t="shared" si="33"/>
        <v>0</v>
      </c>
      <c r="R88" s="270">
        <f t="shared" si="34"/>
        <v>0</v>
      </c>
      <c r="S88" s="50"/>
      <c r="T88" s="258"/>
      <c r="U88" s="241"/>
      <c r="V88" s="241"/>
      <c r="W88" s="241"/>
      <c r="X88" s="241"/>
      <c r="Y88" s="241"/>
      <c r="Z88" s="241"/>
      <c r="AA88" s="241"/>
      <c r="AB88" s="241"/>
      <c r="AC88" s="241"/>
      <c r="AD88" s="241"/>
      <c r="AE88" s="241"/>
      <c r="AF88" s="241"/>
      <c r="AG88" s="242"/>
      <c r="AH88" s="242"/>
      <c r="AI88" s="242"/>
      <c r="AJ88" s="242"/>
      <c r="AK88" s="481"/>
    </row>
    <row r="89" spans="2:37" ht="12.6" customHeight="1" x14ac:dyDescent="0.2">
      <c r="B89" s="408">
        <v>0</v>
      </c>
      <c r="C89" s="430">
        <v>0</v>
      </c>
      <c r="D89" s="280">
        <f t="shared" si="37"/>
        <v>25.5</v>
      </c>
      <c r="E89" s="432">
        <f t="shared" si="35"/>
        <v>0</v>
      </c>
      <c r="F89" s="205">
        <f t="shared" si="22"/>
        <v>0</v>
      </c>
      <c r="G89" s="205">
        <f t="shared" si="40"/>
        <v>0</v>
      </c>
      <c r="H89" s="205">
        <f t="shared" si="40"/>
        <v>0</v>
      </c>
      <c r="I89" s="205">
        <f t="shared" si="40"/>
        <v>0</v>
      </c>
      <c r="J89" s="205">
        <f t="shared" si="40"/>
        <v>0</v>
      </c>
      <c r="K89" s="205">
        <f t="shared" si="40"/>
        <v>0</v>
      </c>
      <c r="L89" s="205">
        <f t="shared" si="40"/>
        <v>0</v>
      </c>
      <c r="M89" s="205">
        <f t="shared" si="40"/>
        <v>0</v>
      </c>
      <c r="N89" s="205">
        <f t="shared" si="40"/>
        <v>0</v>
      </c>
      <c r="O89" s="205">
        <f t="shared" si="40"/>
        <v>0</v>
      </c>
      <c r="P89" s="205">
        <f t="shared" si="41"/>
        <v>0</v>
      </c>
      <c r="Q89" s="272">
        <f t="shared" si="33"/>
        <v>0</v>
      </c>
      <c r="R89" s="270">
        <f t="shared" si="34"/>
        <v>0</v>
      </c>
      <c r="S89" s="50"/>
      <c r="T89" s="258"/>
      <c r="U89" s="241"/>
      <c r="V89" s="241"/>
      <c r="W89" s="241"/>
      <c r="X89" s="241"/>
      <c r="Y89" s="241"/>
      <c r="Z89" s="241"/>
      <c r="AA89" s="241"/>
      <c r="AB89" s="241"/>
      <c r="AC89" s="241"/>
      <c r="AD89" s="241"/>
      <c r="AE89" s="241"/>
      <c r="AF89" s="241"/>
      <c r="AG89" s="242"/>
      <c r="AH89" s="242"/>
      <c r="AI89" s="242"/>
      <c r="AJ89" s="242"/>
      <c r="AK89" s="481"/>
    </row>
    <row r="90" spans="2:37" ht="12.6" customHeight="1" x14ac:dyDescent="0.2">
      <c r="B90" s="408">
        <v>0</v>
      </c>
      <c r="C90" s="430">
        <v>0</v>
      </c>
      <c r="D90" s="280">
        <f t="shared" si="37"/>
        <v>25.5</v>
      </c>
      <c r="E90" s="432">
        <f t="shared" si="35"/>
        <v>0</v>
      </c>
      <c r="F90" s="205">
        <f t="shared" si="22"/>
        <v>0</v>
      </c>
      <c r="G90" s="205">
        <f t="shared" si="40"/>
        <v>0</v>
      </c>
      <c r="H90" s="205">
        <f t="shared" si="40"/>
        <v>0</v>
      </c>
      <c r="I90" s="205">
        <f t="shared" si="40"/>
        <v>0</v>
      </c>
      <c r="J90" s="205">
        <f t="shared" si="40"/>
        <v>0</v>
      </c>
      <c r="K90" s="205">
        <f t="shared" si="40"/>
        <v>0</v>
      </c>
      <c r="L90" s="205">
        <f t="shared" si="40"/>
        <v>0</v>
      </c>
      <c r="M90" s="205">
        <f t="shared" si="40"/>
        <v>0</v>
      </c>
      <c r="N90" s="205">
        <f t="shared" si="40"/>
        <v>0</v>
      </c>
      <c r="O90" s="205">
        <f t="shared" ref="O90:O111" si="42">N90</f>
        <v>0</v>
      </c>
      <c r="P90" s="205">
        <f t="shared" si="41"/>
        <v>0</v>
      </c>
      <c r="Q90" s="272">
        <f t="shared" si="33"/>
        <v>0</v>
      </c>
      <c r="R90" s="270">
        <f t="shared" si="34"/>
        <v>0</v>
      </c>
      <c r="S90" s="50"/>
      <c r="T90" s="258"/>
      <c r="U90" s="241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2"/>
      <c r="AH90" s="242"/>
      <c r="AI90" s="242"/>
      <c r="AJ90" s="242"/>
      <c r="AK90" s="481"/>
    </row>
    <row r="91" spans="2:37" ht="12.6" customHeight="1" x14ac:dyDescent="0.2">
      <c r="B91" s="408">
        <v>0</v>
      </c>
      <c r="C91" s="430">
        <v>0</v>
      </c>
      <c r="D91" s="280">
        <f t="shared" si="37"/>
        <v>25.5</v>
      </c>
      <c r="E91" s="432">
        <f t="shared" si="35"/>
        <v>0</v>
      </c>
      <c r="F91" s="205">
        <f t="shared" si="22"/>
        <v>0</v>
      </c>
      <c r="G91" s="205">
        <f t="shared" si="40"/>
        <v>0</v>
      </c>
      <c r="H91" s="205">
        <f t="shared" si="40"/>
        <v>0</v>
      </c>
      <c r="I91" s="205">
        <f t="shared" si="40"/>
        <v>0</v>
      </c>
      <c r="J91" s="205">
        <f t="shared" si="40"/>
        <v>0</v>
      </c>
      <c r="K91" s="205">
        <f t="shared" si="40"/>
        <v>0</v>
      </c>
      <c r="L91" s="205">
        <f t="shared" si="40"/>
        <v>0</v>
      </c>
      <c r="M91" s="205">
        <f t="shared" si="40"/>
        <v>0</v>
      </c>
      <c r="N91" s="205">
        <f t="shared" si="40"/>
        <v>0</v>
      </c>
      <c r="O91" s="205">
        <f t="shared" si="42"/>
        <v>0</v>
      </c>
      <c r="P91" s="205">
        <f t="shared" si="41"/>
        <v>0</v>
      </c>
      <c r="Q91" s="272">
        <f t="shared" si="33"/>
        <v>0</v>
      </c>
      <c r="R91" s="270">
        <f t="shared" si="34"/>
        <v>0</v>
      </c>
      <c r="S91" s="50"/>
      <c r="T91" s="258"/>
      <c r="U91" s="241"/>
      <c r="V91" s="241"/>
      <c r="W91" s="241"/>
      <c r="X91" s="241"/>
      <c r="Y91" s="241"/>
      <c r="Z91" s="241"/>
      <c r="AA91" s="241"/>
      <c r="AB91" s="241"/>
      <c r="AC91" s="241"/>
      <c r="AD91" s="241"/>
      <c r="AE91" s="241"/>
      <c r="AF91" s="241"/>
      <c r="AG91" s="242"/>
      <c r="AH91" s="242"/>
      <c r="AI91" s="242"/>
      <c r="AJ91" s="242"/>
      <c r="AK91" s="481"/>
    </row>
    <row r="92" spans="2:37" ht="12.6" customHeight="1" x14ac:dyDescent="0.2">
      <c r="B92" s="408">
        <v>0</v>
      </c>
      <c r="C92" s="430">
        <v>0</v>
      </c>
      <c r="D92" s="280">
        <f t="shared" si="37"/>
        <v>25.5</v>
      </c>
      <c r="E92" s="432">
        <f t="shared" si="35"/>
        <v>0</v>
      </c>
      <c r="F92" s="205">
        <f t="shared" si="22"/>
        <v>0</v>
      </c>
      <c r="G92" s="205">
        <f t="shared" si="40"/>
        <v>0</v>
      </c>
      <c r="H92" s="205">
        <f t="shared" si="40"/>
        <v>0</v>
      </c>
      <c r="I92" s="205">
        <f t="shared" si="40"/>
        <v>0</v>
      </c>
      <c r="J92" s="205">
        <f t="shared" si="40"/>
        <v>0</v>
      </c>
      <c r="K92" s="205">
        <f t="shared" si="40"/>
        <v>0</v>
      </c>
      <c r="L92" s="205">
        <f t="shared" si="40"/>
        <v>0</v>
      </c>
      <c r="M92" s="205">
        <f t="shared" si="40"/>
        <v>0</v>
      </c>
      <c r="N92" s="205">
        <f t="shared" si="40"/>
        <v>0</v>
      </c>
      <c r="O92" s="205">
        <f t="shared" si="42"/>
        <v>0</v>
      </c>
      <c r="P92" s="205">
        <f t="shared" si="41"/>
        <v>0</v>
      </c>
      <c r="Q92" s="272">
        <f t="shared" si="33"/>
        <v>0</v>
      </c>
      <c r="R92" s="270">
        <f t="shared" si="34"/>
        <v>0</v>
      </c>
      <c r="S92" s="50"/>
      <c r="T92" s="258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2"/>
      <c r="AH92" s="242"/>
      <c r="AI92" s="242"/>
      <c r="AJ92" s="242"/>
      <c r="AK92" s="481"/>
    </row>
    <row r="93" spans="2:37" ht="12.6" customHeight="1" x14ac:dyDescent="0.2">
      <c r="B93" s="408">
        <v>0</v>
      </c>
      <c r="C93" s="430">
        <v>0</v>
      </c>
      <c r="D93" s="280">
        <f t="shared" si="37"/>
        <v>25.5</v>
      </c>
      <c r="E93" s="432">
        <f t="shared" si="35"/>
        <v>0</v>
      </c>
      <c r="F93" s="205">
        <f t="shared" si="22"/>
        <v>0</v>
      </c>
      <c r="G93" s="205">
        <f t="shared" si="40"/>
        <v>0</v>
      </c>
      <c r="H93" s="205">
        <f t="shared" si="40"/>
        <v>0</v>
      </c>
      <c r="I93" s="205">
        <f t="shared" si="40"/>
        <v>0</v>
      </c>
      <c r="J93" s="205">
        <f t="shared" si="40"/>
        <v>0</v>
      </c>
      <c r="K93" s="205">
        <f t="shared" si="40"/>
        <v>0</v>
      </c>
      <c r="L93" s="205">
        <f t="shared" si="40"/>
        <v>0</v>
      </c>
      <c r="M93" s="205">
        <f t="shared" si="40"/>
        <v>0</v>
      </c>
      <c r="N93" s="205">
        <f t="shared" si="40"/>
        <v>0</v>
      </c>
      <c r="O93" s="205">
        <f t="shared" si="42"/>
        <v>0</v>
      </c>
      <c r="P93" s="205">
        <f t="shared" si="41"/>
        <v>0</v>
      </c>
      <c r="Q93" s="272">
        <f t="shared" si="33"/>
        <v>0</v>
      </c>
      <c r="R93" s="270">
        <f t="shared" si="34"/>
        <v>0</v>
      </c>
      <c r="S93" s="50"/>
      <c r="T93" s="258"/>
      <c r="U93" s="241"/>
      <c r="V93" s="241"/>
      <c r="W93" s="241"/>
      <c r="X93" s="241"/>
      <c r="Y93" s="241"/>
      <c r="Z93" s="241"/>
      <c r="AA93" s="241"/>
      <c r="AB93" s="241"/>
      <c r="AC93" s="241"/>
      <c r="AD93" s="241"/>
      <c r="AE93" s="241"/>
      <c r="AF93" s="241"/>
      <c r="AG93" s="242"/>
      <c r="AH93" s="242"/>
      <c r="AI93" s="242"/>
      <c r="AJ93" s="242"/>
      <c r="AK93" s="481"/>
    </row>
    <row r="94" spans="2:37" ht="12.6" customHeight="1" x14ac:dyDescent="0.2">
      <c r="B94" s="408">
        <v>0</v>
      </c>
      <c r="C94" s="430">
        <v>0</v>
      </c>
      <c r="D94" s="280">
        <f t="shared" si="37"/>
        <v>25.5</v>
      </c>
      <c r="E94" s="432">
        <f t="shared" si="35"/>
        <v>0</v>
      </c>
      <c r="F94" s="205">
        <f t="shared" si="22"/>
        <v>0</v>
      </c>
      <c r="G94" s="205">
        <f t="shared" si="40"/>
        <v>0</v>
      </c>
      <c r="H94" s="205">
        <f t="shared" si="40"/>
        <v>0</v>
      </c>
      <c r="I94" s="205">
        <f t="shared" si="40"/>
        <v>0</v>
      </c>
      <c r="J94" s="205">
        <f t="shared" si="40"/>
        <v>0</v>
      </c>
      <c r="K94" s="205">
        <f t="shared" si="40"/>
        <v>0</v>
      </c>
      <c r="L94" s="205">
        <f t="shared" si="40"/>
        <v>0</v>
      </c>
      <c r="M94" s="205">
        <f t="shared" si="40"/>
        <v>0</v>
      </c>
      <c r="N94" s="205">
        <f t="shared" si="40"/>
        <v>0</v>
      </c>
      <c r="O94" s="205">
        <f t="shared" si="42"/>
        <v>0</v>
      </c>
      <c r="P94" s="205">
        <f t="shared" si="41"/>
        <v>0</v>
      </c>
      <c r="Q94" s="272">
        <f t="shared" si="33"/>
        <v>0</v>
      </c>
      <c r="R94" s="270">
        <f t="shared" si="34"/>
        <v>0</v>
      </c>
      <c r="S94" s="50"/>
      <c r="T94" s="258"/>
      <c r="U94" s="241"/>
      <c r="V94" s="241"/>
      <c r="W94" s="241"/>
      <c r="X94" s="241"/>
      <c r="Y94" s="241"/>
      <c r="Z94" s="241"/>
      <c r="AA94" s="241"/>
      <c r="AB94" s="241"/>
      <c r="AC94" s="241"/>
      <c r="AD94" s="241"/>
      <c r="AE94" s="241"/>
      <c r="AF94" s="241"/>
      <c r="AG94" s="242"/>
      <c r="AH94" s="242"/>
      <c r="AI94" s="242"/>
      <c r="AJ94" s="242"/>
      <c r="AK94" s="481"/>
    </row>
    <row r="95" spans="2:37" ht="12.6" customHeight="1" x14ac:dyDescent="0.2">
      <c r="B95" s="408">
        <v>0</v>
      </c>
      <c r="C95" s="430">
        <v>0</v>
      </c>
      <c r="D95" s="280">
        <f t="shared" si="37"/>
        <v>25.5</v>
      </c>
      <c r="E95" s="432">
        <f t="shared" si="35"/>
        <v>0</v>
      </c>
      <c r="F95" s="205">
        <f t="shared" si="22"/>
        <v>0</v>
      </c>
      <c r="G95" s="205">
        <f t="shared" si="40"/>
        <v>0</v>
      </c>
      <c r="H95" s="205">
        <f t="shared" si="40"/>
        <v>0</v>
      </c>
      <c r="I95" s="205">
        <f t="shared" si="40"/>
        <v>0</v>
      </c>
      <c r="J95" s="205">
        <f t="shared" si="40"/>
        <v>0</v>
      </c>
      <c r="K95" s="205">
        <f t="shared" si="40"/>
        <v>0</v>
      </c>
      <c r="L95" s="205">
        <f t="shared" si="40"/>
        <v>0</v>
      </c>
      <c r="M95" s="205">
        <f t="shared" si="40"/>
        <v>0</v>
      </c>
      <c r="N95" s="205">
        <f t="shared" si="40"/>
        <v>0</v>
      </c>
      <c r="O95" s="205">
        <f t="shared" si="42"/>
        <v>0</v>
      </c>
      <c r="P95" s="205">
        <f t="shared" si="41"/>
        <v>0</v>
      </c>
      <c r="Q95" s="272">
        <f t="shared" si="33"/>
        <v>0</v>
      </c>
      <c r="R95" s="270">
        <f t="shared" si="34"/>
        <v>0</v>
      </c>
      <c r="S95" s="50"/>
      <c r="T95" s="258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42"/>
      <c r="AH95" s="242"/>
      <c r="AI95" s="242"/>
      <c r="AJ95" s="242"/>
      <c r="AK95" s="481"/>
    </row>
    <row r="96" spans="2:37" ht="12.6" customHeight="1" x14ac:dyDescent="0.2">
      <c r="B96" s="408">
        <v>0</v>
      </c>
      <c r="C96" s="430">
        <v>0</v>
      </c>
      <c r="D96" s="280">
        <f t="shared" si="37"/>
        <v>25.5</v>
      </c>
      <c r="E96" s="432">
        <f t="shared" si="35"/>
        <v>0</v>
      </c>
      <c r="F96" s="205">
        <f t="shared" si="22"/>
        <v>0</v>
      </c>
      <c r="G96" s="205">
        <f t="shared" si="40"/>
        <v>0</v>
      </c>
      <c r="H96" s="205">
        <f t="shared" si="40"/>
        <v>0</v>
      </c>
      <c r="I96" s="205">
        <f t="shared" si="40"/>
        <v>0</v>
      </c>
      <c r="J96" s="205">
        <f t="shared" si="40"/>
        <v>0</v>
      </c>
      <c r="K96" s="205">
        <f t="shared" si="40"/>
        <v>0</v>
      </c>
      <c r="L96" s="205">
        <f t="shared" si="40"/>
        <v>0</v>
      </c>
      <c r="M96" s="205">
        <f t="shared" si="40"/>
        <v>0</v>
      </c>
      <c r="N96" s="205">
        <f t="shared" si="40"/>
        <v>0</v>
      </c>
      <c r="O96" s="205">
        <f t="shared" si="42"/>
        <v>0</v>
      </c>
      <c r="P96" s="205">
        <f t="shared" si="41"/>
        <v>0</v>
      </c>
      <c r="Q96" s="272">
        <f t="shared" si="33"/>
        <v>0</v>
      </c>
      <c r="R96" s="270">
        <f t="shared" si="34"/>
        <v>0</v>
      </c>
      <c r="S96" s="50"/>
      <c r="T96" s="258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2"/>
      <c r="AH96" s="242"/>
      <c r="AI96" s="242"/>
      <c r="AJ96" s="242"/>
      <c r="AK96" s="481"/>
    </row>
    <row r="97" spans="2:37" ht="12.6" customHeight="1" x14ac:dyDescent="0.2">
      <c r="B97" s="408">
        <v>0</v>
      </c>
      <c r="C97" s="430">
        <v>0</v>
      </c>
      <c r="D97" s="280">
        <f t="shared" si="37"/>
        <v>25.5</v>
      </c>
      <c r="E97" s="432">
        <f t="shared" si="35"/>
        <v>0</v>
      </c>
      <c r="F97" s="205">
        <f t="shared" si="22"/>
        <v>0</v>
      </c>
      <c r="G97" s="205">
        <f t="shared" si="40"/>
        <v>0</v>
      </c>
      <c r="H97" s="205">
        <f t="shared" si="40"/>
        <v>0</v>
      </c>
      <c r="I97" s="205">
        <f t="shared" si="40"/>
        <v>0</v>
      </c>
      <c r="J97" s="205">
        <f t="shared" si="40"/>
        <v>0</v>
      </c>
      <c r="K97" s="205">
        <f t="shared" si="40"/>
        <v>0</v>
      </c>
      <c r="L97" s="205">
        <f t="shared" si="40"/>
        <v>0</v>
      </c>
      <c r="M97" s="205">
        <f t="shared" si="40"/>
        <v>0</v>
      </c>
      <c r="N97" s="205">
        <f t="shared" si="40"/>
        <v>0</v>
      </c>
      <c r="O97" s="205">
        <f t="shared" si="42"/>
        <v>0</v>
      </c>
      <c r="P97" s="205">
        <f t="shared" si="41"/>
        <v>0</v>
      </c>
      <c r="Q97" s="272">
        <f t="shared" si="33"/>
        <v>0</v>
      </c>
      <c r="R97" s="270">
        <f t="shared" si="34"/>
        <v>0</v>
      </c>
      <c r="S97" s="50"/>
      <c r="T97" s="258"/>
      <c r="U97" s="241"/>
      <c r="V97" s="241"/>
      <c r="W97" s="241"/>
      <c r="X97" s="241"/>
      <c r="Y97" s="241"/>
      <c r="Z97" s="241"/>
      <c r="AA97" s="241"/>
      <c r="AB97" s="241"/>
      <c r="AC97" s="241"/>
      <c r="AD97" s="241"/>
      <c r="AE97" s="241"/>
      <c r="AF97" s="241"/>
      <c r="AG97" s="242"/>
      <c r="AH97" s="242"/>
      <c r="AI97" s="242"/>
      <c r="AJ97" s="242"/>
      <c r="AK97" s="481"/>
    </row>
    <row r="98" spans="2:37" ht="12.6" customHeight="1" x14ac:dyDescent="0.2">
      <c r="B98" s="408">
        <v>0</v>
      </c>
      <c r="C98" s="430">
        <v>0</v>
      </c>
      <c r="D98" s="280">
        <f t="shared" si="37"/>
        <v>25.5</v>
      </c>
      <c r="E98" s="432">
        <f t="shared" si="35"/>
        <v>0</v>
      </c>
      <c r="F98" s="205">
        <f t="shared" si="22"/>
        <v>0</v>
      </c>
      <c r="G98" s="205">
        <f t="shared" si="40"/>
        <v>0</v>
      </c>
      <c r="H98" s="205">
        <f t="shared" si="40"/>
        <v>0</v>
      </c>
      <c r="I98" s="205">
        <f t="shared" si="40"/>
        <v>0</v>
      </c>
      <c r="J98" s="205">
        <f t="shared" si="40"/>
        <v>0</v>
      </c>
      <c r="K98" s="205">
        <f t="shared" si="40"/>
        <v>0</v>
      </c>
      <c r="L98" s="205">
        <f t="shared" si="40"/>
        <v>0</v>
      </c>
      <c r="M98" s="205">
        <f t="shared" si="40"/>
        <v>0</v>
      </c>
      <c r="N98" s="205">
        <f t="shared" si="40"/>
        <v>0</v>
      </c>
      <c r="O98" s="205">
        <f t="shared" si="42"/>
        <v>0</v>
      </c>
      <c r="P98" s="205">
        <f t="shared" si="41"/>
        <v>0</v>
      </c>
      <c r="Q98" s="272">
        <f t="shared" si="33"/>
        <v>0</v>
      </c>
      <c r="R98" s="270">
        <f t="shared" si="34"/>
        <v>0</v>
      </c>
      <c r="S98" s="50"/>
      <c r="T98" s="258"/>
      <c r="U98" s="241"/>
      <c r="V98" s="241"/>
      <c r="W98" s="241"/>
      <c r="X98" s="241"/>
      <c r="Y98" s="241"/>
      <c r="Z98" s="241"/>
      <c r="AA98" s="241"/>
      <c r="AB98" s="241"/>
      <c r="AC98" s="241"/>
      <c r="AD98" s="241"/>
      <c r="AE98" s="241"/>
      <c r="AF98" s="241"/>
      <c r="AG98" s="242"/>
      <c r="AH98" s="242"/>
      <c r="AI98" s="242"/>
      <c r="AJ98" s="242"/>
      <c r="AK98" s="481"/>
    </row>
    <row r="99" spans="2:37" ht="12.6" customHeight="1" x14ac:dyDescent="0.2">
      <c r="B99" s="408">
        <v>0</v>
      </c>
      <c r="C99" s="430">
        <v>0</v>
      </c>
      <c r="D99" s="280">
        <f t="shared" si="37"/>
        <v>25.5</v>
      </c>
      <c r="E99" s="432">
        <f t="shared" si="35"/>
        <v>0</v>
      </c>
      <c r="F99" s="205">
        <f t="shared" si="22"/>
        <v>0</v>
      </c>
      <c r="G99" s="205">
        <f t="shared" si="40"/>
        <v>0</v>
      </c>
      <c r="H99" s="205">
        <f t="shared" si="40"/>
        <v>0</v>
      </c>
      <c r="I99" s="205">
        <f t="shared" si="40"/>
        <v>0</v>
      </c>
      <c r="J99" s="205">
        <f t="shared" si="40"/>
        <v>0</v>
      </c>
      <c r="K99" s="205">
        <f t="shared" si="40"/>
        <v>0</v>
      </c>
      <c r="L99" s="205">
        <f t="shared" si="40"/>
        <v>0</v>
      </c>
      <c r="M99" s="205">
        <f t="shared" si="40"/>
        <v>0</v>
      </c>
      <c r="N99" s="205">
        <f t="shared" si="40"/>
        <v>0</v>
      </c>
      <c r="O99" s="205">
        <f t="shared" si="42"/>
        <v>0</v>
      </c>
      <c r="P99" s="205">
        <f t="shared" si="41"/>
        <v>0</v>
      </c>
      <c r="Q99" s="272">
        <f t="shared" si="33"/>
        <v>0</v>
      </c>
      <c r="R99" s="270">
        <f t="shared" si="34"/>
        <v>0</v>
      </c>
      <c r="S99" s="50"/>
      <c r="T99" s="258"/>
      <c r="U99" s="241"/>
      <c r="V99" s="241"/>
      <c r="W99" s="241"/>
      <c r="X99" s="241"/>
      <c r="Y99" s="241"/>
      <c r="Z99" s="241"/>
      <c r="AA99" s="241"/>
      <c r="AB99" s="241"/>
      <c r="AC99" s="241"/>
      <c r="AD99" s="241"/>
      <c r="AE99" s="241"/>
      <c r="AF99" s="241"/>
      <c r="AG99" s="242"/>
      <c r="AH99" s="242"/>
      <c r="AI99" s="242"/>
      <c r="AJ99" s="242"/>
      <c r="AK99" s="481"/>
    </row>
    <row r="100" spans="2:37" ht="12.6" customHeight="1" x14ac:dyDescent="0.2">
      <c r="B100" s="408">
        <v>0</v>
      </c>
      <c r="C100" s="430">
        <v>0</v>
      </c>
      <c r="D100" s="280">
        <f t="shared" si="37"/>
        <v>25.5</v>
      </c>
      <c r="E100" s="432">
        <f t="shared" si="35"/>
        <v>0</v>
      </c>
      <c r="F100" s="205">
        <f t="shared" si="22"/>
        <v>0</v>
      </c>
      <c r="G100" s="205">
        <f t="shared" si="40"/>
        <v>0</v>
      </c>
      <c r="H100" s="205">
        <f t="shared" si="40"/>
        <v>0</v>
      </c>
      <c r="I100" s="205">
        <f t="shared" si="40"/>
        <v>0</v>
      </c>
      <c r="J100" s="205">
        <f t="shared" si="40"/>
        <v>0</v>
      </c>
      <c r="K100" s="205">
        <f t="shared" si="40"/>
        <v>0</v>
      </c>
      <c r="L100" s="205">
        <f t="shared" si="40"/>
        <v>0</v>
      </c>
      <c r="M100" s="205">
        <f t="shared" si="40"/>
        <v>0</v>
      </c>
      <c r="N100" s="205">
        <f t="shared" si="40"/>
        <v>0</v>
      </c>
      <c r="O100" s="205">
        <f t="shared" si="42"/>
        <v>0</v>
      </c>
      <c r="P100" s="205">
        <f t="shared" si="41"/>
        <v>0</v>
      </c>
      <c r="Q100" s="272">
        <f t="shared" si="33"/>
        <v>0</v>
      </c>
      <c r="R100" s="270">
        <f t="shared" si="34"/>
        <v>0</v>
      </c>
      <c r="S100" s="50"/>
      <c r="T100" s="258"/>
      <c r="U100" s="241"/>
      <c r="V100" s="241"/>
      <c r="W100" s="241"/>
      <c r="X100" s="241"/>
      <c r="Y100" s="241"/>
      <c r="Z100" s="241"/>
      <c r="AA100" s="241"/>
      <c r="AB100" s="241"/>
      <c r="AC100" s="241"/>
      <c r="AD100" s="241"/>
      <c r="AE100" s="241"/>
      <c r="AF100" s="241"/>
      <c r="AG100" s="242"/>
      <c r="AH100" s="242"/>
      <c r="AI100" s="242"/>
      <c r="AJ100" s="242"/>
      <c r="AK100" s="481"/>
    </row>
    <row r="101" spans="2:37" ht="12.6" customHeight="1" x14ac:dyDescent="0.2">
      <c r="B101" s="408">
        <v>0</v>
      </c>
      <c r="C101" s="430">
        <v>0</v>
      </c>
      <c r="D101" s="280">
        <f t="shared" si="37"/>
        <v>25.5</v>
      </c>
      <c r="E101" s="432">
        <f t="shared" si="35"/>
        <v>0</v>
      </c>
      <c r="F101" s="205">
        <f t="shared" si="22"/>
        <v>0</v>
      </c>
      <c r="G101" s="205">
        <f t="shared" si="40"/>
        <v>0</v>
      </c>
      <c r="H101" s="205">
        <f t="shared" si="40"/>
        <v>0</v>
      </c>
      <c r="I101" s="205">
        <f t="shared" si="40"/>
        <v>0</v>
      </c>
      <c r="J101" s="205">
        <f t="shared" si="40"/>
        <v>0</v>
      </c>
      <c r="K101" s="205">
        <f t="shared" si="40"/>
        <v>0</v>
      </c>
      <c r="L101" s="205">
        <f t="shared" si="40"/>
        <v>0</v>
      </c>
      <c r="M101" s="205">
        <f t="shared" si="40"/>
        <v>0</v>
      </c>
      <c r="N101" s="205">
        <f t="shared" si="40"/>
        <v>0</v>
      </c>
      <c r="O101" s="205">
        <f t="shared" si="42"/>
        <v>0</v>
      </c>
      <c r="P101" s="205">
        <f t="shared" si="41"/>
        <v>0</v>
      </c>
      <c r="Q101" s="272">
        <f t="shared" si="33"/>
        <v>0</v>
      </c>
      <c r="R101" s="270">
        <f t="shared" si="34"/>
        <v>0</v>
      </c>
      <c r="S101" s="50"/>
      <c r="T101" s="258"/>
      <c r="U101" s="241"/>
      <c r="V101" s="241"/>
      <c r="W101" s="241"/>
      <c r="X101" s="241"/>
      <c r="Y101" s="241"/>
      <c r="Z101" s="241"/>
      <c r="AA101" s="241"/>
      <c r="AB101" s="241"/>
      <c r="AC101" s="241"/>
      <c r="AD101" s="241"/>
      <c r="AE101" s="241"/>
      <c r="AF101" s="241"/>
      <c r="AG101" s="242"/>
      <c r="AH101" s="242"/>
      <c r="AI101" s="242"/>
      <c r="AJ101" s="242"/>
      <c r="AK101" s="481"/>
    </row>
    <row r="102" spans="2:37" ht="12.6" customHeight="1" x14ac:dyDescent="0.2">
      <c r="B102" s="408">
        <v>0</v>
      </c>
      <c r="C102" s="430">
        <v>0</v>
      </c>
      <c r="D102" s="280">
        <f t="shared" si="37"/>
        <v>25.5</v>
      </c>
      <c r="E102" s="432">
        <f t="shared" si="35"/>
        <v>0</v>
      </c>
      <c r="F102" s="205">
        <f t="shared" si="22"/>
        <v>0</v>
      </c>
      <c r="G102" s="205">
        <f t="shared" si="40"/>
        <v>0</v>
      </c>
      <c r="H102" s="205">
        <f t="shared" si="40"/>
        <v>0</v>
      </c>
      <c r="I102" s="205">
        <f t="shared" si="40"/>
        <v>0</v>
      </c>
      <c r="J102" s="205">
        <f t="shared" si="40"/>
        <v>0</v>
      </c>
      <c r="K102" s="205">
        <f t="shared" si="40"/>
        <v>0</v>
      </c>
      <c r="L102" s="205">
        <f t="shared" si="40"/>
        <v>0</v>
      </c>
      <c r="M102" s="205">
        <f t="shared" si="40"/>
        <v>0</v>
      </c>
      <c r="N102" s="205">
        <f t="shared" si="40"/>
        <v>0</v>
      </c>
      <c r="O102" s="205">
        <f t="shared" si="42"/>
        <v>0</v>
      </c>
      <c r="P102" s="205">
        <f t="shared" si="41"/>
        <v>0</v>
      </c>
      <c r="Q102" s="272">
        <f t="shared" si="33"/>
        <v>0</v>
      </c>
      <c r="R102" s="270">
        <f t="shared" si="34"/>
        <v>0</v>
      </c>
      <c r="S102" s="50"/>
      <c r="T102" s="258"/>
      <c r="U102" s="241"/>
      <c r="V102" s="241"/>
      <c r="W102" s="241"/>
      <c r="X102" s="241"/>
      <c r="Y102" s="241"/>
      <c r="Z102" s="241"/>
      <c r="AA102" s="241"/>
      <c r="AB102" s="241"/>
      <c r="AC102" s="241"/>
      <c r="AD102" s="241"/>
      <c r="AE102" s="241"/>
      <c r="AF102" s="241"/>
      <c r="AG102" s="242"/>
      <c r="AH102" s="242"/>
      <c r="AI102" s="242"/>
      <c r="AJ102" s="242"/>
      <c r="AK102" s="481"/>
    </row>
    <row r="103" spans="2:37" ht="12.6" customHeight="1" x14ac:dyDescent="0.2">
      <c r="B103" s="408">
        <v>0</v>
      </c>
      <c r="C103" s="430">
        <v>0</v>
      </c>
      <c r="D103" s="280">
        <f t="shared" si="37"/>
        <v>25.5</v>
      </c>
      <c r="E103" s="432">
        <f t="shared" si="35"/>
        <v>0</v>
      </c>
      <c r="F103" s="205">
        <f t="shared" si="22"/>
        <v>0</v>
      </c>
      <c r="G103" s="205">
        <f t="shared" si="40"/>
        <v>0</v>
      </c>
      <c r="H103" s="205">
        <f t="shared" si="40"/>
        <v>0</v>
      </c>
      <c r="I103" s="205">
        <f t="shared" si="40"/>
        <v>0</v>
      </c>
      <c r="J103" s="205">
        <f t="shared" si="40"/>
        <v>0</v>
      </c>
      <c r="K103" s="205">
        <f t="shared" si="40"/>
        <v>0</v>
      </c>
      <c r="L103" s="205">
        <f t="shared" si="40"/>
        <v>0</v>
      </c>
      <c r="M103" s="205">
        <f t="shared" si="40"/>
        <v>0</v>
      </c>
      <c r="N103" s="205">
        <f t="shared" si="40"/>
        <v>0</v>
      </c>
      <c r="O103" s="205">
        <f t="shared" si="42"/>
        <v>0</v>
      </c>
      <c r="P103" s="205">
        <f t="shared" si="41"/>
        <v>0</v>
      </c>
      <c r="Q103" s="272">
        <f t="shared" si="33"/>
        <v>0</v>
      </c>
      <c r="R103" s="270">
        <f t="shared" si="34"/>
        <v>0</v>
      </c>
      <c r="S103" s="50"/>
      <c r="T103" s="258"/>
      <c r="U103" s="241"/>
      <c r="V103" s="241"/>
      <c r="W103" s="241"/>
      <c r="X103" s="241"/>
      <c r="Y103" s="241"/>
      <c r="Z103" s="241"/>
      <c r="AA103" s="241"/>
      <c r="AB103" s="241"/>
      <c r="AC103" s="241"/>
      <c r="AD103" s="241"/>
      <c r="AE103" s="241"/>
      <c r="AF103" s="241"/>
      <c r="AG103" s="242"/>
      <c r="AH103" s="242"/>
      <c r="AI103" s="242"/>
      <c r="AJ103" s="242"/>
      <c r="AK103" s="481"/>
    </row>
    <row r="104" spans="2:37" ht="12.6" customHeight="1" x14ac:dyDescent="0.2">
      <c r="B104" s="408">
        <v>0</v>
      </c>
      <c r="C104" s="430">
        <v>0</v>
      </c>
      <c r="D104" s="280">
        <f t="shared" si="37"/>
        <v>25.5</v>
      </c>
      <c r="E104" s="432">
        <f t="shared" si="35"/>
        <v>0</v>
      </c>
      <c r="F104" s="205">
        <f t="shared" si="22"/>
        <v>0</v>
      </c>
      <c r="G104" s="205">
        <f t="shared" si="40"/>
        <v>0</v>
      </c>
      <c r="H104" s="205">
        <f t="shared" si="40"/>
        <v>0</v>
      </c>
      <c r="I104" s="205">
        <f t="shared" si="40"/>
        <v>0</v>
      </c>
      <c r="J104" s="205">
        <f t="shared" si="40"/>
        <v>0</v>
      </c>
      <c r="K104" s="205">
        <f t="shared" si="40"/>
        <v>0</v>
      </c>
      <c r="L104" s="205">
        <f t="shared" si="40"/>
        <v>0</v>
      </c>
      <c r="M104" s="205">
        <f t="shared" si="40"/>
        <v>0</v>
      </c>
      <c r="N104" s="205">
        <f t="shared" si="40"/>
        <v>0</v>
      </c>
      <c r="O104" s="205">
        <f t="shared" si="42"/>
        <v>0</v>
      </c>
      <c r="P104" s="205">
        <f t="shared" si="41"/>
        <v>0</v>
      </c>
      <c r="Q104" s="272">
        <f t="shared" si="33"/>
        <v>0</v>
      </c>
      <c r="R104" s="270">
        <f t="shared" si="34"/>
        <v>0</v>
      </c>
      <c r="S104" s="50"/>
      <c r="T104" s="258"/>
      <c r="U104" s="241">
        <v>0</v>
      </c>
      <c r="V104" s="241"/>
      <c r="W104" s="241"/>
      <c r="X104" s="241"/>
      <c r="Y104" s="241"/>
      <c r="Z104" s="241"/>
      <c r="AA104" s="241"/>
      <c r="AB104" s="241"/>
      <c r="AC104" s="241"/>
      <c r="AD104" s="241"/>
      <c r="AE104" s="241"/>
      <c r="AF104" s="241"/>
      <c r="AG104" s="242"/>
      <c r="AH104" s="242"/>
      <c r="AI104" s="242"/>
      <c r="AJ104" s="242"/>
      <c r="AK104" s="481"/>
    </row>
    <row r="105" spans="2:37" ht="12.6" customHeight="1" x14ac:dyDescent="0.2">
      <c r="B105" s="408">
        <v>0</v>
      </c>
      <c r="C105" s="430">
        <v>0</v>
      </c>
      <c r="D105" s="280">
        <f t="shared" si="37"/>
        <v>25.5</v>
      </c>
      <c r="E105" s="432">
        <f t="shared" si="35"/>
        <v>0</v>
      </c>
      <c r="F105" s="205">
        <f t="shared" si="22"/>
        <v>0</v>
      </c>
      <c r="G105" s="205">
        <f t="shared" si="40"/>
        <v>0</v>
      </c>
      <c r="H105" s="205">
        <f t="shared" si="40"/>
        <v>0</v>
      </c>
      <c r="I105" s="205">
        <f t="shared" si="40"/>
        <v>0</v>
      </c>
      <c r="J105" s="205">
        <f t="shared" si="40"/>
        <v>0</v>
      </c>
      <c r="K105" s="205">
        <f t="shared" si="40"/>
        <v>0</v>
      </c>
      <c r="L105" s="205">
        <f t="shared" si="40"/>
        <v>0</v>
      </c>
      <c r="M105" s="205">
        <f t="shared" si="40"/>
        <v>0</v>
      </c>
      <c r="N105" s="205">
        <f t="shared" si="40"/>
        <v>0</v>
      </c>
      <c r="O105" s="205">
        <f t="shared" si="42"/>
        <v>0</v>
      </c>
      <c r="P105" s="205">
        <f t="shared" si="41"/>
        <v>0</v>
      </c>
      <c r="Q105" s="272">
        <f t="shared" si="33"/>
        <v>0</v>
      </c>
      <c r="R105" s="270">
        <f t="shared" si="34"/>
        <v>0</v>
      </c>
      <c r="S105" s="50"/>
      <c r="T105" s="258"/>
      <c r="U105" s="241"/>
      <c r="V105" s="241"/>
      <c r="W105" s="241"/>
      <c r="X105" s="241"/>
      <c r="Y105" s="241"/>
      <c r="Z105" s="241"/>
      <c r="AA105" s="241"/>
      <c r="AB105" s="241"/>
      <c r="AC105" s="241"/>
      <c r="AD105" s="241"/>
      <c r="AE105" s="241"/>
      <c r="AF105" s="241"/>
      <c r="AG105" s="242"/>
      <c r="AH105" s="242"/>
      <c r="AI105" s="242"/>
      <c r="AJ105" s="242"/>
      <c r="AK105" s="481"/>
    </row>
    <row r="106" spans="2:37" ht="12.6" customHeight="1" x14ac:dyDescent="0.2">
      <c r="B106" s="408">
        <v>0</v>
      </c>
      <c r="C106" s="430">
        <v>0</v>
      </c>
      <c r="D106" s="280">
        <f t="shared" si="37"/>
        <v>25.5</v>
      </c>
      <c r="E106" s="432">
        <f t="shared" si="35"/>
        <v>0</v>
      </c>
      <c r="F106" s="205">
        <f t="shared" si="22"/>
        <v>0</v>
      </c>
      <c r="G106" s="205">
        <f t="shared" si="40"/>
        <v>0</v>
      </c>
      <c r="H106" s="205">
        <f t="shared" si="40"/>
        <v>0</v>
      </c>
      <c r="I106" s="205">
        <f t="shared" si="40"/>
        <v>0</v>
      </c>
      <c r="J106" s="205">
        <f t="shared" si="40"/>
        <v>0</v>
      </c>
      <c r="K106" s="205">
        <f t="shared" si="40"/>
        <v>0</v>
      </c>
      <c r="L106" s="205">
        <f t="shared" si="40"/>
        <v>0</v>
      </c>
      <c r="M106" s="205">
        <f t="shared" si="40"/>
        <v>0</v>
      </c>
      <c r="N106" s="205">
        <f t="shared" si="40"/>
        <v>0</v>
      </c>
      <c r="O106" s="205">
        <f t="shared" si="42"/>
        <v>0</v>
      </c>
      <c r="P106" s="205">
        <f t="shared" si="41"/>
        <v>0</v>
      </c>
      <c r="Q106" s="272">
        <f t="shared" si="33"/>
        <v>0</v>
      </c>
      <c r="R106" s="270">
        <f t="shared" si="34"/>
        <v>0</v>
      </c>
      <c r="S106" s="50"/>
      <c r="T106" s="258"/>
      <c r="U106" s="241"/>
      <c r="V106" s="241"/>
      <c r="W106" s="241"/>
      <c r="X106" s="241"/>
      <c r="Y106" s="241"/>
      <c r="Z106" s="241"/>
      <c r="AA106" s="241"/>
      <c r="AB106" s="241"/>
      <c r="AC106" s="241"/>
      <c r="AD106" s="241"/>
      <c r="AE106" s="241"/>
      <c r="AF106" s="241"/>
      <c r="AG106" s="242"/>
      <c r="AH106" s="242"/>
      <c r="AI106" s="242"/>
      <c r="AJ106" s="242"/>
      <c r="AK106" s="481"/>
    </row>
    <row r="107" spans="2:37" ht="12.6" customHeight="1" x14ac:dyDescent="0.2">
      <c r="B107" s="408">
        <v>0</v>
      </c>
      <c r="C107" s="430">
        <v>0</v>
      </c>
      <c r="D107" s="280">
        <f t="shared" si="37"/>
        <v>25.5</v>
      </c>
      <c r="E107" s="432">
        <f t="shared" si="35"/>
        <v>0</v>
      </c>
      <c r="F107" s="205">
        <f t="shared" si="22"/>
        <v>0</v>
      </c>
      <c r="G107" s="205">
        <f t="shared" si="40"/>
        <v>0</v>
      </c>
      <c r="H107" s="205">
        <f t="shared" si="40"/>
        <v>0</v>
      </c>
      <c r="I107" s="205">
        <f t="shared" si="40"/>
        <v>0</v>
      </c>
      <c r="J107" s="205">
        <f t="shared" si="40"/>
        <v>0</v>
      </c>
      <c r="K107" s="205">
        <f t="shared" si="40"/>
        <v>0</v>
      </c>
      <c r="L107" s="205">
        <f t="shared" si="40"/>
        <v>0</v>
      </c>
      <c r="M107" s="205">
        <f t="shared" si="40"/>
        <v>0</v>
      </c>
      <c r="N107" s="205">
        <f t="shared" si="40"/>
        <v>0</v>
      </c>
      <c r="O107" s="205">
        <f t="shared" si="42"/>
        <v>0</v>
      </c>
      <c r="P107" s="205">
        <f t="shared" si="41"/>
        <v>0</v>
      </c>
      <c r="Q107" s="272">
        <f t="shared" si="33"/>
        <v>0</v>
      </c>
      <c r="R107" s="270">
        <f t="shared" si="34"/>
        <v>0</v>
      </c>
      <c r="S107" s="50"/>
      <c r="T107" s="258"/>
      <c r="U107" s="241"/>
      <c r="V107" s="241"/>
      <c r="W107" s="241"/>
      <c r="X107" s="241"/>
      <c r="Y107" s="241"/>
      <c r="Z107" s="241"/>
      <c r="AA107" s="241"/>
      <c r="AB107" s="241"/>
      <c r="AC107" s="241"/>
      <c r="AD107" s="241"/>
      <c r="AE107" s="241"/>
      <c r="AF107" s="241"/>
      <c r="AG107" s="242"/>
      <c r="AH107" s="242"/>
      <c r="AI107" s="242"/>
      <c r="AJ107" s="242"/>
      <c r="AK107" s="481"/>
    </row>
    <row r="108" spans="2:37" ht="12.6" customHeight="1" x14ac:dyDescent="0.2">
      <c r="B108" s="408">
        <v>0</v>
      </c>
      <c r="C108" s="430">
        <v>0</v>
      </c>
      <c r="D108" s="280">
        <f t="shared" si="37"/>
        <v>25.5</v>
      </c>
      <c r="E108" s="432">
        <f t="shared" si="35"/>
        <v>0</v>
      </c>
      <c r="F108" s="205">
        <f t="shared" si="22"/>
        <v>0</v>
      </c>
      <c r="G108" s="205">
        <f t="shared" si="40"/>
        <v>0</v>
      </c>
      <c r="H108" s="205">
        <f t="shared" si="40"/>
        <v>0</v>
      </c>
      <c r="I108" s="205">
        <f t="shared" si="40"/>
        <v>0</v>
      </c>
      <c r="J108" s="205">
        <f t="shared" si="40"/>
        <v>0</v>
      </c>
      <c r="K108" s="205">
        <f t="shared" si="40"/>
        <v>0</v>
      </c>
      <c r="L108" s="205">
        <f t="shared" si="40"/>
        <v>0</v>
      </c>
      <c r="M108" s="205">
        <f t="shared" si="40"/>
        <v>0</v>
      </c>
      <c r="N108" s="205">
        <f t="shared" si="40"/>
        <v>0</v>
      </c>
      <c r="O108" s="205">
        <f t="shared" si="42"/>
        <v>0</v>
      </c>
      <c r="P108" s="205">
        <f t="shared" si="41"/>
        <v>0</v>
      </c>
      <c r="Q108" s="272">
        <f t="shared" si="33"/>
        <v>0</v>
      </c>
      <c r="R108" s="270">
        <f t="shared" si="34"/>
        <v>0</v>
      </c>
      <c r="S108" s="50"/>
      <c r="T108" s="258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42"/>
      <c r="AH108" s="242"/>
      <c r="AI108" s="242"/>
      <c r="AJ108" s="242"/>
      <c r="AK108" s="481"/>
    </row>
    <row r="109" spans="2:37" ht="12.6" customHeight="1" x14ac:dyDescent="0.2">
      <c r="B109" s="408">
        <v>0</v>
      </c>
      <c r="C109" s="430">
        <v>0</v>
      </c>
      <c r="D109" s="280">
        <f t="shared" si="37"/>
        <v>25.5</v>
      </c>
      <c r="E109" s="432">
        <f t="shared" si="35"/>
        <v>0</v>
      </c>
      <c r="F109" s="205">
        <f t="shared" si="22"/>
        <v>0</v>
      </c>
      <c r="G109" s="205">
        <f t="shared" si="40"/>
        <v>0</v>
      </c>
      <c r="H109" s="205">
        <f t="shared" si="40"/>
        <v>0</v>
      </c>
      <c r="I109" s="205">
        <f t="shared" si="40"/>
        <v>0</v>
      </c>
      <c r="J109" s="205">
        <f t="shared" si="40"/>
        <v>0</v>
      </c>
      <c r="K109" s="205">
        <f t="shared" si="40"/>
        <v>0</v>
      </c>
      <c r="L109" s="205">
        <f t="shared" si="40"/>
        <v>0</v>
      </c>
      <c r="M109" s="205">
        <f t="shared" si="40"/>
        <v>0</v>
      </c>
      <c r="N109" s="205">
        <f t="shared" si="40"/>
        <v>0</v>
      </c>
      <c r="O109" s="205">
        <f t="shared" si="42"/>
        <v>0</v>
      </c>
      <c r="P109" s="205">
        <f t="shared" si="41"/>
        <v>0</v>
      </c>
      <c r="Q109" s="272">
        <f t="shared" si="33"/>
        <v>0</v>
      </c>
      <c r="R109" s="270">
        <f t="shared" si="34"/>
        <v>0</v>
      </c>
      <c r="S109" s="50"/>
      <c r="T109" s="258"/>
      <c r="U109" s="241"/>
      <c r="V109" s="241"/>
      <c r="W109" s="241"/>
      <c r="X109" s="241"/>
      <c r="Y109" s="241"/>
      <c r="Z109" s="241"/>
      <c r="AA109" s="241"/>
      <c r="AB109" s="241"/>
      <c r="AC109" s="241"/>
      <c r="AD109" s="241"/>
      <c r="AE109" s="241"/>
      <c r="AF109" s="241"/>
      <c r="AG109" s="242"/>
      <c r="AH109" s="242"/>
      <c r="AI109" s="242"/>
      <c r="AJ109" s="242"/>
      <c r="AK109" s="481"/>
    </row>
    <row r="110" spans="2:37" ht="12.6" customHeight="1" x14ac:dyDescent="0.2">
      <c r="B110" s="408">
        <v>0</v>
      </c>
      <c r="C110" s="430">
        <v>0</v>
      </c>
      <c r="D110" s="280">
        <f t="shared" si="37"/>
        <v>25.5</v>
      </c>
      <c r="E110" s="432">
        <f t="shared" si="35"/>
        <v>0</v>
      </c>
      <c r="F110" s="205">
        <f t="shared" si="22"/>
        <v>0</v>
      </c>
      <c r="G110" s="205">
        <f t="shared" si="40"/>
        <v>0</v>
      </c>
      <c r="H110" s="205">
        <f t="shared" si="40"/>
        <v>0</v>
      </c>
      <c r="I110" s="205">
        <f t="shared" si="40"/>
        <v>0</v>
      </c>
      <c r="J110" s="205">
        <f t="shared" si="40"/>
        <v>0</v>
      </c>
      <c r="K110" s="205">
        <f t="shared" si="40"/>
        <v>0</v>
      </c>
      <c r="L110" s="205">
        <f t="shared" si="40"/>
        <v>0</v>
      </c>
      <c r="M110" s="205">
        <f t="shared" si="40"/>
        <v>0</v>
      </c>
      <c r="N110" s="205">
        <f t="shared" si="40"/>
        <v>0</v>
      </c>
      <c r="O110" s="205">
        <f t="shared" si="42"/>
        <v>0</v>
      </c>
      <c r="P110" s="205">
        <f t="shared" si="41"/>
        <v>0</v>
      </c>
      <c r="Q110" s="272">
        <f t="shared" si="33"/>
        <v>0</v>
      </c>
      <c r="R110" s="270">
        <f t="shared" si="34"/>
        <v>0</v>
      </c>
      <c r="S110" s="50"/>
      <c r="T110" s="258"/>
      <c r="U110" s="241"/>
      <c r="V110" s="241"/>
      <c r="W110" s="241"/>
      <c r="X110" s="241"/>
      <c r="Y110" s="241"/>
      <c r="Z110" s="241"/>
      <c r="AA110" s="241"/>
      <c r="AB110" s="241"/>
      <c r="AC110" s="241"/>
      <c r="AD110" s="241"/>
      <c r="AE110" s="241"/>
      <c r="AF110" s="241"/>
      <c r="AG110" s="242"/>
      <c r="AH110" s="242"/>
      <c r="AI110" s="242"/>
      <c r="AJ110" s="242"/>
      <c r="AK110" s="481"/>
    </row>
    <row r="111" spans="2:37" ht="12.6" customHeight="1" thickBot="1" x14ac:dyDescent="0.25">
      <c r="B111" s="408">
        <v>0</v>
      </c>
      <c r="C111" s="277">
        <v>0</v>
      </c>
      <c r="D111" s="280">
        <f t="shared" si="37"/>
        <v>25.5</v>
      </c>
      <c r="E111" s="431">
        <f t="shared" si="35"/>
        <v>0</v>
      </c>
      <c r="F111" s="205">
        <f t="shared" si="22"/>
        <v>0</v>
      </c>
      <c r="G111" s="205">
        <f t="shared" si="40"/>
        <v>0</v>
      </c>
      <c r="H111" s="205">
        <f t="shared" si="40"/>
        <v>0</v>
      </c>
      <c r="I111" s="205">
        <f t="shared" si="40"/>
        <v>0</v>
      </c>
      <c r="J111" s="205">
        <f t="shared" si="40"/>
        <v>0</v>
      </c>
      <c r="K111" s="205">
        <f t="shared" si="40"/>
        <v>0</v>
      </c>
      <c r="L111" s="205">
        <f t="shared" si="40"/>
        <v>0</v>
      </c>
      <c r="M111" s="205">
        <f t="shared" si="40"/>
        <v>0</v>
      </c>
      <c r="N111" s="205">
        <f t="shared" si="40"/>
        <v>0</v>
      </c>
      <c r="O111" s="205">
        <f t="shared" si="42"/>
        <v>0</v>
      </c>
      <c r="P111" s="205">
        <f t="shared" si="41"/>
        <v>0</v>
      </c>
      <c r="Q111" s="272">
        <f t="shared" si="33"/>
        <v>0</v>
      </c>
      <c r="R111" s="270">
        <f t="shared" si="34"/>
        <v>0</v>
      </c>
      <c r="S111" s="50"/>
      <c r="T111" s="258"/>
      <c r="U111" s="241"/>
      <c r="V111" s="241"/>
      <c r="W111" s="241"/>
      <c r="X111" s="241"/>
      <c r="Y111" s="241"/>
      <c r="Z111" s="241"/>
      <c r="AA111" s="241"/>
      <c r="AB111" s="241"/>
      <c r="AC111" s="241"/>
      <c r="AD111" s="241"/>
      <c r="AE111" s="241"/>
      <c r="AF111" s="241"/>
      <c r="AG111" s="242"/>
      <c r="AH111" s="242"/>
      <c r="AI111" s="242"/>
      <c r="AJ111" s="242"/>
      <c r="AK111" s="481"/>
    </row>
    <row r="112" spans="2:37" ht="15" customHeight="1" thickTop="1" thickBot="1" x14ac:dyDescent="0.25">
      <c r="B112" s="374" t="s">
        <v>56</v>
      </c>
      <c r="C112" s="295">
        <f>SUM(C62:C111)</f>
        <v>0</v>
      </c>
      <c r="D112" s="296"/>
      <c r="E112" s="300">
        <f>SUM(E62:E111)</f>
        <v>0</v>
      </c>
      <c r="F112" s="298">
        <f>SUM(F62:F111)</f>
        <v>0</v>
      </c>
      <c r="G112" s="298">
        <f t="shared" ref="G112:Q112" si="43">SUM(G62:G111)</f>
        <v>0</v>
      </c>
      <c r="H112" s="298">
        <f t="shared" si="43"/>
        <v>0</v>
      </c>
      <c r="I112" s="298">
        <f t="shared" si="43"/>
        <v>0</v>
      </c>
      <c r="J112" s="298">
        <f t="shared" si="43"/>
        <v>0</v>
      </c>
      <c r="K112" s="298">
        <f t="shared" si="43"/>
        <v>0</v>
      </c>
      <c r="L112" s="298">
        <f t="shared" si="43"/>
        <v>0</v>
      </c>
      <c r="M112" s="298">
        <f t="shared" si="43"/>
        <v>0</v>
      </c>
      <c r="N112" s="298">
        <f t="shared" si="43"/>
        <v>0</v>
      </c>
      <c r="O112" s="298">
        <f t="shared" si="43"/>
        <v>0</v>
      </c>
      <c r="P112" s="298">
        <f t="shared" si="43"/>
        <v>0</v>
      </c>
      <c r="Q112" s="298">
        <f t="shared" si="43"/>
        <v>0</v>
      </c>
      <c r="R112" s="299">
        <f t="shared" si="34"/>
        <v>0</v>
      </c>
      <c r="S112" s="50"/>
      <c r="T112" s="258"/>
      <c r="U112" s="241"/>
      <c r="V112" s="241"/>
      <c r="W112" s="241"/>
      <c r="X112" s="241"/>
      <c r="Y112" s="241"/>
      <c r="Z112" s="241"/>
      <c r="AA112" s="241"/>
      <c r="AB112" s="241"/>
      <c r="AC112" s="241"/>
      <c r="AD112" s="241"/>
      <c r="AE112" s="241"/>
      <c r="AF112" s="241"/>
      <c r="AG112" s="242"/>
      <c r="AH112" s="242"/>
      <c r="AI112" s="242"/>
      <c r="AJ112" s="242"/>
      <c r="AK112" s="481"/>
    </row>
    <row r="113" spans="2:37" ht="4.5" customHeight="1" thickTop="1" thickBot="1" x14ac:dyDescent="0.25">
      <c r="F113" s="17">
        <f>SUM(F62:F112)</f>
        <v>0</v>
      </c>
      <c r="T113" s="485"/>
      <c r="U113" s="503"/>
      <c r="V113" s="503"/>
      <c r="W113" s="503"/>
      <c r="X113" s="503"/>
      <c r="Y113" s="503"/>
      <c r="Z113" s="503"/>
      <c r="AA113" s="503"/>
      <c r="AB113" s="503"/>
      <c r="AC113" s="503"/>
      <c r="AD113" s="503"/>
      <c r="AE113" s="503"/>
      <c r="AF113" s="503"/>
      <c r="AG113" s="503"/>
      <c r="AH113" s="503"/>
      <c r="AI113" s="503"/>
      <c r="AJ113" s="503"/>
      <c r="AK113" s="504"/>
    </row>
    <row r="114" spans="2:37" ht="15" customHeight="1" x14ac:dyDescent="0.2">
      <c r="C114" s="366" t="s">
        <v>38</v>
      </c>
      <c r="E114" s="366" t="s">
        <v>38</v>
      </c>
      <c r="H114" s="603" t="s">
        <v>125</v>
      </c>
      <c r="I114" s="603"/>
      <c r="J114" s="603"/>
      <c r="K114" s="603"/>
      <c r="L114" s="603"/>
      <c r="M114" s="603"/>
      <c r="T114" s="487"/>
      <c r="U114" s="501"/>
      <c r="V114" s="501"/>
      <c r="W114" s="501"/>
      <c r="X114" s="501"/>
      <c r="Y114" s="501"/>
      <c r="Z114" s="501"/>
      <c r="AA114" s="501"/>
      <c r="AB114" s="501"/>
      <c r="AC114" s="501"/>
      <c r="AD114" s="501"/>
      <c r="AE114" s="501"/>
      <c r="AF114" s="501"/>
      <c r="AG114" s="501"/>
      <c r="AH114" s="501"/>
      <c r="AI114" s="501"/>
      <c r="AJ114" s="501"/>
      <c r="AK114" s="502"/>
    </row>
    <row r="115" spans="2:37" ht="15" customHeight="1" thickBot="1" x14ac:dyDescent="0.25">
      <c r="C115" s="367" t="s">
        <v>39</v>
      </c>
      <c r="E115" s="367" t="s">
        <v>39</v>
      </c>
      <c r="H115" s="604"/>
      <c r="I115" s="604"/>
      <c r="J115" s="604"/>
      <c r="K115" s="604"/>
      <c r="L115" s="604"/>
      <c r="M115" s="604"/>
      <c r="T115" s="258"/>
      <c r="U115" s="466"/>
      <c r="V115" s="466"/>
      <c r="W115" s="466"/>
      <c r="X115" s="466"/>
      <c r="Y115" s="466"/>
      <c r="Z115" s="466"/>
      <c r="AA115" s="466"/>
      <c r="AB115" s="466"/>
      <c r="AC115" s="466"/>
      <c r="AD115" s="466"/>
      <c r="AE115" s="466"/>
      <c r="AF115" s="466"/>
      <c r="AG115" s="466"/>
      <c r="AH115" s="466"/>
      <c r="AI115" s="466"/>
      <c r="AJ115" s="466"/>
      <c r="AK115" s="496"/>
    </row>
    <row r="116" spans="2:37" ht="15" customHeight="1" x14ac:dyDescent="0.2">
      <c r="B116" s="375" t="s">
        <v>60</v>
      </c>
      <c r="C116" s="368" t="s">
        <v>40</v>
      </c>
      <c r="D116" s="369" t="s">
        <v>42</v>
      </c>
      <c r="E116" s="370" t="s">
        <v>118</v>
      </c>
      <c r="F116" s="380" t="str">
        <f t="shared" ref="F116:Q116" si="44">F61</f>
        <v>Jan</v>
      </c>
      <c r="G116" s="380" t="str">
        <f t="shared" si="44"/>
        <v>Feb</v>
      </c>
      <c r="H116" s="380" t="str">
        <f t="shared" si="44"/>
        <v>Mars</v>
      </c>
      <c r="I116" s="380" t="str">
        <f t="shared" si="44"/>
        <v>April</v>
      </c>
      <c r="J116" s="380" t="str">
        <f t="shared" si="44"/>
        <v>Maj</v>
      </c>
      <c r="K116" s="380" t="str">
        <f t="shared" si="44"/>
        <v>Juni</v>
      </c>
      <c r="L116" s="380" t="str">
        <f t="shared" si="44"/>
        <v>Juli</v>
      </c>
      <c r="M116" s="380" t="str">
        <f t="shared" si="44"/>
        <v>Aug</v>
      </c>
      <c r="N116" s="380" t="str">
        <f t="shared" si="44"/>
        <v>Sep</v>
      </c>
      <c r="O116" s="380" t="str">
        <f t="shared" si="44"/>
        <v>Okt</v>
      </c>
      <c r="P116" s="380" t="str">
        <f t="shared" si="44"/>
        <v>Nov</v>
      </c>
      <c r="Q116" s="381" t="str">
        <f t="shared" si="44"/>
        <v>Dec</v>
      </c>
      <c r="R116" s="379" t="s">
        <v>43</v>
      </c>
      <c r="S116" s="48"/>
      <c r="T116" s="258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  <c r="AJ116" s="242"/>
      <c r="AK116" s="481"/>
    </row>
    <row r="117" spans="2:37" ht="12" customHeight="1" x14ac:dyDescent="0.2">
      <c r="B117" s="91" t="s">
        <v>61</v>
      </c>
      <c r="C117" s="273">
        <v>0</v>
      </c>
      <c r="D117" s="92">
        <v>25.5</v>
      </c>
      <c r="E117" s="276">
        <f>(C117+D117%*C117)</f>
        <v>0</v>
      </c>
      <c r="F117" s="267">
        <f t="shared" ref="F117:F131" si="45">E117/12</f>
        <v>0</v>
      </c>
      <c r="G117" s="267">
        <f t="shared" ref="G117:G131" si="46">F117</f>
        <v>0</v>
      </c>
      <c r="H117" s="267">
        <f t="shared" ref="H117:H131" si="47">G117</f>
        <v>0</v>
      </c>
      <c r="I117" s="267">
        <f t="shared" ref="I117:I131" si="48">H117</f>
        <v>0</v>
      </c>
      <c r="J117" s="267">
        <f t="shared" ref="J117:J131" si="49">I117</f>
        <v>0</v>
      </c>
      <c r="K117" s="267">
        <f t="shared" ref="K117:K131" si="50">J117</f>
        <v>0</v>
      </c>
      <c r="L117" s="267">
        <f t="shared" ref="L117:L131" si="51">K117</f>
        <v>0</v>
      </c>
      <c r="M117" s="267">
        <f t="shared" ref="M117:M131" si="52">L117</f>
        <v>0</v>
      </c>
      <c r="N117" s="267">
        <f t="shared" ref="N117:N131" si="53">M117</f>
        <v>0</v>
      </c>
      <c r="O117" s="267">
        <f t="shared" ref="O117:O131" si="54">N117</f>
        <v>0</v>
      </c>
      <c r="P117" s="267">
        <f t="shared" ref="P117:P131" si="55">O117</f>
        <v>0</v>
      </c>
      <c r="Q117" s="268">
        <f t="shared" ref="Q117:Q131" si="56">P117</f>
        <v>0</v>
      </c>
      <c r="R117" s="269">
        <f t="shared" ref="R117:R132" si="57">SUM(F117:Q117)</f>
        <v>0</v>
      </c>
      <c r="S117" s="50"/>
      <c r="T117" s="258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  <c r="AJ117" s="242"/>
      <c r="AK117" s="481"/>
    </row>
    <row r="118" spans="2:37" ht="12" customHeight="1" x14ac:dyDescent="0.2">
      <c r="B118" s="93" t="s">
        <v>62</v>
      </c>
      <c r="C118" s="440">
        <v>0</v>
      </c>
      <c r="D118" s="441">
        <f>D117</f>
        <v>25.5</v>
      </c>
      <c r="E118" s="442">
        <f t="shared" ref="E118:E131" si="58">(C118+D118%*C118)</f>
        <v>0</v>
      </c>
      <c r="F118" s="443">
        <f t="shared" si="45"/>
        <v>0</v>
      </c>
      <c r="G118" s="443">
        <f t="shared" si="46"/>
        <v>0</v>
      </c>
      <c r="H118" s="443">
        <f t="shared" si="47"/>
        <v>0</v>
      </c>
      <c r="I118" s="443">
        <f t="shared" si="48"/>
        <v>0</v>
      </c>
      <c r="J118" s="443">
        <f t="shared" si="49"/>
        <v>0</v>
      </c>
      <c r="K118" s="443">
        <f t="shared" si="50"/>
        <v>0</v>
      </c>
      <c r="L118" s="443">
        <f t="shared" si="51"/>
        <v>0</v>
      </c>
      <c r="M118" s="443">
        <f t="shared" si="52"/>
        <v>0</v>
      </c>
      <c r="N118" s="443">
        <f t="shared" si="53"/>
        <v>0</v>
      </c>
      <c r="O118" s="443">
        <f t="shared" si="54"/>
        <v>0</v>
      </c>
      <c r="P118" s="443">
        <f t="shared" si="55"/>
        <v>0</v>
      </c>
      <c r="Q118" s="444">
        <f t="shared" si="56"/>
        <v>0</v>
      </c>
      <c r="R118" s="270">
        <f t="shared" si="57"/>
        <v>0</v>
      </c>
      <c r="S118" s="50"/>
      <c r="T118" s="258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  <c r="AJ118" s="242"/>
      <c r="AK118" s="481"/>
    </row>
    <row r="119" spans="2:37" ht="12" customHeight="1" x14ac:dyDescent="0.2">
      <c r="B119" s="93" t="s">
        <v>63</v>
      </c>
      <c r="C119" s="440">
        <v>0</v>
      </c>
      <c r="D119" s="441">
        <f>D118</f>
        <v>25.5</v>
      </c>
      <c r="E119" s="442">
        <f t="shared" si="58"/>
        <v>0</v>
      </c>
      <c r="F119" s="443">
        <f t="shared" si="45"/>
        <v>0</v>
      </c>
      <c r="G119" s="443">
        <f t="shared" si="46"/>
        <v>0</v>
      </c>
      <c r="H119" s="443">
        <f t="shared" si="47"/>
        <v>0</v>
      </c>
      <c r="I119" s="443">
        <f t="shared" si="48"/>
        <v>0</v>
      </c>
      <c r="J119" s="443">
        <f t="shared" si="49"/>
        <v>0</v>
      </c>
      <c r="K119" s="443">
        <f t="shared" si="50"/>
        <v>0</v>
      </c>
      <c r="L119" s="443">
        <f t="shared" si="51"/>
        <v>0</v>
      </c>
      <c r="M119" s="443">
        <f t="shared" si="52"/>
        <v>0</v>
      </c>
      <c r="N119" s="443">
        <f t="shared" si="53"/>
        <v>0</v>
      </c>
      <c r="O119" s="443">
        <f t="shared" si="54"/>
        <v>0</v>
      </c>
      <c r="P119" s="443">
        <f t="shared" si="55"/>
        <v>0</v>
      </c>
      <c r="Q119" s="444">
        <f t="shared" si="56"/>
        <v>0</v>
      </c>
      <c r="R119" s="270">
        <f t="shared" si="57"/>
        <v>0</v>
      </c>
      <c r="S119" s="50"/>
      <c r="T119" s="258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  <c r="AJ119" s="242"/>
      <c r="AK119" s="481"/>
    </row>
    <row r="120" spans="2:37" ht="12" customHeight="1" x14ac:dyDescent="0.2">
      <c r="B120" s="93">
        <v>0</v>
      </c>
      <c r="C120" s="440">
        <v>0</v>
      </c>
      <c r="D120" s="441">
        <f t="shared" ref="D120:D131" si="59">D119</f>
        <v>25.5</v>
      </c>
      <c r="E120" s="442">
        <f t="shared" si="58"/>
        <v>0</v>
      </c>
      <c r="F120" s="443">
        <f t="shared" si="45"/>
        <v>0</v>
      </c>
      <c r="G120" s="443">
        <f t="shared" si="46"/>
        <v>0</v>
      </c>
      <c r="H120" s="443">
        <f t="shared" si="47"/>
        <v>0</v>
      </c>
      <c r="I120" s="443">
        <f t="shared" si="48"/>
        <v>0</v>
      </c>
      <c r="J120" s="443">
        <f t="shared" si="49"/>
        <v>0</v>
      </c>
      <c r="K120" s="443">
        <f t="shared" si="50"/>
        <v>0</v>
      </c>
      <c r="L120" s="443">
        <f t="shared" si="51"/>
        <v>0</v>
      </c>
      <c r="M120" s="443">
        <f t="shared" si="52"/>
        <v>0</v>
      </c>
      <c r="N120" s="443">
        <f t="shared" si="53"/>
        <v>0</v>
      </c>
      <c r="O120" s="443">
        <f t="shared" si="54"/>
        <v>0</v>
      </c>
      <c r="P120" s="443">
        <f t="shared" si="55"/>
        <v>0</v>
      </c>
      <c r="Q120" s="444">
        <f t="shared" si="56"/>
        <v>0</v>
      </c>
      <c r="R120" s="270">
        <f t="shared" si="57"/>
        <v>0</v>
      </c>
      <c r="S120" s="50"/>
      <c r="T120" s="258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  <c r="AJ120" s="242"/>
      <c r="AK120" s="481"/>
    </row>
    <row r="121" spans="2:37" ht="12" customHeight="1" x14ac:dyDescent="0.2">
      <c r="B121" s="93">
        <v>0</v>
      </c>
      <c r="C121" s="440">
        <v>0</v>
      </c>
      <c r="D121" s="441">
        <f t="shared" si="59"/>
        <v>25.5</v>
      </c>
      <c r="E121" s="442">
        <f t="shared" si="58"/>
        <v>0</v>
      </c>
      <c r="F121" s="443">
        <f t="shared" si="45"/>
        <v>0</v>
      </c>
      <c r="G121" s="443">
        <f t="shared" si="46"/>
        <v>0</v>
      </c>
      <c r="H121" s="443">
        <f t="shared" si="47"/>
        <v>0</v>
      </c>
      <c r="I121" s="443">
        <f t="shared" si="48"/>
        <v>0</v>
      </c>
      <c r="J121" s="443">
        <f t="shared" si="49"/>
        <v>0</v>
      </c>
      <c r="K121" s="443">
        <f t="shared" si="50"/>
        <v>0</v>
      </c>
      <c r="L121" s="443">
        <f t="shared" si="51"/>
        <v>0</v>
      </c>
      <c r="M121" s="443">
        <f t="shared" si="52"/>
        <v>0</v>
      </c>
      <c r="N121" s="443">
        <f t="shared" si="53"/>
        <v>0</v>
      </c>
      <c r="O121" s="443">
        <f t="shared" si="54"/>
        <v>0</v>
      </c>
      <c r="P121" s="443">
        <f t="shared" si="55"/>
        <v>0</v>
      </c>
      <c r="Q121" s="444">
        <f t="shared" si="56"/>
        <v>0</v>
      </c>
      <c r="R121" s="270">
        <f t="shared" si="57"/>
        <v>0</v>
      </c>
      <c r="S121" s="50"/>
      <c r="T121" s="258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  <c r="AJ121" s="242"/>
      <c r="AK121" s="481"/>
    </row>
    <row r="122" spans="2:37" ht="12" customHeight="1" x14ac:dyDescent="0.2">
      <c r="B122" s="93">
        <v>0</v>
      </c>
      <c r="C122" s="440">
        <v>0</v>
      </c>
      <c r="D122" s="441">
        <f t="shared" si="59"/>
        <v>25.5</v>
      </c>
      <c r="E122" s="442">
        <f t="shared" si="58"/>
        <v>0</v>
      </c>
      <c r="F122" s="443">
        <f t="shared" si="45"/>
        <v>0</v>
      </c>
      <c r="G122" s="443">
        <f t="shared" si="46"/>
        <v>0</v>
      </c>
      <c r="H122" s="443">
        <f t="shared" si="47"/>
        <v>0</v>
      </c>
      <c r="I122" s="443">
        <f t="shared" si="48"/>
        <v>0</v>
      </c>
      <c r="J122" s="443">
        <f t="shared" si="49"/>
        <v>0</v>
      </c>
      <c r="K122" s="443">
        <f t="shared" si="50"/>
        <v>0</v>
      </c>
      <c r="L122" s="443">
        <f t="shared" si="51"/>
        <v>0</v>
      </c>
      <c r="M122" s="443">
        <f t="shared" si="52"/>
        <v>0</v>
      </c>
      <c r="N122" s="443">
        <f t="shared" si="53"/>
        <v>0</v>
      </c>
      <c r="O122" s="443">
        <f t="shared" si="54"/>
        <v>0</v>
      </c>
      <c r="P122" s="443">
        <f t="shared" si="55"/>
        <v>0</v>
      </c>
      <c r="Q122" s="444">
        <f t="shared" si="56"/>
        <v>0</v>
      </c>
      <c r="R122" s="270">
        <f t="shared" si="57"/>
        <v>0</v>
      </c>
      <c r="S122" s="50"/>
      <c r="T122" s="258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  <c r="AJ122" s="242"/>
      <c r="AK122" s="481"/>
    </row>
    <row r="123" spans="2:37" ht="12" customHeight="1" x14ac:dyDescent="0.2">
      <c r="B123" s="93">
        <v>0</v>
      </c>
      <c r="C123" s="440">
        <v>0</v>
      </c>
      <c r="D123" s="441">
        <f t="shared" si="59"/>
        <v>25.5</v>
      </c>
      <c r="E123" s="442">
        <f t="shared" si="58"/>
        <v>0</v>
      </c>
      <c r="F123" s="443">
        <f t="shared" si="45"/>
        <v>0</v>
      </c>
      <c r="G123" s="443">
        <f t="shared" si="46"/>
        <v>0</v>
      </c>
      <c r="H123" s="443">
        <f t="shared" si="47"/>
        <v>0</v>
      </c>
      <c r="I123" s="443">
        <f t="shared" si="48"/>
        <v>0</v>
      </c>
      <c r="J123" s="443">
        <f t="shared" si="49"/>
        <v>0</v>
      </c>
      <c r="K123" s="443">
        <f t="shared" si="50"/>
        <v>0</v>
      </c>
      <c r="L123" s="443">
        <f t="shared" si="51"/>
        <v>0</v>
      </c>
      <c r="M123" s="443">
        <f t="shared" si="52"/>
        <v>0</v>
      </c>
      <c r="N123" s="443">
        <f t="shared" si="53"/>
        <v>0</v>
      </c>
      <c r="O123" s="443">
        <f t="shared" si="54"/>
        <v>0</v>
      </c>
      <c r="P123" s="443">
        <f t="shared" si="55"/>
        <v>0</v>
      </c>
      <c r="Q123" s="444">
        <f t="shared" si="56"/>
        <v>0</v>
      </c>
      <c r="R123" s="270">
        <f t="shared" si="57"/>
        <v>0</v>
      </c>
      <c r="S123" s="50"/>
      <c r="T123" s="258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  <c r="AJ123" s="242"/>
      <c r="AK123" s="481"/>
    </row>
    <row r="124" spans="2:37" ht="12" customHeight="1" x14ac:dyDescent="0.2">
      <c r="B124" s="93">
        <v>0</v>
      </c>
      <c r="C124" s="440">
        <v>0</v>
      </c>
      <c r="D124" s="441">
        <f t="shared" si="59"/>
        <v>25.5</v>
      </c>
      <c r="E124" s="442">
        <f t="shared" si="58"/>
        <v>0</v>
      </c>
      <c r="F124" s="443">
        <f t="shared" si="45"/>
        <v>0</v>
      </c>
      <c r="G124" s="443">
        <f t="shared" si="46"/>
        <v>0</v>
      </c>
      <c r="H124" s="443">
        <f t="shared" si="47"/>
        <v>0</v>
      </c>
      <c r="I124" s="443">
        <f t="shared" si="48"/>
        <v>0</v>
      </c>
      <c r="J124" s="443">
        <f t="shared" si="49"/>
        <v>0</v>
      </c>
      <c r="K124" s="443">
        <f t="shared" si="50"/>
        <v>0</v>
      </c>
      <c r="L124" s="443">
        <f t="shared" si="51"/>
        <v>0</v>
      </c>
      <c r="M124" s="443">
        <f t="shared" si="52"/>
        <v>0</v>
      </c>
      <c r="N124" s="443">
        <f t="shared" si="53"/>
        <v>0</v>
      </c>
      <c r="O124" s="443">
        <f t="shared" si="54"/>
        <v>0</v>
      </c>
      <c r="P124" s="443">
        <f t="shared" si="55"/>
        <v>0</v>
      </c>
      <c r="Q124" s="444">
        <f t="shared" si="56"/>
        <v>0</v>
      </c>
      <c r="R124" s="270">
        <f t="shared" si="57"/>
        <v>0</v>
      </c>
      <c r="S124" s="50"/>
      <c r="T124" s="258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  <c r="AJ124" s="242"/>
      <c r="AK124" s="481"/>
    </row>
    <row r="125" spans="2:37" ht="12" customHeight="1" x14ac:dyDescent="0.2">
      <c r="B125" s="93">
        <v>0</v>
      </c>
      <c r="C125" s="440">
        <v>0</v>
      </c>
      <c r="D125" s="441">
        <f t="shared" si="59"/>
        <v>25.5</v>
      </c>
      <c r="E125" s="442">
        <f t="shared" si="58"/>
        <v>0</v>
      </c>
      <c r="F125" s="443">
        <f t="shared" si="45"/>
        <v>0</v>
      </c>
      <c r="G125" s="443">
        <f t="shared" si="46"/>
        <v>0</v>
      </c>
      <c r="H125" s="443">
        <f t="shared" si="47"/>
        <v>0</v>
      </c>
      <c r="I125" s="443">
        <f t="shared" si="48"/>
        <v>0</v>
      </c>
      <c r="J125" s="443">
        <f t="shared" si="49"/>
        <v>0</v>
      </c>
      <c r="K125" s="443">
        <f t="shared" si="50"/>
        <v>0</v>
      </c>
      <c r="L125" s="443">
        <f t="shared" si="51"/>
        <v>0</v>
      </c>
      <c r="M125" s="443">
        <f t="shared" si="52"/>
        <v>0</v>
      </c>
      <c r="N125" s="443">
        <f t="shared" si="53"/>
        <v>0</v>
      </c>
      <c r="O125" s="443">
        <f t="shared" si="54"/>
        <v>0</v>
      </c>
      <c r="P125" s="443">
        <f t="shared" si="55"/>
        <v>0</v>
      </c>
      <c r="Q125" s="444">
        <f t="shared" si="56"/>
        <v>0</v>
      </c>
      <c r="R125" s="270">
        <f t="shared" si="57"/>
        <v>0</v>
      </c>
      <c r="S125" s="50"/>
      <c r="T125" s="258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481"/>
    </row>
    <row r="126" spans="2:37" ht="12" customHeight="1" x14ac:dyDescent="0.2">
      <c r="B126" s="93">
        <v>0</v>
      </c>
      <c r="C126" s="440">
        <v>0</v>
      </c>
      <c r="D126" s="441">
        <f t="shared" si="59"/>
        <v>25.5</v>
      </c>
      <c r="E126" s="442">
        <f t="shared" si="58"/>
        <v>0</v>
      </c>
      <c r="F126" s="443">
        <f t="shared" si="45"/>
        <v>0</v>
      </c>
      <c r="G126" s="443">
        <f t="shared" si="46"/>
        <v>0</v>
      </c>
      <c r="H126" s="443">
        <f t="shared" si="47"/>
        <v>0</v>
      </c>
      <c r="I126" s="443">
        <f t="shared" si="48"/>
        <v>0</v>
      </c>
      <c r="J126" s="443">
        <f t="shared" si="49"/>
        <v>0</v>
      </c>
      <c r="K126" s="443">
        <f t="shared" si="50"/>
        <v>0</v>
      </c>
      <c r="L126" s="443">
        <f t="shared" si="51"/>
        <v>0</v>
      </c>
      <c r="M126" s="443">
        <f t="shared" si="52"/>
        <v>0</v>
      </c>
      <c r="N126" s="443">
        <f t="shared" si="53"/>
        <v>0</v>
      </c>
      <c r="O126" s="443">
        <f t="shared" si="54"/>
        <v>0</v>
      </c>
      <c r="P126" s="443">
        <f t="shared" si="55"/>
        <v>0</v>
      </c>
      <c r="Q126" s="444">
        <f t="shared" si="56"/>
        <v>0</v>
      </c>
      <c r="R126" s="270">
        <f t="shared" si="57"/>
        <v>0</v>
      </c>
      <c r="S126" s="50"/>
      <c r="T126" s="258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  <c r="AJ126" s="242"/>
      <c r="AK126" s="481"/>
    </row>
    <row r="127" spans="2:37" ht="12" customHeight="1" x14ac:dyDescent="0.2">
      <c r="B127" s="93">
        <v>0</v>
      </c>
      <c r="C127" s="440">
        <v>0</v>
      </c>
      <c r="D127" s="441">
        <f t="shared" si="59"/>
        <v>25.5</v>
      </c>
      <c r="E127" s="442">
        <f t="shared" si="58"/>
        <v>0</v>
      </c>
      <c r="F127" s="443">
        <f t="shared" si="45"/>
        <v>0</v>
      </c>
      <c r="G127" s="443">
        <f t="shared" si="46"/>
        <v>0</v>
      </c>
      <c r="H127" s="443">
        <f t="shared" si="47"/>
        <v>0</v>
      </c>
      <c r="I127" s="443">
        <f t="shared" si="48"/>
        <v>0</v>
      </c>
      <c r="J127" s="443">
        <f t="shared" si="49"/>
        <v>0</v>
      </c>
      <c r="K127" s="443">
        <f t="shared" si="50"/>
        <v>0</v>
      </c>
      <c r="L127" s="443">
        <f t="shared" si="51"/>
        <v>0</v>
      </c>
      <c r="M127" s="443">
        <f t="shared" si="52"/>
        <v>0</v>
      </c>
      <c r="N127" s="443">
        <f t="shared" si="53"/>
        <v>0</v>
      </c>
      <c r="O127" s="443">
        <f t="shared" si="54"/>
        <v>0</v>
      </c>
      <c r="P127" s="443">
        <f t="shared" si="55"/>
        <v>0</v>
      </c>
      <c r="Q127" s="444">
        <f t="shared" si="56"/>
        <v>0</v>
      </c>
      <c r="R127" s="270">
        <f t="shared" si="57"/>
        <v>0</v>
      </c>
      <c r="S127" s="50"/>
      <c r="T127" s="258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2"/>
      <c r="AK127" s="481"/>
    </row>
    <row r="128" spans="2:37" ht="12" customHeight="1" x14ac:dyDescent="0.2">
      <c r="B128" s="93">
        <v>0</v>
      </c>
      <c r="C128" s="440">
        <v>0</v>
      </c>
      <c r="D128" s="441">
        <f t="shared" si="59"/>
        <v>25.5</v>
      </c>
      <c r="E128" s="442">
        <f t="shared" si="58"/>
        <v>0</v>
      </c>
      <c r="F128" s="443">
        <f t="shared" si="45"/>
        <v>0</v>
      </c>
      <c r="G128" s="443">
        <f t="shared" si="46"/>
        <v>0</v>
      </c>
      <c r="H128" s="443">
        <f t="shared" si="47"/>
        <v>0</v>
      </c>
      <c r="I128" s="443">
        <f t="shared" si="48"/>
        <v>0</v>
      </c>
      <c r="J128" s="443">
        <f t="shared" si="49"/>
        <v>0</v>
      </c>
      <c r="K128" s="443">
        <f t="shared" si="50"/>
        <v>0</v>
      </c>
      <c r="L128" s="443">
        <f t="shared" si="51"/>
        <v>0</v>
      </c>
      <c r="M128" s="443">
        <f t="shared" si="52"/>
        <v>0</v>
      </c>
      <c r="N128" s="443">
        <f t="shared" si="53"/>
        <v>0</v>
      </c>
      <c r="O128" s="443">
        <f t="shared" si="54"/>
        <v>0</v>
      </c>
      <c r="P128" s="443">
        <f t="shared" si="55"/>
        <v>0</v>
      </c>
      <c r="Q128" s="444">
        <f t="shared" si="56"/>
        <v>0</v>
      </c>
      <c r="R128" s="270">
        <f t="shared" si="57"/>
        <v>0</v>
      </c>
      <c r="S128" s="50"/>
      <c r="T128" s="258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  <c r="AJ128" s="242"/>
      <c r="AK128" s="481"/>
    </row>
    <row r="129" spans="2:37" ht="12" customHeight="1" x14ac:dyDescent="0.2">
      <c r="B129" s="93">
        <v>0</v>
      </c>
      <c r="C129" s="440">
        <v>0</v>
      </c>
      <c r="D129" s="441">
        <f t="shared" si="59"/>
        <v>25.5</v>
      </c>
      <c r="E129" s="442">
        <f t="shared" si="58"/>
        <v>0</v>
      </c>
      <c r="F129" s="443">
        <f t="shared" si="45"/>
        <v>0</v>
      </c>
      <c r="G129" s="443">
        <f t="shared" si="46"/>
        <v>0</v>
      </c>
      <c r="H129" s="443">
        <f t="shared" si="47"/>
        <v>0</v>
      </c>
      <c r="I129" s="443">
        <f t="shared" si="48"/>
        <v>0</v>
      </c>
      <c r="J129" s="443">
        <f t="shared" si="49"/>
        <v>0</v>
      </c>
      <c r="K129" s="443">
        <f t="shared" si="50"/>
        <v>0</v>
      </c>
      <c r="L129" s="443">
        <f t="shared" si="51"/>
        <v>0</v>
      </c>
      <c r="M129" s="443">
        <f t="shared" si="52"/>
        <v>0</v>
      </c>
      <c r="N129" s="443">
        <f t="shared" si="53"/>
        <v>0</v>
      </c>
      <c r="O129" s="443">
        <f t="shared" si="54"/>
        <v>0</v>
      </c>
      <c r="P129" s="443">
        <f t="shared" si="55"/>
        <v>0</v>
      </c>
      <c r="Q129" s="444">
        <f t="shared" si="56"/>
        <v>0</v>
      </c>
      <c r="R129" s="270">
        <f t="shared" si="57"/>
        <v>0</v>
      </c>
      <c r="S129" s="50"/>
      <c r="T129" s="258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481"/>
    </row>
    <row r="130" spans="2:37" ht="12" customHeight="1" x14ac:dyDescent="0.2">
      <c r="B130" s="93">
        <v>0</v>
      </c>
      <c r="C130" s="440">
        <v>0</v>
      </c>
      <c r="D130" s="441">
        <f t="shared" si="59"/>
        <v>25.5</v>
      </c>
      <c r="E130" s="442">
        <f t="shared" si="58"/>
        <v>0</v>
      </c>
      <c r="F130" s="443">
        <f t="shared" si="45"/>
        <v>0</v>
      </c>
      <c r="G130" s="443">
        <f t="shared" si="46"/>
        <v>0</v>
      </c>
      <c r="H130" s="443">
        <f t="shared" si="47"/>
        <v>0</v>
      </c>
      <c r="I130" s="443">
        <f t="shared" si="48"/>
        <v>0</v>
      </c>
      <c r="J130" s="443">
        <f t="shared" si="49"/>
        <v>0</v>
      </c>
      <c r="K130" s="443">
        <f t="shared" si="50"/>
        <v>0</v>
      </c>
      <c r="L130" s="443">
        <f t="shared" si="51"/>
        <v>0</v>
      </c>
      <c r="M130" s="443">
        <f t="shared" si="52"/>
        <v>0</v>
      </c>
      <c r="N130" s="443">
        <f t="shared" si="53"/>
        <v>0</v>
      </c>
      <c r="O130" s="443">
        <f t="shared" si="54"/>
        <v>0</v>
      </c>
      <c r="P130" s="443">
        <f t="shared" si="55"/>
        <v>0</v>
      </c>
      <c r="Q130" s="444">
        <f t="shared" si="56"/>
        <v>0</v>
      </c>
      <c r="R130" s="270">
        <f t="shared" si="57"/>
        <v>0</v>
      </c>
      <c r="S130" s="50"/>
      <c r="T130" s="258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  <c r="AJ130" s="242"/>
      <c r="AK130" s="481"/>
    </row>
    <row r="131" spans="2:37" ht="12" customHeight="1" thickBot="1" x14ac:dyDescent="0.25">
      <c r="B131" s="93">
        <v>0</v>
      </c>
      <c r="C131" s="445">
        <v>0</v>
      </c>
      <c r="D131" s="446">
        <f t="shared" si="59"/>
        <v>25.5</v>
      </c>
      <c r="E131" s="447">
        <f t="shared" si="58"/>
        <v>0</v>
      </c>
      <c r="F131" s="448">
        <f t="shared" si="45"/>
        <v>0</v>
      </c>
      <c r="G131" s="448">
        <f t="shared" si="46"/>
        <v>0</v>
      </c>
      <c r="H131" s="448">
        <f t="shared" si="47"/>
        <v>0</v>
      </c>
      <c r="I131" s="448">
        <f t="shared" si="48"/>
        <v>0</v>
      </c>
      <c r="J131" s="448">
        <f t="shared" si="49"/>
        <v>0</v>
      </c>
      <c r="K131" s="448">
        <f t="shared" si="50"/>
        <v>0</v>
      </c>
      <c r="L131" s="448">
        <f t="shared" si="51"/>
        <v>0</v>
      </c>
      <c r="M131" s="448">
        <f t="shared" si="52"/>
        <v>0</v>
      </c>
      <c r="N131" s="448">
        <f t="shared" si="53"/>
        <v>0</v>
      </c>
      <c r="O131" s="448">
        <f t="shared" si="54"/>
        <v>0</v>
      </c>
      <c r="P131" s="448">
        <f t="shared" si="55"/>
        <v>0</v>
      </c>
      <c r="Q131" s="449">
        <f t="shared" si="56"/>
        <v>0</v>
      </c>
      <c r="R131" s="270">
        <f t="shared" si="57"/>
        <v>0</v>
      </c>
      <c r="S131" s="50"/>
      <c r="T131" s="258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2"/>
      <c r="AK131" s="481"/>
    </row>
    <row r="132" spans="2:37" ht="15" customHeight="1" thickTop="1" thickBot="1" x14ac:dyDescent="0.25">
      <c r="B132" s="374" t="s">
        <v>56</v>
      </c>
      <c r="C132" s="436">
        <f>SUM(C117:C131)</f>
        <v>0</v>
      </c>
      <c r="D132" s="437"/>
      <c r="E132" s="438">
        <f>SUM(E117:E131)</f>
        <v>0</v>
      </c>
      <c r="F132" s="439">
        <f t="shared" ref="F132:Q132" si="60">F117+F118+F119+F120+F121+F122+F123+F124+F20+F131</f>
        <v>0</v>
      </c>
      <c r="G132" s="439">
        <f t="shared" si="60"/>
        <v>0</v>
      </c>
      <c r="H132" s="439">
        <f t="shared" si="60"/>
        <v>0</v>
      </c>
      <c r="I132" s="439">
        <f t="shared" si="60"/>
        <v>0</v>
      </c>
      <c r="J132" s="439">
        <f t="shared" si="60"/>
        <v>0</v>
      </c>
      <c r="K132" s="439">
        <f t="shared" si="60"/>
        <v>0</v>
      </c>
      <c r="L132" s="439">
        <f t="shared" si="60"/>
        <v>0</v>
      </c>
      <c r="M132" s="439">
        <f t="shared" si="60"/>
        <v>0</v>
      </c>
      <c r="N132" s="439">
        <f t="shared" si="60"/>
        <v>0</v>
      </c>
      <c r="O132" s="439">
        <f t="shared" si="60"/>
        <v>0</v>
      </c>
      <c r="P132" s="439">
        <f t="shared" si="60"/>
        <v>0</v>
      </c>
      <c r="Q132" s="439">
        <f t="shared" si="60"/>
        <v>0</v>
      </c>
      <c r="R132" s="299">
        <f t="shared" si="57"/>
        <v>0</v>
      </c>
      <c r="S132" s="50"/>
      <c r="T132" s="485"/>
      <c r="U132" s="497"/>
      <c r="V132" s="497"/>
      <c r="W132" s="497"/>
      <c r="X132" s="497"/>
      <c r="Y132" s="497"/>
      <c r="Z132" s="497"/>
      <c r="AA132" s="497"/>
      <c r="AB132" s="497"/>
      <c r="AC132" s="497"/>
      <c r="AD132" s="497"/>
      <c r="AE132" s="497"/>
      <c r="AF132" s="497"/>
      <c r="AG132" s="497"/>
      <c r="AH132" s="497"/>
      <c r="AI132" s="497"/>
      <c r="AJ132" s="497"/>
      <c r="AK132" s="498"/>
    </row>
    <row r="133" spans="2:37" ht="12.6" customHeight="1" thickTop="1" x14ac:dyDescent="0.2"/>
    <row r="134" spans="2:37" ht="12.6" customHeight="1" x14ac:dyDescent="0.2">
      <c r="F134" s="16"/>
      <c r="G134" s="16"/>
      <c r="H134" s="16"/>
      <c r="I134" s="16"/>
      <c r="J134" s="16"/>
      <c r="K134" s="16"/>
      <c r="L134" s="16"/>
      <c r="M134" s="16"/>
      <c r="N134" s="16"/>
      <c r="O134" s="599"/>
      <c r="P134" s="599"/>
      <c r="Q134" s="599"/>
      <c r="R134" s="599"/>
    </row>
    <row r="135" spans="2:37" ht="12.6" customHeight="1" x14ac:dyDescent="0.2">
      <c r="B135" s="18"/>
      <c r="D135" s="19"/>
      <c r="F135" s="16"/>
      <c r="G135" s="16"/>
      <c r="H135" s="16"/>
      <c r="I135" s="16"/>
      <c r="J135" s="16"/>
      <c r="K135" s="20"/>
      <c r="L135" s="600"/>
      <c r="M135" s="600"/>
      <c r="O135" s="599"/>
      <c r="P135" s="599"/>
      <c r="Q135" s="599"/>
      <c r="R135" s="599"/>
    </row>
    <row r="136" spans="2:37" ht="12.6" customHeight="1" x14ac:dyDescent="0.2">
      <c r="B136" s="563"/>
      <c r="C136" s="563"/>
      <c r="D136" s="563"/>
      <c r="F136" s="564"/>
      <c r="G136" s="564"/>
      <c r="H136" s="564"/>
      <c r="I136" s="16"/>
      <c r="J136" s="16"/>
      <c r="K136" s="16"/>
      <c r="L136" s="16"/>
      <c r="M136" s="16"/>
      <c r="N136" s="57"/>
    </row>
    <row r="137" spans="2:37" ht="12.6" customHeight="1" x14ac:dyDescent="0.2">
      <c r="B137" s="18"/>
      <c r="D137" s="19"/>
      <c r="F137" s="564"/>
      <c r="G137" s="564"/>
      <c r="H137" s="564"/>
      <c r="I137" s="16"/>
      <c r="J137" s="16"/>
      <c r="K137" s="16"/>
      <c r="L137" s="16"/>
      <c r="M137" s="16"/>
      <c r="N137" s="16"/>
      <c r="O137" s="16"/>
      <c r="P137" s="23"/>
      <c r="Q137" s="23"/>
      <c r="R137" s="23"/>
    </row>
    <row r="139" spans="2:37" ht="4.1500000000000004" customHeight="1" x14ac:dyDescent="0.2"/>
    <row r="140" spans="2:37" ht="12.6" customHeight="1" x14ac:dyDescent="0.2"/>
    <row r="141" spans="2:37" ht="12.6" customHeight="1" x14ac:dyDescent="0.2"/>
    <row r="142" spans="2:37" ht="12.6" customHeight="1" x14ac:dyDescent="0.2"/>
    <row r="143" spans="2:37" ht="12.6" customHeight="1" x14ac:dyDescent="0.2"/>
    <row r="144" spans="2:37" ht="12.6" customHeight="1" x14ac:dyDescent="0.2"/>
    <row r="145" ht="12.6" customHeight="1" x14ac:dyDescent="0.2"/>
    <row r="146" ht="12.6" customHeight="1" x14ac:dyDescent="0.2"/>
    <row r="147" ht="12.6" customHeight="1" x14ac:dyDescent="0.2"/>
    <row r="148" ht="12.6" customHeight="1" x14ac:dyDescent="0.2"/>
    <row r="149" ht="12.6" customHeight="1" x14ac:dyDescent="0.2"/>
    <row r="150" ht="12.6" customHeight="1" x14ac:dyDescent="0.2"/>
    <row r="151" ht="12.6" customHeight="1" x14ac:dyDescent="0.2"/>
  </sheetData>
  <sheetProtection algorithmName="SHA-512" hashValue="9lCT65MGdt0+vk5DrvSfijYEFjG5sEnHR/2Z/j+rFVjSgBJ7sI/AIBoplDRGURHN1n0SvViyntg9zBMepuyAiQ==" saltValue="IojGciqwNpIoaI/Fegs6ag==" spinCount="100000" sheet="1" objects="1" scenarios="1" selectLockedCells="1"/>
  <mergeCells count="9">
    <mergeCell ref="O134:R135"/>
    <mergeCell ref="L135:M135"/>
    <mergeCell ref="B136:D136"/>
    <mergeCell ref="F136:H137"/>
    <mergeCell ref="B4:B5"/>
    <mergeCell ref="H114:M115"/>
    <mergeCell ref="H59:M60"/>
    <mergeCell ref="H4:M5"/>
    <mergeCell ref="B59:B6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rstPageNumber="0" orientation="landscape" r:id="rId1"/>
  <colBreaks count="1" manualBreakCount="1">
    <brk id="1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B1:AL107"/>
  <sheetViews>
    <sheetView showGridLines="0" showZeros="0" zoomScaleNormal="100" workbookViewId="0">
      <pane ySplit="6" topLeftCell="A7" activePane="bottomLeft" state="frozen"/>
      <selection pane="bottomLeft" activeCell="W36" sqref="W36"/>
    </sheetView>
  </sheetViews>
  <sheetFormatPr defaultRowHeight="12.75" x14ac:dyDescent="0.2"/>
  <cols>
    <col min="1" max="1" width="5.5703125" customWidth="1"/>
    <col min="2" max="2" width="2.85546875" style="246" customWidth="1"/>
    <col min="3" max="3" width="35.140625" style="157" customWidth="1"/>
    <col min="4" max="4" width="9.42578125" style="157" customWidth="1"/>
    <col min="5" max="5" width="5.28515625" style="100" customWidth="1"/>
    <col min="6" max="18" width="9.42578125" customWidth="1"/>
    <col min="19" max="19" width="9.85546875" customWidth="1"/>
    <col min="20" max="20" width="2.140625" customWidth="1"/>
    <col min="21" max="21" width="10.7109375" customWidth="1"/>
    <col min="38" max="38" width="9.140625" customWidth="1"/>
  </cols>
  <sheetData>
    <row r="1" spans="2:38" x14ac:dyDescent="0.2">
      <c r="B1"/>
      <c r="C1"/>
      <c r="D1"/>
      <c r="E1"/>
    </row>
    <row r="2" spans="2:38" ht="15.75" x14ac:dyDescent="0.25">
      <c r="B2" s="363"/>
      <c r="C2"/>
      <c r="D2"/>
      <c r="E2" s="202"/>
      <c r="F2" s="97"/>
      <c r="G2" s="98"/>
      <c r="H2" s="1"/>
      <c r="I2" s="1"/>
      <c r="J2" s="1"/>
      <c r="K2" s="1"/>
      <c r="L2" s="1"/>
      <c r="M2" s="1"/>
      <c r="N2" s="1"/>
      <c r="O2" s="1"/>
      <c r="P2" s="1"/>
    </row>
    <row r="4" spans="2:38" ht="20.25" x14ac:dyDescent="0.3">
      <c r="B4" s="607" t="str">
        <f>'1. Kassabudget'!C4</f>
        <v>Namn</v>
      </c>
      <c r="C4" s="607"/>
      <c r="D4" s="260"/>
      <c r="I4" s="419" t="s">
        <v>126</v>
      </c>
    </row>
    <row r="5" spans="2:38" ht="12.75" customHeight="1" thickBot="1" x14ac:dyDescent="0.25">
      <c r="U5" s="393"/>
    </row>
    <row r="6" spans="2:38" ht="15" customHeight="1" x14ac:dyDescent="0.2">
      <c r="B6" s="384" t="s">
        <v>44</v>
      </c>
      <c r="C6" s="382"/>
      <c r="D6" s="617"/>
      <c r="E6" s="617"/>
      <c r="F6" s="617"/>
      <c r="G6" s="371" t="str">
        <f>'2. Försäljning och inköp'!F6</f>
        <v>Jan</v>
      </c>
      <c r="H6" s="372" t="str">
        <f>'2. Försäljning och inköp'!G6</f>
        <v>Feb</v>
      </c>
      <c r="I6" s="372" t="str">
        <f>'2. Försäljning och inköp'!H6</f>
        <v>Mars</v>
      </c>
      <c r="J6" s="372" t="str">
        <f>'2. Försäljning och inköp'!I6</f>
        <v>April</v>
      </c>
      <c r="K6" s="372" t="str">
        <f>'2. Försäljning och inköp'!J6</f>
        <v>Maj</v>
      </c>
      <c r="L6" s="372" t="str">
        <f>'2. Försäljning och inköp'!K6</f>
        <v>Juni</v>
      </c>
      <c r="M6" s="372" t="str">
        <f>'2. Försäljning och inköp'!L6</f>
        <v>Juli</v>
      </c>
      <c r="N6" s="372" t="str">
        <f>'2. Försäljning och inköp'!M6</f>
        <v>Aug</v>
      </c>
      <c r="O6" s="372" t="str">
        <f>'2. Försäljning och inköp'!N6</f>
        <v>Sep</v>
      </c>
      <c r="P6" s="372" t="str">
        <f>'2. Försäljning och inköp'!O6</f>
        <v>Okt</v>
      </c>
      <c r="Q6" s="372" t="str">
        <f>'2. Försäljning och inköp'!P6</f>
        <v>Nov</v>
      </c>
      <c r="R6" s="372" t="str">
        <f>'2. Försäljning och inköp'!Q6</f>
        <v>Dec</v>
      </c>
      <c r="S6" s="383" t="s">
        <v>43</v>
      </c>
      <c r="T6" s="48"/>
      <c r="U6" s="200" t="s">
        <v>37</v>
      </c>
      <c r="V6" s="474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6"/>
      <c r="AL6" s="477"/>
    </row>
    <row r="7" spans="2:38" ht="12.6" customHeight="1" x14ac:dyDescent="0.2">
      <c r="B7" s="530"/>
      <c r="C7" s="618" t="s">
        <v>45</v>
      </c>
      <c r="D7" s="618"/>
      <c r="E7" s="618"/>
      <c r="F7" s="618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2"/>
      <c r="U7" s="478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49"/>
      <c r="AL7" s="479"/>
    </row>
    <row r="8" spans="2:38" ht="12.6" customHeight="1" x14ac:dyDescent="0.2">
      <c r="B8" s="243">
        <v>1</v>
      </c>
      <c r="C8" s="611" t="s">
        <v>164</v>
      </c>
      <c r="D8" s="612"/>
      <c r="E8" s="612"/>
      <c r="F8" s="613"/>
      <c r="G8" s="221">
        <v>0</v>
      </c>
      <c r="H8" s="221">
        <f t="shared" ref="H8:R9" si="0">G8</f>
        <v>0</v>
      </c>
      <c r="I8" s="221">
        <f t="shared" si="0"/>
        <v>0</v>
      </c>
      <c r="J8" s="221">
        <f t="shared" si="0"/>
        <v>0</v>
      </c>
      <c r="K8" s="221">
        <f>J8</f>
        <v>0</v>
      </c>
      <c r="L8" s="221">
        <f t="shared" si="0"/>
        <v>0</v>
      </c>
      <c r="M8" s="221">
        <f t="shared" si="0"/>
        <v>0</v>
      </c>
      <c r="N8" s="221">
        <f t="shared" si="0"/>
        <v>0</v>
      </c>
      <c r="O8" s="221">
        <f t="shared" si="0"/>
        <v>0</v>
      </c>
      <c r="P8" s="221">
        <f t="shared" si="0"/>
        <v>0</v>
      </c>
      <c r="Q8" s="221">
        <f t="shared" si="0"/>
        <v>0</v>
      </c>
      <c r="R8" s="221">
        <f t="shared" si="0"/>
        <v>0</v>
      </c>
      <c r="S8" s="222">
        <f t="shared" ref="S8:S27" si="1">SUM(G8:R8)</f>
        <v>0</v>
      </c>
      <c r="T8" s="53"/>
      <c r="U8" s="480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49"/>
      <c r="AL8" s="479"/>
    </row>
    <row r="9" spans="2:38" ht="12.6" customHeight="1" x14ac:dyDescent="0.2">
      <c r="B9" s="243">
        <v>2</v>
      </c>
      <c r="C9" s="339" t="s">
        <v>165</v>
      </c>
      <c r="D9" s="340"/>
      <c r="E9" s="619"/>
      <c r="F9" s="620"/>
      <c r="G9" s="221">
        <v>0</v>
      </c>
      <c r="H9" s="221">
        <f t="shared" ref="H9:I10" si="2">G9</f>
        <v>0</v>
      </c>
      <c r="I9" s="221">
        <f t="shared" si="2"/>
        <v>0</v>
      </c>
      <c r="J9" s="221">
        <f t="shared" si="0"/>
        <v>0</v>
      </c>
      <c r="K9" s="221">
        <f t="shared" ref="K9:R21" si="3">J9</f>
        <v>0</v>
      </c>
      <c r="L9" s="221">
        <f t="shared" si="3"/>
        <v>0</v>
      </c>
      <c r="M9" s="221">
        <f t="shared" si="3"/>
        <v>0</v>
      </c>
      <c r="N9" s="221">
        <f t="shared" si="3"/>
        <v>0</v>
      </c>
      <c r="O9" s="221">
        <f t="shared" si="3"/>
        <v>0</v>
      </c>
      <c r="P9" s="221">
        <f t="shared" si="3"/>
        <v>0</v>
      </c>
      <c r="Q9" s="221">
        <f t="shared" si="3"/>
        <v>0</v>
      </c>
      <c r="R9" s="221">
        <f t="shared" si="3"/>
        <v>0</v>
      </c>
      <c r="S9" s="222">
        <f t="shared" si="1"/>
        <v>0</v>
      </c>
      <c r="T9" s="50"/>
      <c r="U9" s="48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49"/>
      <c r="AL9" s="479"/>
    </row>
    <row r="10" spans="2:38" s="96" customFormat="1" ht="12.6" customHeight="1" x14ac:dyDescent="0.2">
      <c r="B10" s="243">
        <v>3</v>
      </c>
      <c r="C10" s="339" t="s">
        <v>166</v>
      </c>
      <c r="D10" s="340"/>
      <c r="E10" s="340"/>
      <c r="F10" s="341"/>
      <c r="G10" s="240">
        <v>0.28999999999999998</v>
      </c>
      <c r="H10" s="240">
        <f t="shared" si="2"/>
        <v>0.28999999999999998</v>
      </c>
      <c r="I10" s="240">
        <f t="shared" si="2"/>
        <v>0.28999999999999998</v>
      </c>
      <c r="J10" s="240">
        <f>I10</f>
        <v>0.28999999999999998</v>
      </c>
      <c r="K10" s="240">
        <f t="shared" si="3"/>
        <v>0.28999999999999998</v>
      </c>
      <c r="L10" s="240">
        <f t="shared" si="3"/>
        <v>0.28999999999999998</v>
      </c>
      <c r="M10" s="240">
        <f t="shared" si="3"/>
        <v>0.28999999999999998</v>
      </c>
      <c r="N10" s="240">
        <f t="shared" si="3"/>
        <v>0.28999999999999998</v>
      </c>
      <c r="O10" s="240">
        <f t="shared" si="3"/>
        <v>0.28999999999999998</v>
      </c>
      <c r="P10" s="240">
        <f t="shared" si="3"/>
        <v>0.28999999999999998</v>
      </c>
      <c r="Q10" s="240">
        <f t="shared" si="3"/>
        <v>0.28999999999999998</v>
      </c>
      <c r="R10" s="240">
        <f t="shared" si="3"/>
        <v>0.28999999999999998</v>
      </c>
      <c r="S10" s="527"/>
      <c r="T10" s="191"/>
      <c r="U10" s="258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2"/>
      <c r="AL10" s="481"/>
    </row>
    <row r="11" spans="2:38" ht="12.6" customHeight="1" x14ac:dyDescent="0.2">
      <c r="B11" s="244">
        <v>4</v>
      </c>
      <c r="C11" s="342" t="s">
        <v>167</v>
      </c>
      <c r="D11" s="343"/>
      <c r="E11" s="344"/>
      <c r="F11" s="345"/>
      <c r="G11" s="223">
        <f>G12*G13/12</f>
        <v>0</v>
      </c>
      <c r="H11" s="223">
        <f t="shared" ref="H11:R11" si="4">H12*H13/12</f>
        <v>0</v>
      </c>
      <c r="I11" s="223">
        <f t="shared" si="4"/>
        <v>0</v>
      </c>
      <c r="J11" s="223">
        <f t="shared" si="4"/>
        <v>0</v>
      </c>
      <c r="K11" s="223">
        <f t="shared" si="4"/>
        <v>0</v>
      </c>
      <c r="L11" s="223">
        <f t="shared" si="4"/>
        <v>0</v>
      </c>
      <c r="M11" s="223">
        <f t="shared" si="4"/>
        <v>0</v>
      </c>
      <c r="N11" s="223">
        <f t="shared" si="4"/>
        <v>0</v>
      </c>
      <c r="O11" s="223">
        <f t="shared" si="4"/>
        <v>0</v>
      </c>
      <c r="P11" s="223">
        <f t="shared" si="4"/>
        <v>0</v>
      </c>
      <c r="Q11" s="223">
        <f t="shared" si="4"/>
        <v>0</v>
      </c>
      <c r="R11" s="223">
        <f t="shared" si="4"/>
        <v>0</v>
      </c>
      <c r="S11" s="222">
        <f t="shared" si="1"/>
        <v>0</v>
      </c>
      <c r="T11" s="96"/>
      <c r="U11" s="48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49"/>
      <c r="AL11" s="479"/>
    </row>
    <row r="12" spans="2:38" ht="12.6" customHeight="1" x14ac:dyDescent="0.2">
      <c r="B12" s="244"/>
      <c r="C12" s="346" t="s">
        <v>180</v>
      </c>
      <c r="D12" s="347"/>
      <c r="E12" s="348"/>
      <c r="F12" s="349"/>
      <c r="G12" s="355">
        <f>(G8+G9)*12.5</f>
        <v>0</v>
      </c>
      <c r="H12" s="224">
        <f>G12</f>
        <v>0</v>
      </c>
      <c r="I12" s="224">
        <f t="shared" ref="I12:R12" si="5">H12</f>
        <v>0</v>
      </c>
      <c r="J12" s="224">
        <f t="shared" si="5"/>
        <v>0</v>
      </c>
      <c r="K12" s="224">
        <f t="shared" si="5"/>
        <v>0</v>
      </c>
      <c r="L12" s="224">
        <f t="shared" si="5"/>
        <v>0</v>
      </c>
      <c r="M12" s="224">
        <f t="shared" si="5"/>
        <v>0</v>
      </c>
      <c r="N12" s="224">
        <f t="shared" si="5"/>
        <v>0</v>
      </c>
      <c r="O12" s="224">
        <f t="shared" si="5"/>
        <v>0</v>
      </c>
      <c r="P12" s="224">
        <f t="shared" si="5"/>
        <v>0</v>
      </c>
      <c r="Q12" s="224">
        <f t="shared" si="5"/>
        <v>0</v>
      </c>
      <c r="R12" s="224">
        <f t="shared" si="5"/>
        <v>0</v>
      </c>
      <c r="S12" s="528"/>
      <c r="T12" s="96"/>
      <c r="U12" s="48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49"/>
      <c r="AL12" s="479"/>
    </row>
    <row r="13" spans="2:38" s="18" customFormat="1" ht="12.6" customHeight="1" x14ac:dyDescent="0.2">
      <c r="B13" s="244"/>
      <c r="C13" s="346" t="s">
        <v>181</v>
      </c>
      <c r="D13" s="347"/>
      <c r="E13" s="348"/>
      <c r="F13" s="349"/>
      <c r="G13" s="225">
        <v>0.24399999999999999</v>
      </c>
      <c r="H13" s="225">
        <f>G13</f>
        <v>0.24399999999999999</v>
      </c>
      <c r="I13" s="225">
        <f t="shared" ref="I13:R15" si="6">H13</f>
        <v>0.24399999999999999</v>
      </c>
      <c r="J13" s="225">
        <f t="shared" si="6"/>
        <v>0.24399999999999999</v>
      </c>
      <c r="K13" s="225">
        <f t="shared" si="6"/>
        <v>0.24399999999999999</v>
      </c>
      <c r="L13" s="225">
        <f t="shared" si="6"/>
        <v>0.24399999999999999</v>
      </c>
      <c r="M13" s="225">
        <f t="shared" si="6"/>
        <v>0.24399999999999999</v>
      </c>
      <c r="N13" s="225">
        <f t="shared" si="6"/>
        <v>0.24399999999999999</v>
      </c>
      <c r="O13" s="225">
        <f t="shared" si="6"/>
        <v>0.24399999999999999</v>
      </c>
      <c r="P13" s="225">
        <f t="shared" si="6"/>
        <v>0.24399999999999999</v>
      </c>
      <c r="Q13" s="225">
        <f t="shared" si="6"/>
        <v>0.24399999999999999</v>
      </c>
      <c r="R13" s="225">
        <f t="shared" si="6"/>
        <v>0.24399999999999999</v>
      </c>
      <c r="S13" s="528"/>
      <c r="U13" s="478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49"/>
      <c r="AL13" s="479"/>
    </row>
    <row r="14" spans="2:38" s="95" customFormat="1" ht="12.6" customHeight="1" x14ac:dyDescent="0.2">
      <c r="B14" s="244">
        <v>5</v>
      </c>
      <c r="C14" s="350" t="s">
        <v>168</v>
      </c>
      <c r="D14" s="351"/>
      <c r="E14" s="352"/>
      <c r="F14" s="353"/>
      <c r="G14" s="205">
        <v>0</v>
      </c>
      <c r="H14" s="205">
        <f>G14</f>
        <v>0</v>
      </c>
      <c r="I14" s="205">
        <f t="shared" si="6"/>
        <v>0</v>
      </c>
      <c r="J14" s="205">
        <f t="shared" si="6"/>
        <v>0</v>
      </c>
      <c r="K14" s="205">
        <f t="shared" si="6"/>
        <v>0</v>
      </c>
      <c r="L14" s="205">
        <f t="shared" si="6"/>
        <v>0</v>
      </c>
      <c r="M14" s="205">
        <f t="shared" si="6"/>
        <v>0</v>
      </c>
      <c r="N14" s="205">
        <f t="shared" si="6"/>
        <v>0</v>
      </c>
      <c r="O14" s="205">
        <f t="shared" si="6"/>
        <v>0</v>
      </c>
      <c r="P14" s="205">
        <f t="shared" si="6"/>
        <v>0</v>
      </c>
      <c r="Q14" s="205">
        <f t="shared" si="6"/>
        <v>0</v>
      </c>
      <c r="R14" s="205">
        <f t="shared" si="6"/>
        <v>0</v>
      </c>
      <c r="S14" s="226">
        <f t="shared" si="1"/>
        <v>0</v>
      </c>
      <c r="U14" s="48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49"/>
      <c r="AL14" s="479"/>
    </row>
    <row r="15" spans="2:38" ht="12.6" customHeight="1" x14ac:dyDescent="0.2">
      <c r="B15" s="243">
        <v>6</v>
      </c>
      <c r="C15" s="621" t="s">
        <v>169</v>
      </c>
      <c r="D15" s="622"/>
      <c r="E15" s="622"/>
      <c r="F15" s="623"/>
      <c r="G15" s="221">
        <v>0</v>
      </c>
      <c r="H15" s="221">
        <f>G15</f>
        <v>0</v>
      </c>
      <c r="I15" s="221">
        <f t="shared" ref="I15:Q15" si="7">H15</f>
        <v>0</v>
      </c>
      <c r="J15" s="221">
        <f t="shared" si="7"/>
        <v>0</v>
      </c>
      <c r="K15" s="221">
        <f t="shared" si="7"/>
        <v>0</v>
      </c>
      <c r="L15" s="221">
        <f t="shared" si="7"/>
        <v>0</v>
      </c>
      <c r="M15" s="221">
        <f t="shared" si="7"/>
        <v>0</v>
      </c>
      <c r="N15" s="221">
        <f t="shared" si="7"/>
        <v>0</v>
      </c>
      <c r="O15" s="221">
        <f t="shared" si="7"/>
        <v>0</v>
      </c>
      <c r="P15" s="221">
        <f t="shared" si="7"/>
        <v>0</v>
      </c>
      <c r="Q15" s="221">
        <f t="shared" si="7"/>
        <v>0</v>
      </c>
      <c r="R15" s="221">
        <f t="shared" si="6"/>
        <v>0</v>
      </c>
      <c r="S15" s="222">
        <f t="shared" si="1"/>
        <v>0</v>
      </c>
      <c r="U15" s="480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49"/>
      <c r="AL15" s="479"/>
    </row>
    <row r="16" spans="2:38" ht="12.6" customHeight="1" x14ac:dyDescent="0.2">
      <c r="B16" s="524"/>
      <c r="C16" s="610" t="s">
        <v>46</v>
      </c>
      <c r="D16" s="610"/>
      <c r="E16" s="610"/>
      <c r="F16" s="610"/>
      <c r="G16" s="525"/>
      <c r="H16" s="525"/>
      <c r="I16" s="525"/>
      <c r="J16" s="525"/>
      <c r="K16" s="525"/>
      <c r="L16" s="525"/>
      <c r="M16" s="525"/>
      <c r="N16" s="525"/>
      <c r="O16" s="525"/>
      <c r="P16" s="525"/>
      <c r="Q16" s="525"/>
      <c r="R16" s="525"/>
      <c r="S16" s="526"/>
      <c r="U16" s="478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49"/>
      <c r="AL16" s="479"/>
    </row>
    <row r="17" spans="2:38" ht="12.6" customHeight="1" x14ac:dyDescent="0.2">
      <c r="B17" s="244">
        <v>7</v>
      </c>
      <c r="C17" s="611" t="s">
        <v>47</v>
      </c>
      <c r="D17" s="612"/>
      <c r="E17" s="612"/>
      <c r="F17" s="613"/>
      <c r="G17" s="221">
        <v>0</v>
      </c>
      <c r="H17" s="221">
        <f t="shared" ref="H17:J22" si="8">G17</f>
        <v>0</v>
      </c>
      <c r="I17" s="221">
        <f t="shared" si="8"/>
        <v>0</v>
      </c>
      <c r="J17" s="221">
        <f t="shared" si="8"/>
        <v>0</v>
      </c>
      <c r="K17" s="221">
        <f t="shared" si="3"/>
        <v>0</v>
      </c>
      <c r="L17" s="221">
        <f t="shared" si="3"/>
        <v>0</v>
      </c>
      <c r="M17" s="221">
        <f t="shared" si="3"/>
        <v>0</v>
      </c>
      <c r="N17" s="221">
        <f t="shared" si="3"/>
        <v>0</v>
      </c>
      <c r="O17" s="221">
        <f t="shared" si="3"/>
        <v>0</v>
      </c>
      <c r="P17" s="221">
        <f t="shared" si="3"/>
        <v>0</v>
      </c>
      <c r="Q17" s="221">
        <f t="shared" si="3"/>
        <v>0</v>
      </c>
      <c r="R17" s="221">
        <f t="shared" si="3"/>
        <v>0</v>
      </c>
      <c r="S17" s="222">
        <f t="shared" si="1"/>
        <v>0</v>
      </c>
      <c r="T17" s="50"/>
      <c r="U17" s="480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49"/>
      <c r="AL17" s="479"/>
    </row>
    <row r="18" spans="2:38" ht="12.6" customHeight="1" x14ac:dyDescent="0.2">
      <c r="B18" s="244">
        <f>B17+1</f>
        <v>8</v>
      </c>
      <c r="C18" s="342" t="s">
        <v>48</v>
      </c>
      <c r="D18" s="343"/>
      <c r="E18" s="344"/>
      <c r="F18" s="345"/>
      <c r="G18" s="221">
        <v>0</v>
      </c>
      <c r="H18" s="221">
        <f t="shared" si="8"/>
        <v>0</v>
      </c>
      <c r="I18" s="221">
        <f t="shared" si="8"/>
        <v>0</v>
      </c>
      <c r="J18" s="221">
        <f t="shared" si="8"/>
        <v>0</v>
      </c>
      <c r="K18" s="221">
        <f t="shared" si="3"/>
        <v>0</v>
      </c>
      <c r="L18" s="221">
        <f t="shared" si="3"/>
        <v>0</v>
      </c>
      <c r="M18" s="221">
        <f t="shared" si="3"/>
        <v>0</v>
      </c>
      <c r="N18" s="221">
        <f t="shared" si="3"/>
        <v>0</v>
      </c>
      <c r="O18" s="221">
        <f t="shared" si="3"/>
        <v>0</v>
      </c>
      <c r="P18" s="221">
        <f t="shared" si="3"/>
        <v>0</v>
      </c>
      <c r="Q18" s="221">
        <f t="shared" si="3"/>
        <v>0</v>
      </c>
      <c r="R18" s="221">
        <f t="shared" si="3"/>
        <v>0</v>
      </c>
      <c r="S18" s="222">
        <f t="shared" si="1"/>
        <v>0</v>
      </c>
      <c r="T18" s="50"/>
      <c r="U18" s="480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49"/>
      <c r="AL18" s="479"/>
    </row>
    <row r="19" spans="2:38" s="96" customFormat="1" ht="12.6" customHeight="1" x14ac:dyDescent="0.2">
      <c r="B19" s="244">
        <v>9</v>
      </c>
      <c r="C19" s="342" t="s">
        <v>115</v>
      </c>
      <c r="D19" s="343"/>
      <c r="E19" s="344"/>
      <c r="F19" s="341"/>
      <c r="G19" s="240">
        <v>0.25</v>
      </c>
      <c r="H19" s="240">
        <f t="shared" si="8"/>
        <v>0.25</v>
      </c>
      <c r="I19" s="240">
        <f t="shared" si="8"/>
        <v>0.25</v>
      </c>
      <c r="J19" s="240">
        <f t="shared" si="8"/>
        <v>0.25</v>
      </c>
      <c r="K19" s="240">
        <f t="shared" ref="K19:R19" si="9">J19</f>
        <v>0.25</v>
      </c>
      <c r="L19" s="240">
        <f t="shared" si="9"/>
        <v>0.25</v>
      </c>
      <c r="M19" s="240">
        <f t="shared" si="9"/>
        <v>0.25</v>
      </c>
      <c r="N19" s="240">
        <f t="shared" si="9"/>
        <v>0.25</v>
      </c>
      <c r="O19" s="240">
        <f t="shared" si="9"/>
        <v>0.25</v>
      </c>
      <c r="P19" s="240">
        <f t="shared" si="9"/>
        <v>0.25</v>
      </c>
      <c r="Q19" s="240">
        <f t="shared" si="9"/>
        <v>0.25</v>
      </c>
      <c r="R19" s="240">
        <f t="shared" si="9"/>
        <v>0.25</v>
      </c>
      <c r="S19" s="527"/>
      <c r="T19" s="191"/>
      <c r="U19" s="258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2"/>
      <c r="AL19" s="481"/>
    </row>
    <row r="20" spans="2:38" ht="12.6" customHeight="1" x14ac:dyDescent="0.2">
      <c r="B20" s="244">
        <v>10</v>
      </c>
      <c r="C20" s="611" t="s">
        <v>49</v>
      </c>
      <c r="D20" s="612"/>
      <c r="E20" s="612"/>
      <c r="F20" s="613"/>
      <c r="G20" s="221">
        <v>0</v>
      </c>
      <c r="H20" s="221">
        <f t="shared" si="8"/>
        <v>0</v>
      </c>
      <c r="I20" s="221">
        <f t="shared" si="8"/>
        <v>0</v>
      </c>
      <c r="J20" s="221">
        <f t="shared" si="8"/>
        <v>0</v>
      </c>
      <c r="K20" s="221">
        <f t="shared" si="3"/>
        <v>0</v>
      </c>
      <c r="L20" s="221">
        <f t="shared" si="3"/>
        <v>0</v>
      </c>
      <c r="M20" s="221">
        <f t="shared" si="3"/>
        <v>0</v>
      </c>
      <c r="N20" s="221">
        <f t="shared" si="3"/>
        <v>0</v>
      </c>
      <c r="O20" s="221">
        <f t="shared" si="3"/>
        <v>0</v>
      </c>
      <c r="P20" s="221">
        <f t="shared" si="3"/>
        <v>0</v>
      </c>
      <c r="Q20" s="221">
        <f t="shared" si="3"/>
        <v>0</v>
      </c>
      <c r="R20" s="221">
        <f t="shared" si="3"/>
        <v>0</v>
      </c>
      <c r="S20" s="222">
        <f t="shared" si="1"/>
        <v>0</v>
      </c>
      <c r="T20" s="50"/>
      <c r="U20" s="480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49"/>
      <c r="AL20" s="479"/>
    </row>
    <row r="21" spans="2:38" ht="12.6" customHeight="1" x14ac:dyDescent="0.2">
      <c r="B21" s="244">
        <f>B20+1</f>
        <v>11</v>
      </c>
      <c r="C21" s="342" t="s">
        <v>50</v>
      </c>
      <c r="D21" s="343"/>
      <c r="E21" s="344"/>
      <c r="F21" s="345"/>
      <c r="G21" s="221">
        <v>0</v>
      </c>
      <c r="H21" s="221">
        <f t="shared" si="8"/>
        <v>0</v>
      </c>
      <c r="I21" s="221">
        <f t="shared" si="8"/>
        <v>0</v>
      </c>
      <c r="J21" s="221">
        <f t="shared" si="8"/>
        <v>0</v>
      </c>
      <c r="K21" s="221">
        <f t="shared" si="3"/>
        <v>0</v>
      </c>
      <c r="L21" s="221">
        <f t="shared" si="3"/>
        <v>0</v>
      </c>
      <c r="M21" s="221">
        <f t="shared" si="3"/>
        <v>0</v>
      </c>
      <c r="N21" s="221">
        <f t="shared" si="3"/>
        <v>0</v>
      </c>
      <c r="O21" s="221">
        <f t="shared" si="3"/>
        <v>0</v>
      </c>
      <c r="P21" s="221">
        <f t="shared" si="3"/>
        <v>0</v>
      </c>
      <c r="Q21" s="221">
        <f t="shared" si="3"/>
        <v>0</v>
      </c>
      <c r="R21" s="221">
        <f t="shared" si="3"/>
        <v>0</v>
      </c>
      <c r="S21" s="222">
        <f t="shared" si="1"/>
        <v>0</v>
      </c>
      <c r="T21" s="50"/>
      <c r="U21" s="480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49"/>
      <c r="AL21" s="479"/>
    </row>
    <row r="22" spans="2:38" s="96" customFormat="1" ht="12.6" customHeight="1" x14ac:dyDescent="0.2">
      <c r="B22" s="244">
        <v>12</v>
      </c>
      <c r="C22" s="342" t="s">
        <v>116</v>
      </c>
      <c r="D22" s="343"/>
      <c r="E22" s="344"/>
      <c r="F22" s="341"/>
      <c r="G22" s="240">
        <v>0.24</v>
      </c>
      <c r="H22" s="240">
        <f t="shared" si="8"/>
        <v>0.24</v>
      </c>
      <c r="I22" s="240">
        <f t="shared" si="8"/>
        <v>0.24</v>
      </c>
      <c r="J22" s="240">
        <f t="shared" si="8"/>
        <v>0.24</v>
      </c>
      <c r="K22" s="240">
        <f t="shared" ref="K22:R22" si="10">J22</f>
        <v>0.24</v>
      </c>
      <c r="L22" s="240">
        <f t="shared" si="10"/>
        <v>0.24</v>
      </c>
      <c r="M22" s="240">
        <f t="shared" si="10"/>
        <v>0.24</v>
      </c>
      <c r="N22" s="240">
        <f t="shared" si="10"/>
        <v>0.24</v>
      </c>
      <c r="O22" s="240">
        <f t="shared" si="10"/>
        <v>0.24</v>
      </c>
      <c r="P22" s="240">
        <f t="shared" si="10"/>
        <v>0.24</v>
      </c>
      <c r="Q22" s="240">
        <f t="shared" si="10"/>
        <v>0.24</v>
      </c>
      <c r="R22" s="240">
        <f t="shared" si="10"/>
        <v>0.24</v>
      </c>
      <c r="S22" s="527"/>
      <c r="T22" s="191"/>
      <c r="U22" s="258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2"/>
      <c r="AL22" s="481"/>
    </row>
    <row r="23" spans="2:38" ht="12.6" customHeight="1" x14ac:dyDescent="0.2">
      <c r="B23" s="244">
        <v>13</v>
      </c>
      <c r="C23" s="342" t="s">
        <v>170</v>
      </c>
      <c r="D23" s="343"/>
      <c r="E23" s="344"/>
      <c r="F23" s="345"/>
      <c r="G23" s="223">
        <f>(G17+G18)*(G24+G25)+(G20+G21)*(G24+G25)</f>
        <v>0</v>
      </c>
      <c r="H23" s="223">
        <f t="shared" ref="H23:R23" si="11">(H17+H18)*(H24+H25)+(H20+H21)*(H24+H25)</f>
        <v>0</v>
      </c>
      <c r="I23" s="223">
        <f t="shared" si="11"/>
        <v>0</v>
      </c>
      <c r="J23" s="223">
        <f t="shared" si="11"/>
        <v>0</v>
      </c>
      <c r="K23" s="223">
        <f t="shared" si="11"/>
        <v>0</v>
      </c>
      <c r="L23" s="223">
        <f t="shared" si="11"/>
        <v>0</v>
      </c>
      <c r="M23" s="223">
        <f t="shared" si="11"/>
        <v>0</v>
      </c>
      <c r="N23" s="223">
        <f t="shared" si="11"/>
        <v>0</v>
      </c>
      <c r="O23" s="223">
        <f t="shared" si="11"/>
        <v>0</v>
      </c>
      <c r="P23" s="223">
        <f t="shared" si="11"/>
        <v>0</v>
      </c>
      <c r="Q23" s="223">
        <f t="shared" si="11"/>
        <v>0</v>
      </c>
      <c r="R23" s="223">
        <f t="shared" si="11"/>
        <v>0</v>
      </c>
      <c r="S23" s="222">
        <f t="shared" si="1"/>
        <v>0</v>
      </c>
      <c r="T23" s="50"/>
      <c r="U23" s="480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49"/>
      <c r="AL23" s="479"/>
    </row>
    <row r="24" spans="2:38" s="18" customFormat="1" ht="12.6" customHeight="1" x14ac:dyDescent="0.2">
      <c r="B24" s="244"/>
      <c r="C24" s="346" t="s">
        <v>182</v>
      </c>
      <c r="D24" s="347"/>
      <c r="E24" s="348"/>
      <c r="F24" s="354"/>
      <c r="G24" s="225">
        <v>8.1900000000000001E-2</v>
      </c>
      <c r="H24" s="227">
        <f>G24</f>
        <v>8.1900000000000001E-2</v>
      </c>
      <c r="I24" s="227">
        <f t="shared" ref="I24:R27" si="12">H24</f>
        <v>8.1900000000000001E-2</v>
      </c>
      <c r="J24" s="227">
        <f t="shared" si="12"/>
        <v>8.1900000000000001E-2</v>
      </c>
      <c r="K24" s="227">
        <f t="shared" si="12"/>
        <v>8.1900000000000001E-2</v>
      </c>
      <c r="L24" s="227">
        <f t="shared" si="12"/>
        <v>8.1900000000000001E-2</v>
      </c>
      <c r="M24" s="227">
        <f t="shared" si="12"/>
        <v>8.1900000000000001E-2</v>
      </c>
      <c r="N24" s="227">
        <f t="shared" si="12"/>
        <v>8.1900000000000001E-2</v>
      </c>
      <c r="O24" s="227">
        <f t="shared" si="12"/>
        <v>8.1900000000000001E-2</v>
      </c>
      <c r="P24" s="227">
        <f t="shared" si="12"/>
        <v>8.1900000000000001E-2</v>
      </c>
      <c r="Q24" s="227">
        <f t="shared" si="12"/>
        <v>8.1900000000000001E-2</v>
      </c>
      <c r="R24" s="227">
        <f t="shared" si="12"/>
        <v>8.1900000000000001E-2</v>
      </c>
      <c r="S24" s="528"/>
      <c r="T24" s="56"/>
      <c r="U24" s="478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49"/>
      <c r="AL24" s="479"/>
    </row>
    <row r="25" spans="2:38" s="18" customFormat="1" ht="12.6" customHeight="1" x14ac:dyDescent="0.2">
      <c r="B25" s="244"/>
      <c r="C25" s="346" t="s">
        <v>183</v>
      </c>
      <c r="D25" s="347"/>
      <c r="E25" s="348"/>
      <c r="F25" s="354"/>
      <c r="G25" s="225">
        <v>0.17979999999999999</v>
      </c>
      <c r="H25" s="227">
        <f>G25</f>
        <v>0.17979999999999999</v>
      </c>
      <c r="I25" s="227">
        <f t="shared" si="12"/>
        <v>0.17979999999999999</v>
      </c>
      <c r="J25" s="227">
        <f t="shared" si="12"/>
        <v>0.17979999999999999</v>
      </c>
      <c r="K25" s="227">
        <f t="shared" si="12"/>
        <v>0.17979999999999999</v>
      </c>
      <c r="L25" s="227">
        <f t="shared" si="12"/>
        <v>0.17979999999999999</v>
      </c>
      <c r="M25" s="227">
        <f t="shared" si="12"/>
        <v>0.17979999999999999</v>
      </c>
      <c r="N25" s="227">
        <f t="shared" si="12"/>
        <v>0.17979999999999999</v>
      </c>
      <c r="O25" s="227">
        <f t="shared" si="12"/>
        <v>0.17979999999999999</v>
      </c>
      <c r="P25" s="227">
        <f t="shared" si="12"/>
        <v>0.17979999999999999</v>
      </c>
      <c r="Q25" s="227">
        <f t="shared" si="12"/>
        <v>0.17979999999999999</v>
      </c>
      <c r="R25" s="227">
        <f t="shared" si="12"/>
        <v>0.17979999999999999</v>
      </c>
      <c r="S25" s="528"/>
      <c r="T25" s="56"/>
      <c r="U25" s="478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49"/>
      <c r="AL25" s="479"/>
    </row>
    <row r="26" spans="2:38" ht="12.6" customHeight="1" x14ac:dyDescent="0.2">
      <c r="B26" s="244">
        <v>14</v>
      </c>
      <c r="C26" s="342" t="s">
        <v>171</v>
      </c>
      <c r="D26" s="343"/>
      <c r="E26" s="344"/>
      <c r="F26" s="345"/>
      <c r="G26" s="221">
        <v>0</v>
      </c>
      <c r="H26" s="221">
        <f>G26</f>
        <v>0</v>
      </c>
      <c r="I26" s="221">
        <f t="shared" si="12"/>
        <v>0</v>
      </c>
      <c r="J26" s="221">
        <f t="shared" si="12"/>
        <v>0</v>
      </c>
      <c r="K26" s="221">
        <f t="shared" si="12"/>
        <v>0</v>
      </c>
      <c r="L26" s="221">
        <f t="shared" si="12"/>
        <v>0</v>
      </c>
      <c r="M26" s="221">
        <f t="shared" si="12"/>
        <v>0</v>
      </c>
      <c r="N26" s="221">
        <f t="shared" si="12"/>
        <v>0</v>
      </c>
      <c r="O26" s="221">
        <f t="shared" si="12"/>
        <v>0</v>
      </c>
      <c r="P26" s="221">
        <f t="shared" si="12"/>
        <v>0</v>
      </c>
      <c r="Q26" s="221">
        <f t="shared" si="12"/>
        <v>0</v>
      </c>
      <c r="R26" s="221">
        <f t="shared" si="12"/>
        <v>0</v>
      </c>
      <c r="S26" s="222">
        <f t="shared" si="1"/>
        <v>0</v>
      </c>
      <c r="U26" s="478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49"/>
      <c r="AL26" s="479"/>
    </row>
    <row r="27" spans="2:38" ht="12.6" customHeight="1" thickBot="1" x14ac:dyDescent="0.25">
      <c r="B27" s="245">
        <v>15</v>
      </c>
      <c r="C27" s="614" t="s">
        <v>172</v>
      </c>
      <c r="D27" s="615"/>
      <c r="E27" s="615"/>
      <c r="F27" s="616"/>
      <c r="G27" s="228">
        <v>0</v>
      </c>
      <c r="H27" s="228">
        <f>G27</f>
        <v>0</v>
      </c>
      <c r="I27" s="228">
        <f t="shared" si="12"/>
        <v>0</v>
      </c>
      <c r="J27" s="228">
        <f t="shared" si="12"/>
        <v>0</v>
      </c>
      <c r="K27" s="228">
        <f t="shared" si="12"/>
        <v>0</v>
      </c>
      <c r="L27" s="228">
        <f t="shared" si="12"/>
        <v>0</v>
      </c>
      <c r="M27" s="228">
        <f t="shared" si="12"/>
        <v>0</v>
      </c>
      <c r="N27" s="228">
        <f t="shared" si="12"/>
        <v>0</v>
      </c>
      <c r="O27" s="228">
        <f t="shared" si="12"/>
        <v>0</v>
      </c>
      <c r="P27" s="228">
        <f t="shared" si="12"/>
        <v>0</v>
      </c>
      <c r="Q27" s="228">
        <f t="shared" si="12"/>
        <v>0</v>
      </c>
      <c r="R27" s="228">
        <f t="shared" si="12"/>
        <v>0</v>
      </c>
      <c r="S27" s="529">
        <f t="shared" si="1"/>
        <v>0</v>
      </c>
      <c r="U27" s="482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49"/>
      <c r="AL27" s="479"/>
    </row>
    <row r="28" spans="2:38" ht="4.5" customHeight="1" thickBot="1" x14ac:dyDescent="0.25">
      <c r="B28" s="101"/>
      <c r="C28" s="94"/>
      <c r="D28" s="94"/>
      <c r="E28" s="94"/>
      <c r="F28" s="186"/>
      <c r="G28" s="186"/>
      <c r="H28" s="186"/>
      <c r="I28" s="187"/>
      <c r="J28" s="186"/>
      <c r="K28" s="186"/>
      <c r="L28" s="186"/>
      <c r="M28" s="186"/>
      <c r="N28" s="186"/>
      <c r="O28" s="186"/>
      <c r="P28" s="186"/>
      <c r="Q28" s="186"/>
      <c r="R28" s="188"/>
      <c r="U28" s="482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49"/>
      <c r="AL28" s="479"/>
    </row>
    <row r="29" spans="2:38" ht="12" customHeight="1" x14ac:dyDescent="0.2">
      <c r="B29" s="101"/>
      <c r="C29" s="94"/>
      <c r="D29" s="366" t="s">
        <v>38</v>
      </c>
      <c r="E29" s="94"/>
      <c r="F29" s="366" t="s">
        <v>38</v>
      </c>
      <c r="G29" s="189"/>
      <c r="H29" s="189"/>
      <c r="I29" s="190"/>
      <c r="J29" s="189"/>
      <c r="K29" s="189"/>
      <c r="L29" s="189"/>
      <c r="M29" s="189"/>
      <c r="N29" s="189"/>
      <c r="O29" s="189"/>
      <c r="P29" s="189"/>
      <c r="Q29" s="189"/>
      <c r="R29" s="191"/>
      <c r="U29" s="483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49"/>
      <c r="AL29" s="479"/>
    </row>
    <row r="30" spans="2:38" ht="12" customHeight="1" thickBot="1" x14ac:dyDescent="0.25">
      <c r="B30" s="247"/>
      <c r="C30" s="94"/>
      <c r="D30" s="367" t="s">
        <v>39</v>
      </c>
      <c r="E30" s="101"/>
      <c r="F30" s="367" t="s">
        <v>39</v>
      </c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50"/>
      <c r="T30" s="50"/>
      <c r="U30" s="258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2"/>
      <c r="AL30" s="484"/>
    </row>
    <row r="31" spans="2:38" ht="23.25" customHeight="1" x14ac:dyDescent="0.2">
      <c r="B31" s="608" t="s">
        <v>90</v>
      </c>
      <c r="C31" s="609"/>
      <c r="D31" s="368" t="s">
        <v>40</v>
      </c>
      <c r="E31" s="385" t="s">
        <v>42</v>
      </c>
      <c r="F31" s="370" t="s">
        <v>118</v>
      </c>
      <c r="G31" s="376" t="str">
        <f t="shared" ref="G31:R31" si="13">G6</f>
        <v>Jan</v>
      </c>
      <c r="H31" s="377" t="str">
        <f t="shared" si="13"/>
        <v>Feb</v>
      </c>
      <c r="I31" s="377" t="str">
        <f t="shared" si="13"/>
        <v>Mars</v>
      </c>
      <c r="J31" s="377" t="str">
        <f t="shared" si="13"/>
        <v>April</v>
      </c>
      <c r="K31" s="377" t="str">
        <f t="shared" si="13"/>
        <v>Maj</v>
      </c>
      <c r="L31" s="377" t="str">
        <f t="shared" si="13"/>
        <v>Juni</v>
      </c>
      <c r="M31" s="377" t="str">
        <f t="shared" si="13"/>
        <v>Juli</v>
      </c>
      <c r="N31" s="377" t="str">
        <f t="shared" si="13"/>
        <v>Aug</v>
      </c>
      <c r="O31" s="377" t="str">
        <f t="shared" si="13"/>
        <v>Sep</v>
      </c>
      <c r="P31" s="377" t="str">
        <f t="shared" si="13"/>
        <v>Okt</v>
      </c>
      <c r="Q31" s="377" t="str">
        <f t="shared" si="13"/>
        <v>Nov</v>
      </c>
      <c r="R31" s="377" t="str">
        <f t="shared" si="13"/>
        <v>Dec</v>
      </c>
      <c r="S31" s="386" t="s">
        <v>43</v>
      </c>
      <c r="T31" s="196"/>
      <c r="U31" s="258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49"/>
      <c r="AL31" s="479"/>
    </row>
    <row r="32" spans="2:38" x14ac:dyDescent="0.2">
      <c r="B32" s="533">
        <v>0</v>
      </c>
      <c r="C32" s="534" t="s">
        <v>119</v>
      </c>
      <c r="D32" s="535">
        <f>SUM(D33:D37)</f>
        <v>0</v>
      </c>
      <c r="E32" s="536">
        <v>0</v>
      </c>
      <c r="F32" s="537">
        <f>SUM(F33:F37)</f>
        <v>0</v>
      </c>
      <c r="G32" s="520">
        <f>SUM(G33:G37)</f>
        <v>0</v>
      </c>
      <c r="H32" s="538">
        <f t="shared" ref="H32:R32" si="14">SUM(H33:H37)</f>
        <v>0</v>
      </c>
      <c r="I32" s="538">
        <f t="shared" si="14"/>
        <v>0</v>
      </c>
      <c r="J32" s="538">
        <f t="shared" si="14"/>
        <v>0</v>
      </c>
      <c r="K32" s="538">
        <f t="shared" si="14"/>
        <v>0</v>
      </c>
      <c r="L32" s="538">
        <f t="shared" si="14"/>
        <v>0</v>
      </c>
      <c r="M32" s="538">
        <f t="shared" si="14"/>
        <v>0</v>
      </c>
      <c r="N32" s="538">
        <f t="shared" si="14"/>
        <v>0</v>
      </c>
      <c r="O32" s="538">
        <f t="shared" si="14"/>
        <v>0</v>
      </c>
      <c r="P32" s="538">
        <f t="shared" si="14"/>
        <v>0</v>
      </c>
      <c r="Q32" s="538">
        <f t="shared" si="14"/>
        <v>0</v>
      </c>
      <c r="R32" s="538">
        <f t="shared" si="14"/>
        <v>0</v>
      </c>
      <c r="S32" s="517">
        <f>SUM(S33:S37)</f>
        <v>0</v>
      </c>
      <c r="T32" s="189"/>
      <c r="U32" s="258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79"/>
    </row>
    <row r="33" spans="2:38" ht="12.6" customHeight="1" x14ac:dyDescent="0.2">
      <c r="B33" s="243">
        <v>16</v>
      </c>
      <c r="C33" s="633" t="s">
        <v>184</v>
      </c>
      <c r="D33" s="294">
        <v>0</v>
      </c>
      <c r="E33" s="287">
        <v>25.5</v>
      </c>
      <c r="F33" s="303">
        <f>(D33+D33*E33%)</f>
        <v>0</v>
      </c>
      <c r="G33" s="229">
        <f>F33/12</f>
        <v>0</v>
      </c>
      <c r="H33" s="230">
        <f>G33</f>
        <v>0</v>
      </c>
      <c r="I33" s="230">
        <f t="shared" ref="H33:R36" si="15">H33</f>
        <v>0</v>
      </c>
      <c r="J33" s="230">
        <f t="shared" si="15"/>
        <v>0</v>
      </c>
      <c r="K33" s="230">
        <f t="shared" si="15"/>
        <v>0</v>
      </c>
      <c r="L33" s="230">
        <f t="shared" si="15"/>
        <v>0</v>
      </c>
      <c r="M33" s="230">
        <f t="shared" si="15"/>
        <v>0</v>
      </c>
      <c r="N33" s="230">
        <f t="shared" si="15"/>
        <v>0</v>
      </c>
      <c r="O33" s="230">
        <f t="shared" si="15"/>
        <v>0</v>
      </c>
      <c r="P33" s="230">
        <f t="shared" si="15"/>
        <v>0</v>
      </c>
      <c r="Q33" s="230">
        <f t="shared" si="15"/>
        <v>0</v>
      </c>
      <c r="R33" s="230">
        <f t="shared" si="15"/>
        <v>0</v>
      </c>
      <c r="S33" s="231">
        <f>SUM(G33:R33)</f>
        <v>0</v>
      </c>
      <c r="T33" s="191"/>
      <c r="U33" s="258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49"/>
      <c r="AL33" s="479"/>
    </row>
    <row r="34" spans="2:38" ht="12.6" customHeight="1" x14ac:dyDescent="0.2">
      <c r="B34" s="243">
        <f>1+B33</f>
        <v>17</v>
      </c>
      <c r="C34" s="633" t="s">
        <v>185</v>
      </c>
      <c r="D34" s="294">
        <v>0</v>
      </c>
      <c r="E34" s="288">
        <v>25.5</v>
      </c>
      <c r="F34" s="302">
        <f>(D34+D34*E34%)</f>
        <v>0</v>
      </c>
      <c r="G34" s="229">
        <f t="shared" ref="G34:G68" si="16">F34/12</f>
        <v>0</v>
      </c>
      <c r="H34" s="221">
        <f t="shared" ref="H34:R34" si="17">G34</f>
        <v>0</v>
      </c>
      <c r="I34" s="221">
        <f t="shared" si="17"/>
        <v>0</v>
      </c>
      <c r="J34" s="221">
        <f t="shared" si="17"/>
        <v>0</v>
      </c>
      <c r="K34" s="221">
        <f t="shared" si="17"/>
        <v>0</v>
      </c>
      <c r="L34" s="221">
        <f t="shared" si="17"/>
        <v>0</v>
      </c>
      <c r="M34" s="221">
        <f t="shared" si="17"/>
        <v>0</v>
      </c>
      <c r="N34" s="221">
        <f t="shared" si="17"/>
        <v>0</v>
      </c>
      <c r="O34" s="221">
        <f t="shared" si="17"/>
        <v>0</v>
      </c>
      <c r="P34" s="221">
        <f t="shared" si="17"/>
        <v>0</v>
      </c>
      <c r="Q34" s="221">
        <f t="shared" si="17"/>
        <v>0</v>
      </c>
      <c r="R34" s="221">
        <f t="shared" si="17"/>
        <v>0</v>
      </c>
      <c r="S34" s="232">
        <f>SUM(G34:R34)</f>
        <v>0</v>
      </c>
      <c r="T34" s="191"/>
      <c r="U34" s="258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49"/>
      <c r="AL34" s="479"/>
    </row>
    <row r="35" spans="2:38" ht="12.6" customHeight="1" x14ac:dyDescent="0.2">
      <c r="B35" s="243">
        <f>1+B34</f>
        <v>18</v>
      </c>
      <c r="C35" s="633" t="s">
        <v>186</v>
      </c>
      <c r="D35" s="294">
        <v>0</v>
      </c>
      <c r="E35" s="289">
        <v>0</v>
      </c>
      <c r="F35" s="302">
        <f t="shared" ref="F35:F98" si="18">(D35+D35*E35%)</f>
        <v>0</v>
      </c>
      <c r="G35" s="229">
        <f t="shared" si="16"/>
        <v>0</v>
      </c>
      <c r="H35" s="221">
        <f t="shared" ref="H35:R35" si="19">G35</f>
        <v>0</v>
      </c>
      <c r="I35" s="221">
        <f t="shared" si="19"/>
        <v>0</v>
      </c>
      <c r="J35" s="221">
        <f t="shared" si="19"/>
        <v>0</v>
      </c>
      <c r="K35" s="221">
        <f t="shared" si="19"/>
        <v>0</v>
      </c>
      <c r="L35" s="221">
        <f t="shared" si="19"/>
        <v>0</v>
      </c>
      <c r="M35" s="221">
        <f t="shared" si="19"/>
        <v>0</v>
      </c>
      <c r="N35" s="221">
        <f t="shared" si="19"/>
        <v>0</v>
      </c>
      <c r="O35" s="221">
        <f t="shared" si="19"/>
        <v>0</v>
      </c>
      <c r="P35" s="221">
        <f t="shared" si="19"/>
        <v>0</v>
      </c>
      <c r="Q35" s="221">
        <f t="shared" si="19"/>
        <v>0</v>
      </c>
      <c r="R35" s="221">
        <f t="shared" si="19"/>
        <v>0</v>
      </c>
      <c r="S35" s="232">
        <f>SUM(G35:R35)</f>
        <v>0</v>
      </c>
      <c r="T35" s="191"/>
      <c r="U35" s="258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49"/>
      <c r="AL35" s="479"/>
    </row>
    <row r="36" spans="2:38" ht="12.6" customHeight="1" x14ac:dyDescent="0.2">
      <c r="B36" s="243">
        <f>1+B35</f>
        <v>19</v>
      </c>
      <c r="C36" s="633" t="s">
        <v>187</v>
      </c>
      <c r="D36" s="294">
        <v>0</v>
      </c>
      <c r="E36" s="288">
        <v>25.5</v>
      </c>
      <c r="F36" s="302">
        <f t="shared" si="18"/>
        <v>0</v>
      </c>
      <c r="G36" s="229">
        <f t="shared" si="16"/>
        <v>0</v>
      </c>
      <c r="H36" s="221">
        <f t="shared" si="15"/>
        <v>0</v>
      </c>
      <c r="I36" s="221">
        <f t="shared" si="15"/>
        <v>0</v>
      </c>
      <c r="J36" s="221">
        <f t="shared" si="15"/>
        <v>0</v>
      </c>
      <c r="K36" s="221">
        <f t="shared" si="15"/>
        <v>0</v>
      </c>
      <c r="L36" s="221">
        <f t="shared" si="15"/>
        <v>0</v>
      </c>
      <c r="M36" s="221">
        <f t="shared" si="15"/>
        <v>0</v>
      </c>
      <c r="N36" s="221">
        <f t="shared" si="15"/>
        <v>0</v>
      </c>
      <c r="O36" s="221">
        <f t="shared" si="15"/>
        <v>0</v>
      </c>
      <c r="P36" s="221">
        <f t="shared" si="15"/>
        <v>0</v>
      </c>
      <c r="Q36" s="221">
        <f t="shared" si="15"/>
        <v>0</v>
      </c>
      <c r="R36" s="221">
        <f t="shared" si="15"/>
        <v>0</v>
      </c>
      <c r="S36" s="232">
        <f>SUM(G36:R36)</f>
        <v>0</v>
      </c>
      <c r="T36" s="191"/>
      <c r="U36" s="258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49"/>
      <c r="AL36" s="479"/>
    </row>
    <row r="37" spans="2:38" ht="12.6" customHeight="1" x14ac:dyDescent="0.2">
      <c r="B37" s="243">
        <f>1+B36</f>
        <v>20</v>
      </c>
      <c r="C37" s="634" t="s">
        <v>188</v>
      </c>
      <c r="D37" s="294">
        <v>0</v>
      </c>
      <c r="E37" s="290">
        <v>0</v>
      </c>
      <c r="F37" s="302">
        <f t="shared" si="18"/>
        <v>0</v>
      </c>
      <c r="G37" s="229">
        <f t="shared" si="16"/>
        <v>0</v>
      </c>
      <c r="H37" s="221">
        <f t="shared" ref="H37:R37" si="20">G37</f>
        <v>0</v>
      </c>
      <c r="I37" s="221">
        <f t="shared" si="20"/>
        <v>0</v>
      </c>
      <c r="J37" s="221">
        <f t="shared" si="20"/>
        <v>0</v>
      </c>
      <c r="K37" s="221">
        <f t="shared" si="20"/>
        <v>0</v>
      </c>
      <c r="L37" s="221">
        <f t="shared" si="20"/>
        <v>0</v>
      </c>
      <c r="M37" s="221">
        <f t="shared" si="20"/>
        <v>0</v>
      </c>
      <c r="N37" s="221">
        <f t="shared" si="20"/>
        <v>0</v>
      </c>
      <c r="O37" s="221">
        <f t="shared" si="20"/>
        <v>0</v>
      </c>
      <c r="P37" s="221">
        <f t="shared" si="20"/>
        <v>0</v>
      </c>
      <c r="Q37" s="221">
        <f t="shared" si="20"/>
        <v>0</v>
      </c>
      <c r="R37" s="221">
        <f t="shared" si="20"/>
        <v>0</v>
      </c>
      <c r="S37" s="232">
        <f t="shared" ref="S37:S52" si="21">SUM(G37:R37)</f>
        <v>0</v>
      </c>
      <c r="T37" s="191"/>
      <c r="U37" s="258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49"/>
      <c r="AL37" s="479"/>
    </row>
    <row r="38" spans="2:38" ht="12.6" customHeight="1" x14ac:dyDescent="0.2">
      <c r="B38" s="510">
        <v>0</v>
      </c>
      <c r="C38" s="511" t="s">
        <v>120</v>
      </c>
      <c r="D38" s="512">
        <f>SUM(D39:D48)</f>
        <v>0</v>
      </c>
      <c r="E38" s="513">
        <v>0</v>
      </c>
      <c r="F38" s="514">
        <f>SUM(F39:F48)</f>
        <v>0</v>
      </c>
      <c r="G38" s="515">
        <f>SUM(G39:G48)</f>
        <v>0</v>
      </c>
      <c r="H38" s="516">
        <f t="shared" ref="H38:S38" si="22">SUM(H39:H48)</f>
        <v>0</v>
      </c>
      <c r="I38" s="516">
        <f t="shared" si="22"/>
        <v>0</v>
      </c>
      <c r="J38" s="516">
        <f t="shared" si="22"/>
        <v>0</v>
      </c>
      <c r="K38" s="516">
        <f t="shared" si="22"/>
        <v>0</v>
      </c>
      <c r="L38" s="516">
        <f t="shared" si="22"/>
        <v>0</v>
      </c>
      <c r="M38" s="516">
        <f t="shared" si="22"/>
        <v>0</v>
      </c>
      <c r="N38" s="516">
        <f t="shared" si="22"/>
        <v>0</v>
      </c>
      <c r="O38" s="516">
        <f t="shared" si="22"/>
        <v>0</v>
      </c>
      <c r="P38" s="516">
        <f t="shared" si="22"/>
        <v>0</v>
      </c>
      <c r="Q38" s="516">
        <f t="shared" si="22"/>
        <v>0</v>
      </c>
      <c r="R38" s="516">
        <f t="shared" si="22"/>
        <v>0</v>
      </c>
      <c r="S38" s="517">
        <f t="shared" si="22"/>
        <v>0</v>
      </c>
      <c r="T38" s="189"/>
      <c r="U38" s="258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49"/>
      <c r="AL38" s="479"/>
    </row>
    <row r="39" spans="2:38" ht="12.6" customHeight="1" x14ac:dyDescent="0.2">
      <c r="B39" s="243">
        <v>21</v>
      </c>
      <c r="C39" s="633" t="s">
        <v>189</v>
      </c>
      <c r="D39" s="282">
        <v>0</v>
      </c>
      <c r="E39" s="288">
        <v>25.5</v>
      </c>
      <c r="F39" s="302">
        <f t="shared" si="18"/>
        <v>0</v>
      </c>
      <c r="G39" s="229">
        <f t="shared" si="16"/>
        <v>0</v>
      </c>
      <c r="H39" s="221">
        <f t="shared" ref="H39:R40" si="23">G39</f>
        <v>0</v>
      </c>
      <c r="I39" s="221">
        <f t="shared" si="23"/>
        <v>0</v>
      </c>
      <c r="J39" s="221">
        <f t="shared" si="23"/>
        <v>0</v>
      </c>
      <c r="K39" s="221">
        <f t="shared" si="23"/>
        <v>0</v>
      </c>
      <c r="L39" s="221">
        <f t="shared" si="23"/>
        <v>0</v>
      </c>
      <c r="M39" s="221">
        <f t="shared" si="23"/>
        <v>0</v>
      </c>
      <c r="N39" s="221">
        <f t="shared" si="23"/>
        <v>0</v>
      </c>
      <c r="O39" s="221">
        <f t="shared" si="23"/>
        <v>0</v>
      </c>
      <c r="P39" s="221">
        <f t="shared" si="23"/>
        <v>0</v>
      </c>
      <c r="Q39" s="221">
        <f t="shared" si="23"/>
        <v>0</v>
      </c>
      <c r="R39" s="221">
        <f t="shared" si="23"/>
        <v>0</v>
      </c>
      <c r="S39" s="232">
        <f>SUM(G39:R39)</f>
        <v>0</v>
      </c>
      <c r="T39" s="191"/>
      <c r="U39" s="258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49"/>
      <c r="AL39" s="479"/>
    </row>
    <row r="40" spans="2:38" ht="12.6" customHeight="1" x14ac:dyDescent="0.2">
      <c r="B40" s="243">
        <f t="shared" ref="B40:B100" si="24">B39+1</f>
        <v>22</v>
      </c>
      <c r="C40" s="633" t="s">
        <v>190</v>
      </c>
      <c r="D40" s="282">
        <v>0</v>
      </c>
      <c r="E40" s="288">
        <v>25.5</v>
      </c>
      <c r="F40" s="302">
        <f t="shared" si="18"/>
        <v>0</v>
      </c>
      <c r="G40" s="229">
        <f t="shared" si="16"/>
        <v>0</v>
      </c>
      <c r="H40" s="221">
        <f t="shared" si="23"/>
        <v>0</v>
      </c>
      <c r="I40" s="221">
        <f t="shared" si="23"/>
        <v>0</v>
      </c>
      <c r="J40" s="221">
        <f t="shared" si="23"/>
        <v>0</v>
      </c>
      <c r="K40" s="221">
        <f t="shared" si="23"/>
        <v>0</v>
      </c>
      <c r="L40" s="221">
        <f t="shared" si="23"/>
        <v>0</v>
      </c>
      <c r="M40" s="221">
        <f t="shared" si="23"/>
        <v>0</v>
      </c>
      <c r="N40" s="221">
        <f t="shared" si="23"/>
        <v>0</v>
      </c>
      <c r="O40" s="221">
        <f t="shared" si="23"/>
        <v>0</v>
      </c>
      <c r="P40" s="221">
        <f t="shared" si="23"/>
        <v>0</v>
      </c>
      <c r="Q40" s="221">
        <f t="shared" si="23"/>
        <v>0</v>
      </c>
      <c r="R40" s="221">
        <f t="shared" si="23"/>
        <v>0</v>
      </c>
      <c r="S40" s="232">
        <f>SUM(G40:R40)</f>
        <v>0</v>
      </c>
      <c r="T40" s="191"/>
      <c r="U40" s="258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49"/>
      <c r="AL40" s="479"/>
    </row>
    <row r="41" spans="2:38" ht="12.6" customHeight="1" x14ac:dyDescent="0.2">
      <c r="B41" s="243">
        <f t="shared" si="24"/>
        <v>23</v>
      </c>
      <c r="C41" s="633" t="s">
        <v>191</v>
      </c>
      <c r="D41" s="282">
        <v>0</v>
      </c>
      <c r="E41" s="288">
        <f t="shared" ref="E41:E59" si="25">E40</f>
        <v>25.5</v>
      </c>
      <c r="F41" s="302">
        <f t="shared" si="18"/>
        <v>0</v>
      </c>
      <c r="G41" s="229">
        <f t="shared" si="16"/>
        <v>0</v>
      </c>
      <c r="H41" s="221">
        <f t="shared" ref="H41:R42" si="26">G41</f>
        <v>0</v>
      </c>
      <c r="I41" s="221">
        <f t="shared" si="26"/>
        <v>0</v>
      </c>
      <c r="J41" s="221">
        <f t="shared" si="26"/>
        <v>0</v>
      </c>
      <c r="K41" s="221">
        <f t="shared" si="26"/>
        <v>0</v>
      </c>
      <c r="L41" s="221">
        <f t="shared" si="26"/>
        <v>0</v>
      </c>
      <c r="M41" s="221">
        <f t="shared" si="26"/>
        <v>0</v>
      </c>
      <c r="N41" s="221">
        <f t="shared" si="26"/>
        <v>0</v>
      </c>
      <c r="O41" s="221">
        <f t="shared" si="26"/>
        <v>0</v>
      </c>
      <c r="P41" s="221">
        <f t="shared" si="26"/>
        <v>0</v>
      </c>
      <c r="Q41" s="221">
        <f t="shared" si="26"/>
        <v>0</v>
      </c>
      <c r="R41" s="221">
        <f t="shared" si="26"/>
        <v>0</v>
      </c>
      <c r="S41" s="232">
        <f t="shared" si="21"/>
        <v>0</v>
      </c>
      <c r="T41" s="191"/>
      <c r="U41" s="258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49"/>
      <c r="AL41" s="479"/>
    </row>
    <row r="42" spans="2:38" ht="12.6" customHeight="1" x14ac:dyDescent="0.2">
      <c r="B42" s="243">
        <f t="shared" si="24"/>
        <v>24</v>
      </c>
      <c r="C42" s="633" t="s">
        <v>192</v>
      </c>
      <c r="D42" s="282">
        <v>0</v>
      </c>
      <c r="E42" s="288">
        <f t="shared" si="25"/>
        <v>25.5</v>
      </c>
      <c r="F42" s="302">
        <f t="shared" si="18"/>
        <v>0</v>
      </c>
      <c r="G42" s="229">
        <f t="shared" si="16"/>
        <v>0</v>
      </c>
      <c r="H42" s="221">
        <f t="shared" si="26"/>
        <v>0</v>
      </c>
      <c r="I42" s="221">
        <f t="shared" si="26"/>
        <v>0</v>
      </c>
      <c r="J42" s="221">
        <f t="shared" si="26"/>
        <v>0</v>
      </c>
      <c r="K42" s="221">
        <f t="shared" si="26"/>
        <v>0</v>
      </c>
      <c r="L42" s="221">
        <f t="shared" si="26"/>
        <v>0</v>
      </c>
      <c r="M42" s="221">
        <f t="shared" si="26"/>
        <v>0</v>
      </c>
      <c r="N42" s="221">
        <f t="shared" si="26"/>
        <v>0</v>
      </c>
      <c r="O42" s="221">
        <f t="shared" si="26"/>
        <v>0</v>
      </c>
      <c r="P42" s="221">
        <f t="shared" si="26"/>
        <v>0</v>
      </c>
      <c r="Q42" s="221">
        <f t="shared" si="26"/>
        <v>0</v>
      </c>
      <c r="R42" s="221">
        <f t="shared" si="26"/>
        <v>0</v>
      </c>
      <c r="S42" s="232">
        <f>SUM(G42:R42)</f>
        <v>0</v>
      </c>
      <c r="T42" s="191"/>
      <c r="U42" s="258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49"/>
      <c r="AL42" s="479"/>
    </row>
    <row r="43" spans="2:38" ht="22.15" customHeight="1" x14ac:dyDescent="0.2">
      <c r="B43" s="243">
        <f t="shared" si="24"/>
        <v>25</v>
      </c>
      <c r="C43" s="509" t="s">
        <v>193</v>
      </c>
      <c r="D43" s="282">
        <v>0</v>
      </c>
      <c r="E43" s="288">
        <f t="shared" si="25"/>
        <v>25.5</v>
      </c>
      <c r="F43" s="302">
        <f t="shared" si="18"/>
        <v>0</v>
      </c>
      <c r="G43" s="229">
        <f t="shared" si="16"/>
        <v>0</v>
      </c>
      <c r="H43" s="221">
        <f t="shared" ref="H43:R44" si="27">G43</f>
        <v>0</v>
      </c>
      <c r="I43" s="221">
        <f t="shared" si="27"/>
        <v>0</v>
      </c>
      <c r="J43" s="221">
        <f t="shared" si="27"/>
        <v>0</v>
      </c>
      <c r="K43" s="221">
        <f t="shared" si="27"/>
        <v>0</v>
      </c>
      <c r="L43" s="221">
        <f t="shared" si="27"/>
        <v>0</v>
      </c>
      <c r="M43" s="221">
        <f t="shared" si="27"/>
        <v>0</v>
      </c>
      <c r="N43" s="221">
        <f t="shared" si="27"/>
        <v>0</v>
      </c>
      <c r="O43" s="221">
        <f t="shared" si="27"/>
        <v>0</v>
      </c>
      <c r="P43" s="221">
        <f t="shared" si="27"/>
        <v>0</v>
      </c>
      <c r="Q43" s="221">
        <f t="shared" si="27"/>
        <v>0</v>
      </c>
      <c r="R43" s="221">
        <f t="shared" si="27"/>
        <v>0</v>
      </c>
      <c r="S43" s="232">
        <f t="shared" si="21"/>
        <v>0</v>
      </c>
      <c r="T43" s="191"/>
      <c r="U43" s="258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49"/>
      <c r="AL43" s="479"/>
    </row>
    <row r="44" spans="2:38" ht="12.6" customHeight="1" x14ac:dyDescent="0.2">
      <c r="B44" s="243">
        <f t="shared" si="24"/>
        <v>26</v>
      </c>
      <c r="C44" s="633" t="s">
        <v>194</v>
      </c>
      <c r="D44" s="282">
        <v>0</v>
      </c>
      <c r="E44" s="288">
        <f t="shared" si="25"/>
        <v>25.5</v>
      </c>
      <c r="F44" s="302">
        <f t="shared" si="18"/>
        <v>0</v>
      </c>
      <c r="G44" s="229">
        <f t="shared" si="16"/>
        <v>0</v>
      </c>
      <c r="H44" s="221">
        <f t="shared" si="27"/>
        <v>0</v>
      </c>
      <c r="I44" s="221">
        <f t="shared" si="27"/>
        <v>0</v>
      </c>
      <c r="J44" s="221">
        <f t="shared" si="27"/>
        <v>0</v>
      </c>
      <c r="K44" s="221">
        <f t="shared" si="27"/>
        <v>0</v>
      </c>
      <c r="L44" s="221">
        <f t="shared" si="27"/>
        <v>0</v>
      </c>
      <c r="M44" s="221">
        <f t="shared" si="27"/>
        <v>0</v>
      </c>
      <c r="N44" s="221">
        <f t="shared" si="27"/>
        <v>0</v>
      </c>
      <c r="O44" s="221">
        <f t="shared" si="27"/>
        <v>0</v>
      </c>
      <c r="P44" s="221">
        <f t="shared" si="27"/>
        <v>0</v>
      </c>
      <c r="Q44" s="221">
        <f t="shared" si="27"/>
        <v>0</v>
      </c>
      <c r="R44" s="221">
        <f t="shared" si="27"/>
        <v>0</v>
      </c>
      <c r="S44" s="232">
        <f>SUM(G44:R44)</f>
        <v>0</v>
      </c>
      <c r="T44" s="191"/>
      <c r="U44" s="258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49"/>
      <c r="AL44" s="479"/>
    </row>
    <row r="45" spans="2:38" ht="12.6" customHeight="1" x14ac:dyDescent="0.2">
      <c r="B45" s="243">
        <f t="shared" si="24"/>
        <v>27</v>
      </c>
      <c r="C45" s="633" t="s">
        <v>198</v>
      </c>
      <c r="D45" s="282">
        <v>0</v>
      </c>
      <c r="E45" s="288">
        <f t="shared" si="25"/>
        <v>25.5</v>
      </c>
      <c r="F45" s="302">
        <f t="shared" si="18"/>
        <v>0</v>
      </c>
      <c r="G45" s="229">
        <f t="shared" si="16"/>
        <v>0</v>
      </c>
      <c r="H45" s="221">
        <f t="shared" ref="H45:R45" si="28">G45</f>
        <v>0</v>
      </c>
      <c r="I45" s="221">
        <f t="shared" si="28"/>
        <v>0</v>
      </c>
      <c r="J45" s="221">
        <f t="shared" si="28"/>
        <v>0</v>
      </c>
      <c r="K45" s="221">
        <f t="shared" si="28"/>
        <v>0</v>
      </c>
      <c r="L45" s="221">
        <f t="shared" si="28"/>
        <v>0</v>
      </c>
      <c r="M45" s="221">
        <f t="shared" si="28"/>
        <v>0</v>
      </c>
      <c r="N45" s="221">
        <f t="shared" si="28"/>
        <v>0</v>
      </c>
      <c r="O45" s="221">
        <f t="shared" si="28"/>
        <v>0</v>
      </c>
      <c r="P45" s="221">
        <f t="shared" si="28"/>
        <v>0</v>
      </c>
      <c r="Q45" s="221">
        <f t="shared" si="28"/>
        <v>0</v>
      </c>
      <c r="R45" s="221">
        <f t="shared" si="28"/>
        <v>0</v>
      </c>
      <c r="S45" s="232">
        <f t="shared" si="21"/>
        <v>0</v>
      </c>
      <c r="T45" s="191"/>
      <c r="U45" s="258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49"/>
      <c r="AL45" s="479"/>
    </row>
    <row r="46" spans="2:38" ht="12.6" customHeight="1" x14ac:dyDescent="0.2">
      <c r="B46" s="243">
        <f t="shared" si="24"/>
        <v>28</v>
      </c>
      <c r="C46" s="633" t="s">
        <v>195</v>
      </c>
      <c r="D46" s="282">
        <v>0</v>
      </c>
      <c r="E46" s="288">
        <f t="shared" si="25"/>
        <v>25.5</v>
      </c>
      <c r="F46" s="302">
        <f t="shared" si="18"/>
        <v>0</v>
      </c>
      <c r="G46" s="229">
        <f t="shared" si="16"/>
        <v>0</v>
      </c>
      <c r="H46" s="221">
        <f t="shared" ref="H46:R46" si="29">G46</f>
        <v>0</v>
      </c>
      <c r="I46" s="221">
        <f t="shared" si="29"/>
        <v>0</v>
      </c>
      <c r="J46" s="221">
        <f t="shared" si="29"/>
        <v>0</v>
      </c>
      <c r="K46" s="221">
        <f t="shared" si="29"/>
        <v>0</v>
      </c>
      <c r="L46" s="221">
        <f t="shared" si="29"/>
        <v>0</v>
      </c>
      <c r="M46" s="221">
        <f t="shared" si="29"/>
        <v>0</v>
      </c>
      <c r="N46" s="221">
        <f t="shared" si="29"/>
        <v>0</v>
      </c>
      <c r="O46" s="221">
        <f t="shared" si="29"/>
        <v>0</v>
      </c>
      <c r="P46" s="221">
        <f t="shared" si="29"/>
        <v>0</v>
      </c>
      <c r="Q46" s="221">
        <f t="shared" si="29"/>
        <v>0</v>
      </c>
      <c r="R46" s="221">
        <f t="shared" si="29"/>
        <v>0</v>
      </c>
      <c r="S46" s="232">
        <f t="shared" si="21"/>
        <v>0</v>
      </c>
      <c r="T46" s="191"/>
      <c r="U46" s="258"/>
      <c r="V46" s="49"/>
      <c r="W46" s="11"/>
      <c r="X46" s="11">
        <v>0</v>
      </c>
      <c r="Y46" s="11"/>
      <c r="Z46" s="11">
        <v>0</v>
      </c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49"/>
      <c r="AL46" s="479"/>
    </row>
    <row r="47" spans="2:38" ht="12.6" customHeight="1" x14ac:dyDescent="0.2">
      <c r="B47" s="243">
        <f t="shared" si="24"/>
        <v>29</v>
      </c>
      <c r="C47" s="633" t="s">
        <v>196</v>
      </c>
      <c r="D47" s="282">
        <v>0</v>
      </c>
      <c r="E47" s="291">
        <v>0</v>
      </c>
      <c r="F47" s="302">
        <f t="shared" si="18"/>
        <v>0</v>
      </c>
      <c r="G47" s="229">
        <f t="shared" si="16"/>
        <v>0</v>
      </c>
      <c r="H47" s="221">
        <f t="shared" ref="H47" si="30">G47</f>
        <v>0</v>
      </c>
      <c r="I47" s="221">
        <f t="shared" ref="I47" si="31">H47</f>
        <v>0</v>
      </c>
      <c r="J47" s="221">
        <f t="shared" ref="J47" si="32">I47</f>
        <v>0</v>
      </c>
      <c r="K47" s="221">
        <f t="shared" ref="K47" si="33">J47</f>
        <v>0</v>
      </c>
      <c r="L47" s="221">
        <f t="shared" ref="L47" si="34">K47</f>
        <v>0</v>
      </c>
      <c r="M47" s="221">
        <f t="shared" ref="M47" si="35">L47</f>
        <v>0</v>
      </c>
      <c r="N47" s="221">
        <f t="shared" ref="N47" si="36">M47</f>
        <v>0</v>
      </c>
      <c r="O47" s="221">
        <f t="shared" ref="O47" si="37">N47</f>
        <v>0</v>
      </c>
      <c r="P47" s="221">
        <f t="shared" ref="P47" si="38">O47</f>
        <v>0</v>
      </c>
      <c r="Q47" s="221">
        <f t="shared" ref="Q47" si="39">P47</f>
        <v>0</v>
      </c>
      <c r="R47" s="221">
        <f t="shared" ref="R47" si="40">Q47</f>
        <v>0</v>
      </c>
      <c r="S47" s="232">
        <f t="shared" ref="S47" si="41">SUM(G47:R47)</f>
        <v>0</v>
      </c>
      <c r="T47" s="191"/>
      <c r="U47" s="258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49"/>
      <c r="AL47" s="479"/>
    </row>
    <row r="48" spans="2:38" ht="12.6" customHeight="1" x14ac:dyDescent="0.2">
      <c r="B48" s="243">
        <f t="shared" si="24"/>
        <v>30</v>
      </c>
      <c r="C48" s="634" t="s">
        <v>197</v>
      </c>
      <c r="D48" s="282">
        <v>0</v>
      </c>
      <c r="E48" s="291"/>
      <c r="F48" s="302">
        <f t="shared" si="18"/>
        <v>0</v>
      </c>
      <c r="G48" s="229">
        <f t="shared" si="16"/>
        <v>0</v>
      </c>
      <c r="H48" s="221">
        <f t="shared" ref="H48:R48" si="42">G48</f>
        <v>0</v>
      </c>
      <c r="I48" s="221">
        <f t="shared" si="42"/>
        <v>0</v>
      </c>
      <c r="J48" s="221">
        <f t="shared" si="42"/>
        <v>0</v>
      </c>
      <c r="K48" s="221">
        <f t="shared" si="42"/>
        <v>0</v>
      </c>
      <c r="L48" s="221">
        <f t="shared" si="42"/>
        <v>0</v>
      </c>
      <c r="M48" s="221">
        <f t="shared" si="42"/>
        <v>0</v>
      </c>
      <c r="N48" s="221">
        <f t="shared" si="42"/>
        <v>0</v>
      </c>
      <c r="O48" s="221">
        <f t="shared" si="42"/>
        <v>0</v>
      </c>
      <c r="P48" s="221">
        <f t="shared" si="42"/>
        <v>0</v>
      </c>
      <c r="Q48" s="221">
        <f t="shared" si="42"/>
        <v>0</v>
      </c>
      <c r="R48" s="221">
        <f t="shared" si="42"/>
        <v>0</v>
      </c>
      <c r="S48" s="232">
        <f>SUM(G48:R48)</f>
        <v>0</v>
      </c>
      <c r="T48" s="191"/>
      <c r="U48" s="258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49"/>
      <c r="AL48" s="479"/>
    </row>
    <row r="49" spans="2:38" ht="12.6" customHeight="1" x14ac:dyDescent="0.2">
      <c r="B49" s="510">
        <v>0</v>
      </c>
      <c r="C49" s="511" t="s">
        <v>121</v>
      </c>
      <c r="D49" s="512">
        <f>SUM(D50:D54)</f>
        <v>0</v>
      </c>
      <c r="E49" s="513"/>
      <c r="F49" s="514">
        <f>SUM(F50:F54)</f>
        <v>0</v>
      </c>
      <c r="G49" s="515">
        <f>SUM(G50:G54)</f>
        <v>0</v>
      </c>
      <c r="H49" s="516">
        <f t="shared" ref="H49:S49" si="43">SUM(H50:H54)</f>
        <v>0</v>
      </c>
      <c r="I49" s="516">
        <f t="shared" si="43"/>
        <v>0</v>
      </c>
      <c r="J49" s="516">
        <f t="shared" si="43"/>
        <v>0</v>
      </c>
      <c r="K49" s="516">
        <f t="shared" si="43"/>
        <v>0</v>
      </c>
      <c r="L49" s="516">
        <f t="shared" si="43"/>
        <v>0</v>
      </c>
      <c r="M49" s="516">
        <f t="shared" si="43"/>
        <v>0</v>
      </c>
      <c r="N49" s="516">
        <f t="shared" si="43"/>
        <v>0</v>
      </c>
      <c r="O49" s="516">
        <f t="shared" si="43"/>
        <v>0</v>
      </c>
      <c r="P49" s="516">
        <f t="shared" si="43"/>
        <v>0</v>
      </c>
      <c r="Q49" s="516">
        <f t="shared" si="43"/>
        <v>0</v>
      </c>
      <c r="R49" s="516">
        <f>SUM(R50:R54)</f>
        <v>0</v>
      </c>
      <c r="S49" s="517">
        <f t="shared" si="43"/>
        <v>0</v>
      </c>
      <c r="T49" s="189"/>
      <c r="U49" s="258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49"/>
      <c r="AL49" s="479"/>
    </row>
    <row r="50" spans="2:38" ht="12.6" customHeight="1" x14ac:dyDescent="0.2">
      <c r="B50" s="243">
        <v>31</v>
      </c>
      <c r="C50" s="633" t="s">
        <v>199</v>
      </c>
      <c r="D50" s="282">
        <v>0</v>
      </c>
      <c r="E50" s="288">
        <v>25.5</v>
      </c>
      <c r="F50" s="302">
        <f t="shared" si="18"/>
        <v>0</v>
      </c>
      <c r="G50" s="229">
        <f t="shared" si="16"/>
        <v>0</v>
      </c>
      <c r="H50" s="221">
        <f t="shared" ref="H50:R51" si="44">G50</f>
        <v>0</v>
      </c>
      <c r="I50" s="221">
        <f t="shared" si="44"/>
        <v>0</v>
      </c>
      <c r="J50" s="221">
        <f t="shared" si="44"/>
        <v>0</v>
      </c>
      <c r="K50" s="221">
        <f t="shared" si="44"/>
        <v>0</v>
      </c>
      <c r="L50" s="221">
        <f t="shared" si="44"/>
        <v>0</v>
      </c>
      <c r="M50" s="221">
        <f t="shared" si="44"/>
        <v>0</v>
      </c>
      <c r="N50" s="221">
        <f t="shared" si="44"/>
        <v>0</v>
      </c>
      <c r="O50" s="221">
        <f t="shared" si="44"/>
        <v>0</v>
      </c>
      <c r="P50" s="221">
        <f t="shared" si="44"/>
        <v>0</v>
      </c>
      <c r="Q50" s="221">
        <f t="shared" si="44"/>
        <v>0</v>
      </c>
      <c r="R50" s="221">
        <f t="shared" si="44"/>
        <v>0</v>
      </c>
      <c r="S50" s="232">
        <f t="shared" si="21"/>
        <v>0</v>
      </c>
      <c r="T50" s="191"/>
      <c r="U50" s="258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49"/>
      <c r="AL50" s="479"/>
    </row>
    <row r="51" spans="2:38" ht="12.6" customHeight="1" x14ac:dyDescent="0.2">
      <c r="B51" s="243">
        <f t="shared" si="24"/>
        <v>32</v>
      </c>
      <c r="C51" s="633" t="s">
        <v>200</v>
      </c>
      <c r="D51" s="282">
        <v>0</v>
      </c>
      <c r="E51" s="288">
        <f t="shared" si="25"/>
        <v>25.5</v>
      </c>
      <c r="F51" s="302">
        <f t="shared" si="18"/>
        <v>0</v>
      </c>
      <c r="G51" s="229">
        <f t="shared" si="16"/>
        <v>0</v>
      </c>
      <c r="H51" s="236">
        <f t="shared" si="44"/>
        <v>0</v>
      </c>
      <c r="I51" s="236">
        <f t="shared" si="44"/>
        <v>0</v>
      </c>
      <c r="J51" s="236">
        <f t="shared" si="44"/>
        <v>0</v>
      </c>
      <c r="K51" s="236">
        <f t="shared" si="44"/>
        <v>0</v>
      </c>
      <c r="L51" s="236">
        <f t="shared" si="44"/>
        <v>0</v>
      </c>
      <c r="M51" s="236">
        <f t="shared" si="44"/>
        <v>0</v>
      </c>
      <c r="N51" s="236">
        <f t="shared" si="44"/>
        <v>0</v>
      </c>
      <c r="O51" s="236">
        <f t="shared" si="44"/>
        <v>0</v>
      </c>
      <c r="P51" s="236">
        <f t="shared" si="44"/>
        <v>0</v>
      </c>
      <c r="Q51" s="236">
        <f t="shared" si="44"/>
        <v>0</v>
      </c>
      <c r="R51" s="236">
        <f t="shared" si="44"/>
        <v>0</v>
      </c>
      <c r="S51" s="237">
        <f>SUM(G51:R51)</f>
        <v>0</v>
      </c>
      <c r="T51" s="191"/>
      <c r="U51" s="258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49"/>
      <c r="AL51" s="479"/>
    </row>
    <row r="52" spans="2:38" ht="12.6" customHeight="1" x14ac:dyDescent="0.2">
      <c r="B52" s="243">
        <f t="shared" si="24"/>
        <v>33</v>
      </c>
      <c r="C52" s="633" t="s">
        <v>201</v>
      </c>
      <c r="D52" s="282">
        <v>0</v>
      </c>
      <c r="E52" s="288">
        <f t="shared" si="25"/>
        <v>25.5</v>
      </c>
      <c r="F52" s="302">
        <f t="shared" si="18"/>
        <v>0</v>
      </c>
      <c r="G52" s="229">
        <f t="shared" si="16"/>
        <v>0</v>
      </c>
      <c r="H52" s="221">
        <f t="shared" ref="H52:R54" si="45">G52</f>
        <v>0</v>
      </c>
      <c r="I52" s="221">
        <f t="shared" si="45"/>
        <v>0</v>
      </c>
      <c r="J52" s="221">
        <f t="shared" si="45"/>
        <v>0</v>
      </c>
      <c r="K52" s="221">
        <f t="shared" si="45"/>
        <v>0</v>
      </c>
      <c r="L52" s="221">
        <f t="shared" si="45"/>
        <v>0</v>
      </c>
      <c r="M52" s="221">
        <f t="shared" si="45"/>
        <v>0</v>
      </c>
      <c r="N52" s="221">
        <f t="shared" si="45"/>
        <v>0</v>
      </c>
      <c r="O52" s="221">
        <f t="shared" si="45"/>
        <v>0</v>
      </c>
      <c r="P52" s="221">
        <f t="shared" si="45"/>
        <v>0</v>
      </c>
      <c r="Q52" s="221">
        <f t="shared" si="45"/>
        <v>0</v>
      </c>
      <c r="R52" s="221">
        <f t="shared" si="45"/>
        <v>0</v>
      </c>
      <c r="S52" s="232">
        <f t="shared" si="21"/>
        <v>0</v>
      </c>
      <c r="T52" s="191"/>
      <c r="U52" s="258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49"/>
      <c r="AL52" s="479"/>
    </row>
    <row r="53" spans="2:38" ht="12.6" customHeight="1" x14ac:dyDescent="0.2">
      <c r="B53" s="243">
        <f t="shared" si="24"/>
        <v>34</v>
      </c>
      <c r="C53" s="633" t="s">
        <v>202</v>
      </c>
      <c r="D53" s="282">
        <v>0</v>
      </c>
      <c r="E53" s="291">
        <v>0</v>
      </c>
      <c r="F53" s="302">
        <f t="shared" si="18"/>
        <v>0</v>
      </c>
      <c r="G53" s="229">
        <f t="shared" si="16"/>
        <v>0</v>
      </c>
      <c r="H53" s="238">
        <f t="shared" si="45"/>
        <v>0</v>
      </c>
      <c r="I53" s="238">
        <f t="shared" si="45"/>
        <v>0</v>
      </c>
      <c r="J53" s="238">
        <f t="shared" si="45"/>
        <v>0</v>
      </c>
      <c r="K53" s="238">
        <f t="shared" si="45"/>
        <v>0</v>
      </c>
      <c r="L53" s="238">
        <f t="shared" si="45"/>
        <v>0</v>
      </c>
      <c r="M53" s="238">
        <f t="shared" si="45"/>
        <v>0</v>
      </c>
      <c r="N53" s="238">
        <f t="shared" si="45"/>
        <v>0</v>
      </c>
      <c r="O53" s="238">
        <f t="shared" si="45"/>
        <v>0</v>
      </c>
      <c r="P53" s="238">
        <f t="shared" si="45"/>
        <v>0</v>
      </c>
      <c r="Q53" s="238">
        <f t="shared" si="45"/>
        <v>0</v>
      </c>
      <c r="R53" s="238">
        <f t="shared" si="45"/>
        <v>0</v>
      </c>
      <c r="S53" s="239">
        <f>SUM(G53:R53)</f>
        <v>0</v>
      </c>
      <c r="T53" s="191"/>
      <c r="U53" s="258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49"/>
      <c r="AL53" s="479"/>
    </row>
    <row r="54" spans="2:38" ht="12.6" customHeight="1" x14ac:dyDescent="0.2">
      <c r="B54" s="243">
        <f t="shared" si="24"/>
        <v>35</v>
      </c>
      <c r="C54" s="634" t="s">
        <v>203</v>
      </c>
      <c r="D54" s="282">
        <v>0</v>
      </c>
      <c r="E54" s="288">
        <f>E52</f>
        <v>25.5</v>
      </c>
      <c r="F54" s="358">
        <f t="shared" si="18"/>
        <v>0</v>
      </c>
      <c r="G54" s="359">
        <f t="shared" si="16"/>
        <v>0</v>
      </c>
      <c r="H54" s="360">
        <f t="shared" si="45"/>
        <v>0</v>
      </c>
      <c r="I54" s="360">
        <f t="shared" si="45"/>
        <v>0</v>
      </c>
      <c r="J54" s="221">
        <f t="shared" si="45"/>
        <v>0</v>
      </c>
      <c r="K54" s="221">
        <f t="shared" si="45"/>
        <v>0</v>
      </c>
      <c r="L54" s="221">
        <f t="shared" si="45"/>
        <v>0</v>
      </c>
      <c r="M54" s="221">
        <f t="shared" si="45"/>
        <v>0</v>
      </c>
      <c r="N54" s="221">
        <f t="shared" si="45"/>
        <v>0</v>
      </c>
      <c r="O54" s="221">
        <f t="shared" si="45"/>
        <v>0</v>
      </c>
      <c r="P54" s="221">
        <f t="shared" si="45"/>
        <v>0</v>
      </c>
      <c r="Q54" s="221">
        <f t="shared" si="45"/>
        <v>0</v>
      </c>
      <c r="R54" s="221">
        <f t="shared" si="45"/>
        <v>0</v>
      </c>
      <c r="S54" s="232">
        <f>SUM(G54:R54)</f>
        <v>0</v>
      </c>
      <c r="T54" s="191"/>
      <c r="U54" s="485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94"/>
      <c r="AL54" s="486"/>
    </row>
    <row r="55" spans="2:38" ht="12.6" customHeight="1" x14ac:dyDescent="0.2">
      <c r="B55" s="510">
        <v>0</v>
      </c>
      <c r="C55" s="511" t="s">
        <v>173</v>
      </c>
      <c r="D55" s="518">
        <f>SUM(D56:D59)</f>
        <v>0</v>
      </c>
      <c r="E55" s="513"/>
      <c r="F55" s="519">
        <f>SUM(F56:F59)</f>
        <v>0</v>
      </c>
      <c r="G55" s="520">
        <f>SUM(G56:G59)</f>
        <v>0</v>
      </c>
      <c r="H55" s="521">
        <f t="shared" ref="H55:S55" si="46">SUM(H56:H59)</f>
        <v>0</v>
      </c>
      <c r="I55" s="521">
        <f t="shared" si="46"/>
        <v>0</v>
      </c>
      <c r="J55" s="516">
        <f t="shared" si="46"/>
        <v>0</v>
      </c>
      <c r="K55" s="516">
        <f t="shared" si="46"/>
        <v>0</v>
      </c>
      <c r="L55" s="516">
        <f t="shared" si="46"/>
        <v>0</v>
      </c>
      <c r="M55" s="516">
        <f t="shared" si="46"/>
        <v>0</v>
      </c>
      <c r="N55" s="516">
        <f t="shared" si="46"/>
        <v>0</v>
      </c>
      <c r="O55" s="516">
        <f t="shared" si="46"/>
        <v>0</v>
      </c>
      <c r="P55" s="516">
        <f t="shared" si="46"/>
        <v>0</v>
      </c>
      <c r="Q55" s="516">
        <f t="shared" si="46"/>
        <v>0</v>
      </c>
      <c r="R55" s="516">
        <f>SUM(R56:R59)</f>
        <v>0</v>
      </c>
      <c r="S55" s="517">
        <f t="shared" si="46"/>
        <v>0</v>
      </c>
      <c r="T55" s="189"/>
      <c r="U55" s="487" t="s">
        <v>157</v>
      </c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488"/>
    </row>
    <row r="56" spans="2:38" ht="12.6" customHeight="1" x14ac:dyDescent="0.2">
      <c r="B56" s="243">
        <v>36</v>
      </c>
      <c r="C56" s="633" t="s">
        <v>204</v>
      </c>
      <c r="D56" s="283">
        <v>0</v>
      </c>
      <c r="E56" s="288">
        <v>25.5</v>
      </c>
      <c r="F56" s="232">
        <f t="shared" si="18"/>
        <v>0</v>
      </c>
      <c r="G56" s="229">
        <f t="shared" si="16"/>
        <v>0</v>
      </c>
      <c r="H56" s="221">
        <f t="shared" ref="H56:R56" si="47">G56</f>
        <v>0</v>
      </c>
      <c r="I56" s="221">
        <f t="shared" si="47"/>
        <v>0</v>
      </c>
      <c r="J56" s="221">
        <f t="shared" si="47"/>
        <v>0</v>
      </c>
      <c r="K56" s="221">
        <f t="shared" si="47"/>
        <v>0</v>
      </c>
      <c r="L56" s="221">
        <f t="shared" si="47"/>
        <v>0</v>
      </c>
      <c r="M56" s="221">
        <f t="shared" si="47"/>
        <v>0</v>
      </c>
      <c r="N56" s="221">
        <f t="shared" si="47"/>
        <v>0</v>
      </c>
      <c r="O56" s="221">
        <f t="shared" si="47"/>
        <v>0</v>
      </c>
      <c r="P56" s="221">
        <f t="shared" si="47"/>
        <v>0</v>
      </c>
      <c r="Q56" s="221">
        <f t="shared" si="47"/>
        <v>0</v>
      </c>
      <c r="R56" s="221">
        <f t="shared" si="47"/>
        <v>0</v>
      </c>
      <c r="S56" s="232">
        <f t="shared" ref="S56:S59" si="48">SUM(G56:R56)</f>
        <v>0</v>
      </c>
      <c r="T56" s="191"/>
      <c r="U56" s="258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79"/>
    </row>
    <row r="57" spans="2:38" ht="12.6" customHeight="1" x14ac:dyDescent="0.2">
      <c r="B57" s="243">
        <f t="shared" si="24"/>
        <v>37</v>
      </c>
      <c r="C57" s="633" t="s">
        <v>205</v>
      </c>
      <c r="D57" s="283">
        <v>0</v>
      </c>
      <c r="E57" s="288">
        <f t="shared" si="25"/>
        <v>25.5</v>
      </c>
      <c r="F57" s="232">
        <f t="shared" si="18"/>
        <v>0</v>
      </c>
      <c r="G57" s="229">
        <f t="shared" si="16"/>
        <v>0</v>
      </c>
      <c r="H57" s="221">
        <f t="shared" ref="H57:R57" si="49">G57</f>
        <v>0</v>
      </c>
      <c r="I57" s="221">
        <f t="shared" si="49"/>
        <v>0</v>
      </c>
      <c r="J57" s="221">
        <f t="shared" si="49"/>
        <v>0</v>
      </c>
      <c r="K57" s="221">
        <f t="shared" si="49"/>
        <v>0</v>
      </c>
      <c r="L57" s="221">
        <f t="shared" si="49"/>
        <v>0</v>
      </c>
      <c r="M57" s="221">
        <f t="shared" si="49"/>
        <v>0</v>
      </c>
      <c r="N57" s="221">
        <f t="shared" si="49"/>
        <v>0</v>
      </c>
      <c r="O57" s="221">
        <f t="shared" si="49"/>
        <v>0</v>
      </c>
      <c r="P57" s="221">
        <f t="shared" si="49"/>
        <v>0</v>
      </c>
      <c r="Q57" s="221">
        <f t="shared" si="49"/>
        <v>0</v>
      </c>
      <c r="R57" s="221">
        <f t="shared" si="49"/>
        <v>0</v>
      </c>
      <c r="S57" s="232">
        <f t="shared" si="48"/>
        <v>0</v>
      </c>
      <c r="T57" s="191"/>
      <c r="U57" s="258"/>
      <c r="V57" s="49"/>
      <c r="W57" s="49"/>
      <c r="X57" s="49">
        <v>0</v>
      </c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79"/>
    </row>
    <row r="58" spans="2:38" ht="12.6" customHeight="1" x14ac:dyDescent="0.2">
      <c r="B58" s="243">
        <f t="shared" si="24"/>
        <v>38</v>
      </c>
      <c r="C58" s="633" t="s">
        <v>206</v>
      </c>
      <c r="D58" s="283">
        <v>0</v>
      </c>
      <c r="E58" s="288">
        <f t="shared" si="25"/>
        <v>25.5</v>
      </c>
      <c r="F58" s="232">
        <f t="shared" si="18"/>
        <v>0</v>
      </c>
      <c r="G58" s="229">
        <f t="shared" si="16"/>
        <v>0</v>
      </c>
      <c r="H58" s="221">
        <f t="shared" ref="H58:R59" si="50">G58</f>
        <v>0</v>
      </c>
      <c r="I58" s="221">
        <f t="shared" si="50"/>
        <v>0</v>
      </c>
      <c r="J58" s="221">
        <f t="shared" si="50"/>
        <v>0</v>
      </c>
      <c r="K58" s="221">
        <f t="shared" si="50"/>
        <v>0</v>
      </c>
      <c r="L58" s="221">
        <f t="shared" si="50"/>
        <v>0</v>
      </c>
      <c r="M58" s="221">
        <f t="shared" si="50"/>
        <v>0</v>
      </c>
      <c r="N58" s="221">
        <f t="shared" si="50"/>
        <v>0</v>
      </c>
      <c r="O58" s="221">
        <f t="shared" si="50"/>
        <v>0</v>
      </c>
      <c r="P58" s="221">
        <f t="shared" si="50"/>
        <v>0</v>
      </c>
      <c r="Q58" s="221">
        <f t="shared" si="50"/>
        <v>0</v>
      </c>
      <c r="R58" s="221">
        <f t="shared" si="50"/>
        <v>0</v>
      </c>
      <c r="S58" s="232">
        <f t="shared" si="48"/>
        <v>0</v>
      </c>
      <c r="T58" s="191"/>
      <c r="U58" s="258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79"/>
    </row>
    <row r="59" spans="2:38" ht="12.6" customHeight="1" x14ac:dyDescent="0.2">
      <c r="B59" s="243">
        <f t="shared" si="24"/>
        <v>39</v>
      </c>
      <c r="C59" s="634" t="s">
        <v>207</v>
      </c>
      <c r="D59" s="283">
        <v>0</v>
      </c>
      <c r="E59" s="288">
        <f t="shared" si="25"/>
        <v>25.5</v>
      </c>
      <c r="F59" s="232">
        <f t="shared" si="18"/>
        <v>0</v>
      </c>
      <c r="G59" s="229">
        <f t="shared" si="16"/>
        <v>0</v>
      </c>
      <c r="H59" s="221">
        <f t="shared" si="50"/>
        <v>0</v>
      </c>
      <c r="I59" s="221">
        <f t="shared" si="50"/>
        <v>0</v>
      </c>
      <c r="J59" s="221">
        <f t="shared" si="50"/>
        <v>0</v>
      </c>
      <c r="K59" s="221">
        <f t="shared" si="50"/>
        <v>0</v>
      </c>
      <c r="L59" s="221">
        <f t="shared" si="50"/>
        <v>0</v>
      </c>
      <c r="M59" s="221">
        <f t="shared" si="50"/>
        <v>0</v>
      </c>
      <c r="N59" s="221">
        <f t="shared" si="50"/>
        <v>0</v>
      </c>
      <c r="O59" s="221">
        <f t="shared" si="50"/>
        <v>0</v>
      </c>
      <c r="P59" s="221">
        <f t="shared" si="50"/>
        <v>0</v>
      </c>
      <c r="Q59" s="221">
        <f t="shared" si="50"/>
        <v>0</v>
      </c>
      <c r="R59" s="221">
        <f t="shared" si="50"/>
        <v>0</v>
      </c>
      <c r="S59" s="232">
        <f t="shared" si="48"/>
        <v>0</v>
      </c>
      <c r="T59" s="191"/>
      <c r="U59" s="258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79"/>
    </row>
    <row r="60" spans="2:38" ht="12.6" customHeight="1" x14ac:dyDescent="0.2">
      <c r="B60" s="510">
        <v>0</v>
      </c>
      <c r="C60" s="511" t="s">
        <v>174</v>
      </c>
      <c r="D60" s="518">
        <f>SUM(D61:D64)</f>
        <v>0</v>
      </c>
      <c r="E60" s="513"/>
      <c r="F60" s="517">
        <f>SUM(F61:F64)</f>
        <v>0</v>
      </c>
      <c r="G60" s="515">
        <f>SUM(G61:G64)</f>
        <v>0</v>
      </c>
      <c r="H60" s="516">
        <f t="shared" ref="H60:S60" si="51">SUM(H61:H64)</f>
        <v>0</v>
      </c>
      <c r="I60" s="516">
        <f t="shared" si="51"/>
        <v>0</v>
      </c>
      <c r="J60" s="516">
        <f t="shared" si="51"/>
        <v>0</v>
      </c>
      <c r="K60" s="516">
        <f t="shared" si="51"/>
        <v>0</v>
      </c>
      <c r="L60" s="516">
        <f t="shared" si="51"/>
        <v>0</v>
      </c>
      <c r="M60" s="516">
        <f t="shared" si="51"/>
        <v>0</v>
      </c>
      <c r="N60" s="516">
        <f t="shared" si="51"/>
        <v>0</v>
      </c>
      <c r="O60" s="516">
        <f t="shared" si="51"/>
        <v>0</v>
      </c>
      <c r="P60" s="516">
        <f t="shared" si="51"/>
        <v>0</v>
      </c>
      <c r="Q60" s="516">
        <f t="shared" si="51"/>
        <v>0</v>
      </c>
      <c r="R60" s="516">
        <f>SUM(R61:R64)</f>
        <v>0</v>
      </c>
      <c r="S60" s="517">
        <f t="shared" si="51"/>
        <v>0</v>
      </c>
      <c r="T60" s="189"/>
      <c r="U60" s="258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79"/>
    </row>
    <row r="61" spans="2:38" ht="12.6" customHeight="1" x14ac:dyDescent="0.2">
      <c r="B61" s="243">
        <v>40</v>
      </c>
      <c r="C61" s="633" t="s">
        <v>208</v>
      </c>
      <c r="D61" s="283">
        <v>0</v>
      </c>
      <c r="E61" s="288">
        <v>25.5</v>
      </c>
      <c r="F61" s="232">
        <f t="shared" si="18"/>
        <v>0</v>
      </c>
      <c r="G61" s="229">
        <f t="shared" si="16"/>
        <v>0</v>
      </c>
      <c r="H61" s="221">
        <f t="shared" ref="H61:H64" si="52">G61</f>
        <v>0</v>
      </c>
      <c r="I61" s="221">
        <f t="shared" ref="I61:I64" si="53">H61</f>
        <v>0</v>
      </c>
      <c r="J61" s="221">
        <f t="shared" ref="J61:J64" si="54">I61</f>
        <v>0</v>
      </c>
      <c r="K61" s="221">
        <f t="shared" ref="K61:K64" si="55">J61</f>
        <v>0</v>
      </c>
      <c r="L61" s="221">
        <f t="shared" ref="L61:L64" si="56">K61</f>
        <v>0</v>
      </c>
      <c r="M61" s="221">
        <f t="shared" ref="M61:M64" si="57">L61</f>
        <v>0</v>
      </c>
      <c r="N61" s="221">
        <f t="shared" ref="N61:N64" si="58">M61</f>
        <v>0</v>
      </c>
      <c r="O61" s="221">
        <f t="shared" ref="O61:O64" si="59">N61</f>
        <v>0</v>
      </c>
      <c r="P61" s="221">
        <f t="shared" ref="P61:P64" si="60">O61</f>
        <v>0</v>
      </c>
      <c r="Q61" s="221">
        <f t="shared" ref="Q61:Q64" si="61">P61</f>
        <v>0</v>
      </c>
      <c r="R61" s="221">
        <f t="shared" ref="R61:R64" si="62">Q61</f>
        <v>0</v>
      </c>
      <c r="S61" s="232">
        <f t="shared" ref="S61:S64" si="63">SUM(G61:R61)</f>
        <v>0</v>
      </c>
      <c r="T61" s="191"/>
      <c r="U61" s="258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79"/>
    </row>
    <row r="62" spans="2:38" ht="12.6" customHeight="1" x14ac:dyDescent="0.2">
      <c r="B62" s="243">
        <f t="shared" si="24"/>
        <v>41</v>
      </c>
      <c r="C62" s="633" t="s">
        <v>201</v>
      </c>
      <c r="D62" s="283">
        <v>0</v>
      </c>
      <c r="E62" s="288">
        <f t="shared" ref="E62:E64" si="64">E61</f>
        <v>25.5</v>
      </c>
      <c r="F62" s="232">
        <f t="shared" si="18"/>
        <v>0</v>
      </c>
      <c r="G62" s="229">
        <f t="shared" si="16"/>
        <v>0</v>
      </c>
      <c r="H62" s="221">
        <f t="shared" si="52"/>
        <v>0</v>
      </c>
      <c r="I62" s="221">
        <f t="shared" si="53"/>
        <v>0</v>
      </c>
      <c r="J62" s="221">
        <f t="shared" si="54"/>
        <v>0</v>
      </c>
      <c r="K62" s="221">
        <f t="shared" si="55"/>
        <v>0</v>
      </c>
      <c r="L62" s="221">
        <f t="shared" si="56"/>
        <v>0</v>
      </c>
      <c r="M62" s="221">
        <f t="shared" si="57"/>
        <v>0</v>
      </c>
      <c r="N62" s="221">
        <f t="shared" si="58"/>
        <v>0</v>
      </c>
      <c r="O62" s="221">
        <f t="shared" si="59"/>
        <v>0</v>
      </c>
      <c r="P62" s="221">
        <f t="shared" si="60"/>
        <v>0</v>
      </c>
      <c r="Q62" s="221">
        <f t="shared" si="61"/>
        <v>0</v>
      </c>
      <c r="R62" s="221">
        <f t="shared" si="62"/>
        <v>0</v>
      </c>
      <c r="S62" s="232">
        <f t="shared" si="63"/>
        <v>0</v>
      </c>
      <c r="T62" s="191"/>
      <c r="U62" s="258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79"/>
    </row>
    <row r="63" spans="2:38" ht="12.6" customHeight="1" x14ac:dyDescent="0.2">
      <c r="B63" s="243">
        <f t="shared" si="24"/>
        <v>42</v>
      </c>
      <c r="C63" s="633" t="s">
        <v>209</v>
      </c>
      <c r="D63" s="283">
        <v>0</v>
      </c>
      <c r="E63" s="288">
        <f t="shared" si="64"/>
        <v>25.5</v>
      </c>
      <c r="F63" s="232">
        <f t="shared" si="18"/>
        <v>0</v>
      </c>
      <c r="G63" s="229">
        <f t="shared" si="16"/>
        <v>0</v>
      </c>
      <c r="H63" s="221">
        <f t="shared" si="52"/>
        <v>0</v>
      </c>
      <c r="I63" s="221">
        <f t="shared" si="53"/>
        <v>0</v>
      </c>
      <c r="J63" s="221">
        <f t="shared" si="54"/>
        <v>0</v>
      </c>
      <c r="K63" s="221">
        <f t="shared" si="55"/>
        <v>0</v>
      </c>
      <c r="L63" s="221">
        <f t="shared" si="56"/>
        <v>0</v>
      </c>
      <c r="M63" s="221">
        <f t="shared" si="57"/>
        <v>0</v>
      </c>
      <c r="N63" s="221">
        <f t="shared" si="58"/>
        <v>0</v>
      </c>
      <c r="O63" s="221">
        <f t="shared" si="59"/>
        <v>0</v>
      </c>
      <c r="P63" s="221">
        <f t="shared" si="60"/>
        <v>0</v>
      </c>
      <c r="Q63" s="221">
        <f t="shared" si="61"/>
        <v>0</v>
      </c>
      <c r="R63" s="221">
        <f t="shared" si="62"/>
        <v>0</v>
      </c>
      <c r="S63" s="232">
        <f t="shared" si="63"/>
        <v>0</v>
      </c>
      <c r="T63" s="191"/>
      <c r="U63" s="258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79"/>
    </row>
    <row r="64" spans="2:38" ht="12.6" customHeight="1" x14ac:dyDescent="0.2">
      <c r="B64" s="243">
        <f t="shared" si="24"/>
        <v>43</v>
      </c>
      <c r="C64" s="634" t="s">
        <v>210</v>
      </c>
      <c r="D64" s="283">
        <v>0</v>
      </c>
      <c r="E64" s="288">
        <f t="shared" si="64"/>
        <v>25.5</v>
      </c>
      <c r="F64" s="232">
        <f t="shared" si="18"/>
        <v>0</v>
      </c>
      <c r="G64" s="229">
        <f t="shared" si="16"/>
        <v>0</v>
      </c>
      <c r="H64" s="221">
        <f t="shared" si="52"/>
        <v>0</v>
      </c>
      <c r="I64" s="221">
        <f t="shared" si="53"/>
        <v>0</v>
      </c>
      <c r="J64" s="221">
        <f t="shared" si="54"/>
        <v>0</v>
      </c>
      <c r="K64" s="221">
        <f t="shared" si="55"/>
        <v>0</v>
      </c>
      <c r="L64" s="221">
        <f t="shared" si="56"/>
        <v>0</v>
      </c>
      <c r="M64" s="221">
        <f t="shared" si="57"/>
        <v>0</v>
      </c>
      <c r="N64" s="221">
        <f t="shared" si="58"/>
        <v>0</v>
      </c>
      <c r="O64" s="221">
        <f t="shared" si="59"/>
        <v>0</v>
      </c>
      <c r="P64" s="221">
        <f t="shared" si="60"/>
        <v>0</v>
      </c>
      <c r="Q64" s="221">
        <f t="shared" si="61"/>
        <v>0</v>
      </c>
      <c r="R64" s="221">
        <f t="shared" si="62"/>
        <v>0</v>
      </c>
      <c r="S64" s="232">
        <f t="shared" si="63"/>
        <v>0</v>
      </c>
      <c r="T64" s="191"/>
      <c r="U64" s="258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79"/>
    </row>
    <row r="65" spans="2:38" ht="12.6" customHeight="1" x14ac:dyDescent="0.2">
      <c r="B65" s="510" t="s">
        <v>0</v>
      </c>
      <c r="C65" s="511" t="s">
        <v>51</v>
      </c>
      <c r="D65" s="518">
        <f>SUM(D66:D68)</f>
        <v>0</v>
      </c>
      <c r="E65" s="513"/>
      <c r="F65" s="517">
        <f>SUM(F66:F68)</f>
        <v>0</v>
      </c>
      <c r="G65" s="515">
        <f>SUM(G66:G68)</f>
        <v>0</v>
      </c>
      <c r="H65" s="516">
        <f t="shared" ref="H65:S65" si="65">SUM(H66:H68)</f>
        <v>0</v>
      </c>
      <c r="I65" s="516">
        <f t="shared" si="65"/>
        <v>0</v>
      </c>
      <c r="J65" s="516">
        <f t="shared" si="65"/>
        <v>0</v>
      </c>
      <c r="K65" s="516">
        <f t="shared" si="65"/>
        <v>0</v>
      </c>
      <c r="L65" s="516">
        <f t="shared" si="65"/>
        <v>0</v>
      </c>
      <c r="M65" s="516">
        <f t="shared" si="65"/>
        <v>0</v>
      </c>
      <c r="N65" s="516">
        <f t="shared" si="65"/>
        <v>0</v>
      </c>
      <c r="O65" s="516">
        <f t="shared" si="65"/>
        <v>0</v>
      </c>
      <c r="P65" s="516">
        <f t="shared" si="65"/>
        <v>0</v>
      </c>
      <c r="Q65" s="516">
        <f t="shared" si="65"/>
        <v>0</v>
      </c>
      <c r="R65" s="516">
        <f>SUM(R66:R68)</f>
        <v>0</v>
      </c>
      <c r="S65" s="517">
        <f t="shared" si="65"/>
        <v>0</v>
      </c>
      <c r="T65" s="189"/>
      <c r="U65" s="258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79"/>
    </row>
    <row r="66" spans="2:38" ht="12.6" customHeight="1" x14ac:dyDescent="0.2">
      <c r="B66" s="243">
        <v>44</v>
      </c>
      <c r="C66" s="633" t="s">
        <v>211</v>
      </c>
      <c r="D66" s="283">
        <v>0</v>
      </c>
      <c r="E66" s="287">
        <v>10</v>
      </c>
      <c r="F66" s="232">
        <f t="shared" si="18"/>
        <v>0</v>
      </c>
      <c r="G66" s="229">
        <f t="shared" si="16"/>
        <v>0</v>
      </c>
      <c r="H66" s="221">
        <f t="shared" ref="H66:H68" si="66">G66</f>
        <v>0</v>
      </c>
      <c r="I66" s="221">
        <f t="shared" ref="I66:I68" si="67">H66</f>
        <v>0</v>
      </c>
      <c r="J66" s="221">
        <f t="shared" ref="J66:J68" si="68">I66</f>
        <v>0</v>
      </c>
      <c r="K66" s="221">
        <f t="shared" ref="K66:K68" si="69">J66</f>
        <v>0</v>
      </c>
      <c r="L66" s="221">
        <f t="shared" ref="L66:L68" si="70">K66</f>
        <v>0</v>
      </c>
      <c r="M66" s="221">
        <f t="shared" ref="M66:M68" si="71">L66</f>
        <v>0</v>
      </c>
      <c r="N66" s="221">
        <f t="shared" ref="N66:N68" si="72">M66</f>
        <v>0</v>
      </c>
      <c r="O66" s="221">
        <f t="shared" ref="O66:O68" si="73">N66</f>
        <v>0</v>
      </c>
      <c r="P66" s="221">
        <f t="shared" ref="P66:P68" si="74">O66</f>
        <v>0</v>
      </c>
      <c r="Q66" s="221">
        <f t="shared" ref="Q66:Q68" si="75">P66</f>
        <v>0</v>
      </c>
      <c r="R66" s="221">
        <f t="shared" ref="R66:R68" si="76">Q66</f>
        <v>0</v>
      </c>
      <c r="S66" s="232">
        <f>SUM(G66:R66)</f>
        <v>0</v>
      </c>
      <c r="T66" s="191"/>
      <c r="U66" s="258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79"/>
    </row>
    <row r="67" spans="2:38" ht="12.6" customHeight="1" x14ac:dyDescent="0.2">
      <c r="B67" s="243">
        <f t="shared" si="24"/>
        <v>45</v>
      </c>
      <c r="C67" s="633" t="s">
        <v>212</v>
      </c>
      <c r="D67" s="283">
        <v>0</v>
      </c>
      <c r="E67" s="289"/>
      <c r="F67" s="232">
        <f t="shared" si="18"/>
        <v>0</v>
      </c>
      <c r="G67" s="229">
        <f t="shared" si="16"/>
        <v>0</v>
      </c>
      <c r="H67" s="221">
        <f t="shared" si="66"/>
        <v>0</v>
      </c>
      <c r="I67" s="221">
        <f t="shared" si="67"/>
        <v>0</v>
      </c>
      <c r="J67" s="221">
        <f t="shared" si="68"/>
        <v>0</v>
      </c>
      <c r="K67" s="221">
        <f t="shared" si="69"/>
        <v>0</v>
      </c>
      <c r="L67" s="221">
        <f t="shared" si="70"/>
        <v>0</v>
      </c>
      <c r="M67" s="221">
        <f t="shared" si="71"/>
        <v>0</v>
      </c>
      <c r="N67" s="221">
        <f t="shared" si="72"/>
        <v>0</v>
      </c>
      <c r="O67" s="221">
        <f t="shared" si="73"/>
        <v>0</v>
      </c>
      <c r="P67" s="221">
        <f t="shared" si="74"/>
        <v>0</v>
      </c>
      <c r="Q67" s="221">
        <f t="shared" si="75"/>
        <v>0</v>
      </c>
      <c r="R67" s="221">
        <f t="shared" si="76"/>
        <v>0</v>
      </c>
      <c r="S67" s="232">
        <f t="shared" ref="S67:S68" si="77">SUM(G67:R67)</f>
        <v>0</v>
      </c>
      <c r="T67" s="191"/>
      <c r="U67" s="258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79"/>
    </row>
    <row r="68" spans="2:38" ht="12.6" customHeight="1" x14ac:dyDescent="0.2">
      <c r="B68" s="243">
        <f t="shared" si="24"/>
        <v>46</v>
      </c>
      <c r="C68" s="634" t="s">
        <v>213</v>
      </c>
      <c r="D68" s="283">
        <v>0</v>
      </c>
      <c r="E68" s="288">
        <v>25.5</v>
      </c>
      <c r="F68" s="232">
        <f t="shared" si="18"/>
        <v>0</v>
      </c>
      <c r="G68" s="229">
        <f t="shared" si="16"/>
        <v>0</v>
      </c>
      <c r="H68" s="221">
        <f t="shared" si="66"/>
        <v>0</v>
      </c>
      <c r="I68" s="221">
        <f t="shared" si="67"/>
        <v>0</v>
      </c>
      <c r="J68" s="221">
        <f t="shared" si="68"/>
        <v>0</v>
      </c>
      <c r="K68" s="221">
        <f t="shared" si="69"/>
        <v>0</v>
      </c>
      <c r="L68" s="221">
        <f t="shared" si="70"/>
        <v>0</v>
      </c>
      <c r="M68" s="221">
        <f t="shared" si="71"/>
        <v>0</v>
      </c>
      <c r="N68" s="221">
        <f t="shared" si="72"/>
        <v>0</v>
      </c>
      <c r="O68" s="221">
        <f t="shared" si="73"/>
        <v>0</v>
      </c>
      <c r="P68" s="221">
        <f t="shared" si="74"/>
        <v>0</v>
      </c>
      <c r="Q68" s="221">
        <f t="shared" si="75"/>
        <v>0</v>
      </c>
      <c r="R68" s="221">
        <f t="shared" si="76"/>
        <v>0</v>
      </c>
      <c r="S68" s="232">
        <f t="shared" si="77"/>
        <v>0</v>
      </c>
      <c r="T68" s="191"/>
      <c r="U68" s="258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79"/>
    </row>
    <row r="69" spans="2:38" ht="12.6" customHeight="1" x14ac:dyDescent="0.2">
      <c r="B69" s="510" t="s">
        <v>0</v>
      </c>
      <c r="C69" s="511" t="s">
        <v>218</v>
      </c>
      <c r="D69" s="518">
        <f>SUM(D70:D71)</f>
        <v>0</v>
      </c>
      <c r="E69" s="513"/>
      <c r="F69" s="517">
        <f>SUM(F70:F71)</f>
        <v>0</v>
      </c>
      <c r="G69" s="515">
        <f>SUM(G70:G71)</f>
        <v>0</v>
      </c>
      <c r="H69" s="522">
        <f t="shared" ref="H69:S69" si="78">SUM(H70:H71)</f>
        <v>0</v>
      </c>
      <c r="I69" s="522">
        <f t="shared" si="78"/>
        <v>0</v>
      </c>
      <c r="J69" s="522">
        <f t="shared" si="78"/>
        <v>0</v>
      </c>
      <c r="K69" s="522">
        <f t="shared" si="78"/>
        <v>0</v>
      </c>
      <c r="L69" s="522">
        <f t="shared" si="78"/>
        <v>0</v>
      </c>
      <c r="M69" s="522">
        <f t="shared" si="78"/>
        <v>0</v>
      </c>
      <c r="N69" s="522">
        <f t="shared" si="78"/>
        <v>0</v>
      </c>
      <c r="O69" s="522">
        <f t="shared" si="78"/>
        <v>0</v>
      </c>
      <c r="P69" s="522">
        <f t="shared" si="78"/>
        <v>0</v>
      </c>
      <c r="Q69" s="522">
        <f t="shared" si="78"/>
        <v>0</v>
      </c>
      <c r="R69" s="522">
        <f t="shared" si="78"/>
        <v>0</v>
      </c>
      <c r="S69" s="517">
        <f t="shared" si="78"/>
        <v>0</v>
      </c>
      <c r="T69" s="189"/>
      <c r="U69" s="258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79"/>
    </row>
    <row r="70" spans="2:38" ht="12.6" customHeight="1" x14ac:dyDescent="0.2">
      <c r="B70" s="243">
        <v>47</v>
      </c>
      <c r="C70" s="633" t="s">
        <v>214</v>
      </c>
      <c r="D70" s="283">
        <v>0</v>
      </c>
      <c r="E70" s="289">
        <v>0</v>
      </c>
      <c r="F70" s="232">
        <f t="shared" si="18"/>
        <v>0</v>
      </c>
      <c r="G70" s="229">
        <f t="shared" ref="G70:G73" si="79">F70/12</f>
        <v>0</v>
      </c>
      <c r="H70" s="238">
        <f t="shared" ref="H70:H73" si="80">G70</f>
        <v>0</v>
      </c>
      <c r="I70" s="238">
        <f t="shared" ref="I70:I73" si="81">H70</f>
        <v>0</v>
      </c>
      <c r="J70" s="238">
        <f t="shared" ref="J70:J73" si="82">I70</f>
        <v>0</v>
      </c>
      <c r="K70" s="238">
        <f t="shared" ref="K70:K73" si="83">J70</f>
        <v>0</v>
      </c>
      <c r="L70" s="238">
        <f t="shared" ref="L70:L73" si="84">K70</f>
        <v>0</v>
      </c>
      <c r="M70" s="238">
        <f t="shared" ref="M70:M73" si="85">L70</f>
        <v>0</v>
      </c>
      <c r="N70" s="238">
        <f t="shared" ref="N70:N73" si="86">M70</f>
        <v>0</v>
      </c>
      <c r="O70" s="238">
        <f t="shared" ref="O70:O73" si="87">N70</f>
        <v>0</v>
      </c>
      <c r="P70" s="238">
        <f t="shared" ref="P70:P73" si="88">O70</f>
        <v>0</v>
      </c>
      <c r="Q70" s="238">
        <f t="shared" ref="Q70:Q73" si="89">P70</f>
        <v>0</v>
      </c>
      <c r="R70" s="238">
        <f t="shared" ref="R70:R73" si="90">Q70</f>
        <v>0</v>
      </c>
      <c r="S70" s="232">
        <f t="shared" ref="S70:S73" si="91">SUM(G70:R70)</f>
        <v>0</v>
      </c>
      <c r="T70" s="191"/>
      <c r="U70" s="258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79"/>
    </row>
    <row r="71" spans="2:38" ht="12.6" customHeight="1" x14ac:dyDescent="0.2">
      <c r="B71" s="243">
        <f t="shared" si="24"/>
        <v>48</v>
      </c>
      <c r="C71" s="633" t="s">
        <v>215</v>
      </c>
      <c r="D71" s="283">
        <v>0</v>
      </c>
      <c r="E71" s="289">
        <v>0</v>
      </c>
      <c r="F71" s="232">
        <f t="shared" si="18"/>
        <v>0</v>
      </c>
      <c r="G71" s="229">
        <f t="shared" si="79"/>
        <v>0</v>
      </c>
      <c r="H71" s="221">
        <f t="shared" si="80"/>
        <v>0</v>
      </c>
      <c r="I71" s="221">
        <f t="shared" si="81"/>
        <v>0</v>
      </c>
      <c r="J71" s="221">
        <f t="shared" si="82"/>
        <v>0</v>
      </c>
      <c r="K71" s="221">
        <f t="shared" si="83"/>
        <v>0</v>
      </c>
      <c r="L71" s="221">
        <f t="shared" si="84"/>
        <v>0</v>
      </c>
      <c r="M71" s="221">
        <f t="shared" si="85"/>
        <v>0</v>
      </c>
      <c r="N71" s="221">
        <f t="shared" si="86"/>
        <v>0</v>
      </c>
      <c r="O71" s="221">
        <f t="shared" si="87"/>
        <v>0</v>
      </c>
      <c r="P71" s="221">
        <f t="shared" si="88"/>
        <v>0</v>
      </c>
      <c r="Q71" s="221">
        <f t="shared" si="89"/>
        <v>0</v>
      </c>
      <c r="R71" s="221">
        <f t="shared" si="90"/>
        <v>0</v>
      </c>
      <c r="S71" s="232">
        <f t="shared" si="91"/>
        <v>0</v>
      </c>
      <c r="T71" s="191"/>
      <c r="U71" s="258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79"/>
    </row>
    <row r="72" spans="2:38" ht="12.6" customHeight="1" x14ac:dyDescent="0.2">
      <c r="B72" s="243">
        <f t="shared" si="24"/>
        <v>49</v>
      </c>
      <c r="C72" s="633" t="s">
        <v>216</v>
      </c>
      <c r="D72" s="283">
        <v>0</v>
      </c>
      <c r="E72" s="289"/>
      <c r="F72" s="232">
        <f t="shared" si="18"/>
        <v>0</v>
      </c>
      <c r="G72" s="229">
        <f t="shared" si="79"/>
        <v>0</v>
      </c>
      <c r="H72" s="221">
        <f t="shared" si="80"/>
        <v>0</v>
      </c>
      <c r="I72" s="221">
        <f t="shared" si="81"/>
        <v>0</v>
      </c>
      <c r="J72" s="221">
        <f t="shared" si="82"/>
        <v>0</v>
      </c>
      <c r="K72" s="221">
        <f t="shared" si="83"/>
        <v>0</v>
      </c>
      <c r="L72" s="221">
        <f t="shared" si="84"/>
        <v>0</v>
      </c>
      <c r="M72" s="221">
        <f t="shared" si="85"/>
        <v>0</v>
      </c>
      <c r="N72" s="221">
        <f t="shared" si="86"/>
        <v>0</v>
      </c>
      <c r="O72" s="221">
        <f t="shared" si="87"/>
        <v>0</v>
      </c>
      <c r="P72" s="221">
        <f t="shared" si="88"/>
        <v>0</v>
      </c>
      <c r="Q72" s="221">
        <f t="shared" si="89"/>
        <v>0</v>
      </c>
      <c r="R72" s="221">
        <f t="shared" si="90"/>
        <v>0</v>
      </c>
      <c r="S72" s="232">
        <f t="shared" si="91"/>
        <v>0</v>
      </c>
      <c r="T72" s="191"/>
      <c r="U72" s="258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79"/>
    </row>
    <row r="73" spans="2:38" ht="12.6" customHeight="1" x14ac:dyDescent="0.2">
      <c r="B73" s="243">
        <f t="shared" si="24"/>
        <v>50</v>
      </c>
      <c r="C73" s="633" t="s">
        <v>217</v>
      </c>
      <c r="D73" s="283">
        <v>0</v>
      </c>
      <c r="E73" s="288">
        <v>25.5</v>
      </c>
      <c r="F73" s="232">
        <f t="shared" si="18"/>
        <v>0</v>
      </c>
      <c r="G73" s="229">
        <f t="shared" si="79"/>
        <v>0</v>
      </c>
      <c r="H73" s="221">
        <f t="shared" si="80"/>
        <v>0</v>
      </c>
      <c r="I73" s="221">
        <f t="shared" si="81"/>
        <v>0</v>
      </c>
      <c r="J73" s="221">
        <f t="shared" si="82"/>
        <v>0</v>
      </c>
      <c r="K73" s="221">
        <f t="shared" si="83"/>
        <v>0</v>
      </c>
      <c r="L73" s="221">
        <f t="shared" si="84"/>
        <v>0</v>
      </c>
      <c r="M73" s="221">
        <f t="shared" si="85"/>
        <v>0</v>
      </c>
      <c r="N73" s="221">
        <f t="shared" si="86"/>
        <v>0</v>
      </c>
      <c r="O73" s="221">
        <f t="shared" si="87"/>
        <v>0</v>
      </c>
      <c r="P73" s="221">
        <f t="shared" si="88"/>
        <v>0</v>
      </c>
      <c r="Q73" s="221">
        <f t="shared" si="89"/>
        <v>0</v>
      </c>
      <c r="R73" s="221">
        <f t="shared" si="90"/>
        <v>0</v>
      </c>
      <c r="S73" s="232">
        <f t="shared" si="91"/>
        <v>0</v>
      </c>
      <c r="T73" s="191"/>
      <c r="U73" s="258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79"/>
    </row>
    <row r="74" spans="2:38" ht="12.6" customHeight="1" x14ac:dyDescent="0.2">
      <c r="B74" s="510" t="s">
        <v>0</v>
      </c>
      <c r="C74" s="523" t="s">
        <v>175</v>
      </c>
      <c r="D74" s="518">
        <f>SUM(D75:D78)</f>
        <v>0</v>
      </c>
      <c r="E74" s="513"/>
      <c r="F74" s="517">
        <f>SUM(F75:F78)</f>
        <v>0</v>
      </c>
      <c r="G74" s="515">
        <f>SUM(G75:G78)</f>
        <v>0</v>
      </c>
      <c r="H74" s="516">
        <f t="shared" ref="H74:S74" si="92">SUM(H75:H78)</f>
        <v>0</v>
      </c>
      <c r="I74" s="516">
        <f t="shared" si="92"/>
        <v>0</v>
      </c>
      <c r="J74" s="516">
        <f t="shared" si="92"/>
        <v>0</v>
      </c>
      <c r="K74" s="516">
        <f t="shared" si="92"/>
        <v>0</v>
      </c>
      <c r="L74" s="516">
        <f t="shared" si="92"/>
        <v>0</v>
      </c>
      <c r="M74" s="516">
        <f t="shared" si="92"/>
        <v>0</v>
      </c>
      <c r="N74" s="516">
        <f t="shared" si="92"/>
        <v>0</v>
      </c>
      <c r="O74" s="516">
        <f t="shared" si="92"/>
        <v>0</v>
      </c>
      <c r="P74" s="516">
        <f t="shared" si="92"/>
        <v>0</v>
      </c>
      <c r="Q74" s="516">
        <f>SUM(Q75:Q78)</f>
        <v>0</v>
      </c>
      <c r="R74" s="516">
        <f t="shared" si="92"/>
        <v>0</v>
      </c>
      <c r="S74" s="517">
        <f t="shared" si="92"/>
        <v>0</v>
      </c>
      <c r="T74" s="189"/>
      <c r="U74" s="258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79"/>
    </row>
    <row r="75" spans="2:38" ht="12.6" customHeight="1" x14ac:dyDescent="0.2">
      <c r="B75" s="243">
        <v>51</v>
      </c>
      <c r="C75" s="633" t="s">
        <v>222</v>
      </c>
      <c r="D75" s="283">
        <v>0</v>
      </c>
      <c r="E75" s="288">
        <v>25.5</v>
      </c>
      <c r="F75" s="232">
        <f t="shared" si="18"/>
        <v>0</v>
      </c>
      <c r="G75" s="229">
        <f t="shared" ref="G75:G78" si="93">F75/12</f>
        <v>0</v>
      </c>
      <c r="H75" s="221">
        <f t="shared" ref="H75:H78" si="94">G75</f>
        <v>0</v>
      </c>
      <c r="I75" s="221">
        <f t="shared" ref="I75:I78" si="95">H75</f>
        <v>0</v>
      </c>
      <c r="J75" s="221">
        <f t="shared" ref="J75:J78" si="96">I75</f>
        <v>0</v>
      </c>
      <c r="K75" s="221">
        <f t="shared" ref="K75:K78" si="97">J75</f>
        <v>0</v>
      </c>
      <c r="L75" s="221">
        <f t="shared" ref="L75:L78" si="98">K75</f>
        <v>0</v>
      </c>
      <c r="M75" s="221">
        <f t="shared" ref="M75:M78" si="99">L75</f>
        <v>0</v>
      </c>
      <c r="N75" s="221">
        <f t="shared" ref="N75:N78" si="100">M75</f>
        <v>0</v>
      </c>
      <c r="O75" s="221">
        <f t="shared" ref="O75:O78" si="101">N75</f>
        <v>0</v>
      </c>
      <c r="P75" s="221">
        <f t="shared" ref="P75:P78" si="102">O75</f>
        <v>0</v>
      </c>
      <c r="Q75" s="221">
        <f t="shared" ref="Q75:Q78" si="103">P75</f>
        <v>0</v>
      </c>
      <c r="R75" s="221">
        <f t="shared" ref="R75:R78" si="104">Q75</f>
        <v>0</v>
      </c>
      <c r="S75" s="232">
        <f t="shared" ref="S75:S78" si="105">SUM(G75:R75)</f>
        <v>0</v>
      </c>
      <c r="T75" s="191"/>
      <c r="U75" s="258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79"/>
    </row>
    <row r="76" spans="2:38" ht="12.6" customHeight="1" x14ac:dyDescent="0.2">
      <c r="B76" s="243">
        <f t="shared" si="24"/>
        <v>52</v>
      </c>
      <c r="C76" s="633" t="s">
        <v>219</v>
      </c>
      <c r="D76" s="283">
        <v>0</v>
      </c>
      <c r="E76" s="288">
        <f t="shared" ref="E76:E78" si="106">E75</f>
        <v>25.5</v>
      </c>
      <c r="F76" s="232">
        <f t="shared" si="18"/>
        <v>0</v>
      </c>
      <c r="G76" s="229">
        <f t="shared" si="93"/>
        <v>0</v>
      </c>
      <c r="H76" s="221">
        <f t="shared" si="94"/>
        <v>0</v>
      </c>
      <c r="I76" s="221">
        <f t="shared" si="95"/>
        <v>0</v>
      </c>
      <c r="J76" s="221">
        <f t="shared" si="96"/>
        <v>0</v>
      </c>
      <c r="K76" s="221">
        <f t="shared" si="97"/>
        <v>0</v>
      </c>
      <c r="L76" s="221">
        <f t="shared" si="98"/>
        <v>0</v>
      </c>
      <c r="M76" s="221">
        <f t="shared" si="99"/>
        <v>0</v>
      </c>
      <c r="N76" s="221">
        <f t="shared" si="100"/>
        <v>0</v>
      </c>
      <c r="O76" s="221">
        <f t="shared" si="101"/>
        <v>0</v>
      </c>
      <c r="P76" s="221">
        <f t="shared" si="102"/>
        <v>0</v>
      </c>
      <c r="Q76" s="221">
        <f t="shared" si="103"/>
        <v>0</v>
      </c>
      <c r="R76" s="221">
        <f t="shared" si="104"/>
        <v>0</v>
      </c>
      <c r="S76" s="232">
        <f t="shared" si="105"/>
        <v>0</v>
      </c>
      <c r="T76" s="191"/>
      <c r="U76" s="258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79"/>
    </row>
    <row r="77" spans="2:38" ht="12.6" customHeight="1" x14ac:dyDescent="0.2">
      <c r="B77" s="243">
        <f t="shared" si="24"/>
        <v>53</v>
      </c>
      <c r="C77" s="633" t="s">
        <v>221</v>
      </c>
      <c r="D77" s="283">
        <v>0</v>
      </c>
      <c r="E77" s="288">
        <f t="shared" si="106"/>
        <v>25.5</v>
      </c>
      <c r="F77" s="232">
        <f t="shared" si="18"/>
        <v>0</v>
      </c>
      <c r="G77" s="229">
        <f t="shared" si="93"/>
        <v>0</v>
      </c>
      <c r="H77" s="221">
        <f t="shared" si="94"/>
        <v>0</v>
      </c>
      <c r="I77" s="221">
        <f t="shared" si="95"/>
        <v>0</v>
      </c>
      <c r="J77" s="221">
        <f t="shared" si="96"/>
        <v>0</v>
      </c>
      <c r="K77" s="221">
        <f t="shared" si="97"/>
        <v>0</v>
      </c>
      <c r="L77" s="221">
        <f t="shared" si="98"/>
        <v>0</v>
      </c>
      <c r="M77" s="221">
        <f t="shared" si="99"/>
        <v>0</v>
      </c>
      <c r="N77" s="221">
        <f t="shared" si="100"/>
        <v>0</v>
      </c>
      <c r="O77" s="221">
        <f t="shared" si="101"/>
        <v>0</v>
      </c>
      <c r="P77" s="221">
        <f t="shared" si="102"/>
        <v>0</v>
      </c>
      <c r="Q77" s="221">
        <f t="shared" si="103"/>
        <v>0</v>
      </c>
      <c r="R77" s="221">
        <f t="shared" si="104"/>
        <v>0</v>
      </c>
      <c r="S77" s="232">
        <f t="shared" si="105"/>
        <v>0</v>
      </c>
      <c r="T77" s="191"/>
      <c r="U77" s="258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79"/>
    </row>
    <row r="78" spans="2:38" ht="12.6" customHeight="1" x14ac:dyDescent="0.2">
      <c r="B78" s="243">
        <f t="shared" si="24"/>
        <v>54</v>
      </c>
      <c r="C78" s="634" t="s">
        <v>220</v>
      </c>
      <c r="D78" s="283">
        <v>0</v>
      </c>
      <c r="E78" s="288">
        <f t="shared" si="106"/>
        <v>25.5</v>
      </c>
      <c r="F78" s="232">
        <f t="shared" si="18"/>
        <v>0</v>
      </c>
      <c r="G78" s="229">
        <f t="shared" si="93"/>
        <v>0</v>
      </c>
      <c r="H78" s="221">
        <f t="shared" si="94"/>
        <v>0</v>
      </c>
      <c r="I78" s="221">
        <f t="shared" si="95"/>
        <v>0</v>
      </c>
      <c r="J78" s="221">
        <f t="shared" si="96"/>
        <v>0</v>
      </c>
      <c r="K78" s="221">
        <f t="shared" si="97"/>
        <v>0</v>
      </c>
      <c r="L78" s="221">
        <f t="shared" si="98"/>
        <v>0</v>
      </c>
      <c r="M78" s="221">
        <f t="shared" si="99"/>
        <v>0</v>
      </c>
      <c r="N78" s="221">
        <f t="shared" si="100"/>
        <v>0</v>
      </c>
      <c r="O78" s="221">
        <f t="shared" si="101"/>
        <v>0</v>
      </c>
      <c r="P78" s="221">
        <f t="shared" si="102"/>
        <v>0</v>
      </c>
      <c r="Q78" s="221">
        <f t="shared" si="103"/>
        <v>0</v>
      </c>
      <c r="R78" s="221">
        <f t="shared" si="104"/>
        <v>0</v>
      </c>
      <c r="S78" s="232">
        <f t="shared" si="105"/>
        <v>0</v>
      </c>
      <c r="T78" s="191"/>
      <c r="U78" s="258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79"/>
    </row>
    <row r="79" spans="2:38" ht="12.6" customHeight="1" x14ac:dyDescent="0.2">
      <c r="B79" s="510" t="s">
        <v>0</v>
      </c>
      <c r="C79" s="523" t="s">
        <v>52</v>
      </c>
      <c r="D79" s="518">
        <f>SUM(D80:D83)</f>
        <v>0</v>
      </c>
      <c r="E79" s="513"/>
      <c r="F79" s="517">
        <f>SUM(F80:F83)</f>
        <v>0</v>
      </c>
      <c r="G79" s="515">
        <f>SUM(G80:G83)</f>
        <v>0</v>
      </c>
      <c r="H79" s="516">
        <f t="shared" ref="H79:S79" si="107">SUM(H80:H83)</f>
        <v>0</v>
      </c>
      <c r="I79" s="516">
        <f t="shared" si="107"/>
        <v>0</v>
      </c>
      <c r="J79" s="516">
        <f t="shared" si="107"/>
        <v>0</v>
      </c>
      <c r="K79" s="516">
        <f t="shared" si="107"/>
        <v>0</v>
      </c>
      <c r="L79" s="516">
        <f t="shared" si="107"/>
        <v>0</v>
      </c>
      <c r="M79" s="516">
        <f t="shared" si="107"/>
        <v>0</v>
      </c>
      <c r="N79" s="516">
        <f t="shared" si="107"/>
        <v>0</v>
      </c>
      <c r="O79" s="516">
        <f t="shared" si="107"/>
        <v>0</v>
      </c>
      <c r="P79" s="516">
        <f t="shared" si="107"/>
        <v>0</v>
      </c>
      <c r="Q79" s="516">
        <f>SUM(Q80:Q83)</f>
        <v>0</v>
      </c>
      <c r="R79" s="516">
        <f t="shared" si="107"/>
        <v>0</v>
      </c>
      <c r="S79" s="517">
        <f t="shared" si="107"/>
        <v>0</v>
      </c>
      <c r="T79" s="189"/>
      <c r="U79" s="258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79"/>
    </row>
    <row r="80" spans="2:38" ht="12.6" customHeight="1" x14ac:dyDescent="0.2">
      <c r="B80" s="243">
        <v>55</v>
      </c>
      <c r="C80" s="633" t="s">
        <v>223</v>
      </c>
      <c r="D80" s="283">
        <v>0</v>
      </c>
      <c r="E80" s="288">
        <v>25.5</v>
      </c>
      <c r="F80" s="232">
        <f t="shared" si="18"/>
        <v>0</v>
      </c>
      <c r="G80" s="229">
        <f t="shared" ref="G80:G83" si="108">F80/12</f>
        <v>0</v>
      </c>
      <c r="H80" s="221">
        <f t="shared" ref="H80:R83" si="109">G80</f>
        <v>0</v>
      </c>
      <c r="I80" s="221">
        <f t="shared" si="109"/>
        <v>0</v>
      </c>
      <c r="J80" s="221">
        <f t="shared" si="109"/>
        <v>0</v>
      </c>
      <c r="K80" s="221">
        <f t="shared" si="109"/>
        <v>0</v>
      </c>
      <c r="L80" s="221">
        <f t="shared" si="109"/>
        <v>0</v>
      </c>
      <c r="M80" s="221">
        <f t="shared" si="109"/>
        <v>0</v>
      </c>
      <c r="N80" s="221">
        <f t="shared" si="109"/>
        <v>0</v>
      </c>
      <c r="O80" s="221">
        <f t="shared" si="109"/>
        <v>0</v>
      </c>
      <c r="P80" s="221">
        <f t="shared" si="109"/>
        <v>0</v>
      </c>
      <c r="Q80" s="221">
        <f t="shared" si="109"/>
        <v>0</v>
      </c>
      <c r="R80" s="221">
        <f t="shared" si="109"/>
        <v>0</v>
      </c>
      <c r="S80" s="232">
        <f t="shared" ref="S80:S83" si="110">SUM(G80:R80)</f>
        <v>0</v>
      </c>
      <c r="T80" s="191"/>
      <c r="U80" s="258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79"/>
    </row>
    <row r="81" spans="2:38" ht="12.6" customHeight="1" x14ac:dyDescent="0.2">
      <c r="B81" s="243">
        <f t="shared" si="24"/>
        <v>56</v>
      </c>
      <c r="C81" s="633" t="s">
        <v>224</v>
      </c>
      <c r="D81" s="283">
        <v>0</v>
      </c>
      <c r="E81" s="288">
        <f t="shared" ref="E81:E83" si="111">E80</f>
        <v>25.5</v>
      </c>
      <c r="F81" s="232">
        <f t="shared" si="18"/>
        <v>0</v>
      </c>
      <c r="G81" s="229">
        <f t="shared" si="108"/>
        <v>0</v>
      </c>
      <c r="H81" s="221">
        <f t="shared" si="109"/>
        <v>0</v>
      </c>
      <c r="I81" s="221">
        <f t="shared" si="109"/>
        <v>0</v>
      </c>
      <c r="J81" s="221">
        <f t="shared" si="109"/>
        <v>0</v>
      </c>
      <c r="K81" s="221">
        <f t="shared" si="109"/>
        <v>0</v>
      </c>
      <c r="L81" s="221">
        <f t="shared" si="109"/>
        <v>0</v>
      </c>
      <c r="M81" s="221">
        <f t="shared" si="109"/>
        <v>0</v>
      </c>
      <c r="N81" s="221">
        <f t="shared" si="109"/>
        <v>0</v>
      </c>
      <c r="O81" s="221">
        <f t="shared" si="109"/>
        <v>0</v>
      </c>
      <c r="P81" s="221">
        <f t="shared" si="109"/>
        <v>0</v>
      </c>
      <c r="Q81" s="221">
        <f t="shared" si="109"/>
        <v>0</v>
      </c>
      <c r="R81" s="221">
        <f t="shared" si="109"/>
        <v>0</v>
      </c>
      <c r="S81" s="232">
        <f t="shared" si="110"/>
        <v>0</v>
      </c>
      <c r="T81" s="191"/>
      <c r="U81" s="258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79"/>
    </row>
    <row r="82" spans="2:38" ht="12.6" customHeight="1" x14ac:dyDescent="0.2">
      <c r="B82" s="243">
        <f t="shared" si="24"/>
        <v>57</v>
      </c>
      <c r="C82" s="633" t="s">
        <v>225</v>
      </c>
      <c r="D82" s="283">
        <v>0</v>
      </c>
      <c r="E82" s="288">
        <f t="shared" si="111"/>
        <v>25.5</v>
      </c>
      <c r="F82" s="232">
        <f t="shared" si="18"/>
        <v>0</v>
      </c>
      <c r="G82" s="229">
        <f t="shared" si="108"/>
        <v>0</v>
      </c>
      <c r="H82" s="221">
        <f t="shared" si="109"/>
        <v>0</v>
      </c>
      <c r="I82" s="221">
        <f t="shared" si="109"/>
        <v>0</v>
      </c>
      <c r="J82" s="221">
        <f t="shared" si="109"/>
        <v>0</v>
      </c>
      <c r="K82" s="221">
        <f t="shared" si="109"/>
        <v>0</v>
      </c>
      <c r="L82" s="221">
        <f t="shared" si="109"/>
        <v>0</v>
      </c>
      <c r="M82" s="221">
        <f t="shared" si="109"/>
        <v>0</v>
      </c>
      <c r="N82" s="221">
        <f t="shared" si="109"/>
        <v>0</v>
      </c>
      <c r="O82" s="221">
        <f t="shared" si="109"/>
        <v>0</v>
      </c>
      <c r="P82" s="221">
        <f t="shared" si="109"/>
        <v>0</v>
      </c>
      <c r="Q82" s="221">
        <f t="shared" si="109"/>
        <v>0</v>
      </c>
      <c r="R82" s="221">
        <f t="shared" si="109"/>
        <v>0</v>
      </c>
      <c r="S82" s="232">
        <f t="shared" si="110"/>
        <v>0</v>
      </c>
      <c r="T82" s="191"/>
      <c r="U82" s="258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79"/>
    </row>
    <row r="83" spans="2:38" ht="12.6" customHeight="1" x14ac:dyDescent="0.2">
      <c r="B83" s="243">
        <f t="shared" si="24"/>
        <v>58</v>
      </c>
      <c r="C83" s="634" t="s">
        <v>226</v>
      </c>
      <c r="D83" s="283">
        <v>0</v>
      </c>
      <c r="E83" s="288">
        <f t="shared" si="111"/>
        <v>25.5</v>
      </c>
      <c r="F83" s="232">
        <f t="shared" si="18"/>
        <v>0</v>
      </c>
      <c r="G83" s="229">
        <f t="shared" si="108"/>
        <v>0</v>
      </c>
      <c r="H83" s="221">
        <f t="shared" si="109"/>
        <v>0</v>
      </c>
      <c r="I83" s="221">
        <f t="shared" si="109"/>
        <v>0</v>
      </c>
      <c r="J83" s="221">
        <f t="shared" si="109"/>
        <v>0</v>
      </c>
      <c r="K83" s="221">
        <f t="shared" si="109"/>
        <v>0</v>
      </c>
      <c r="L83" s="221">
        <f t="shared" si="109"/>
        <v>0</v>
      </c>
      <c r="M83" s="221">
        <f t="shared" si="109"/>
        <v>0</v>
      </c>
      <c r="N83" s="221">
        <f t="shared" si="109"/>
        <v>0</v>
      </c>
      <c r="O83" s="221">
        <f t="shared" si="109"/>
        <v>0</v>
      </c>
      <c r="P83" s="221">
        <f t="shared" si="109"/>
        <v>0</v>
      </c>
      <c r="Q83" s="221">
        <f t="shared" si="109"/>
        <v>0</v>
      </c>
      <c r="R83" s="221">
        <f t="shared" si="109"/>
        <v>0</v>
      </c>
      <c r="S83" s="232">
        <f t="shared" si="110"/>
        <v>0</v>
      </c>
      <c r="T83" s="191"/>
      <c r="U83" s="258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79"/>
    </row>
    <row r="84" spans="2:38" ht="12.6" customHeight="1" x14ac:dyDescent="0.2">
      <c r="B84" s="510" t="s">
        <v>0</v>
      </c>
      <c r="C84" s="523" t="s">
        <v>53</v>
      </c>
      <c r="D84" s="518">
        <f>SUM(D85:D86)</f>
        <v>0</v>
      </c>
      <c r="E84" s="513"/>
      <c r="F84" s="517">
        <f>SUM(F85:F86)</f>
        <v>0</v>
      </c>
      <c r="G84" s="515">
        <f>SUM(G85:G86)</f>
        <v>0</v>
      </c>
      <c r="H84" s="516">
        <f t="shared" ref="H84:S84" si="112">SUM(H85:H86)</f>
        <v>0</v>
      </c>
      <c r="I84" s="516">
        <f t="shared" si="112"/>
        <v>0</v>
      </c>
      <c r="J84" s="516">
        <f t="shared" si="112"/>
        <v>0</v>
      </c>
      <c r="K84" s="516">
        <f t="shared" si="112"/>
        <v>0</v>
      </c>
      <c r="L84" s="516">
        <f t="shared" si="112"/>
        <v>0</v>
      </c>
      <c r="M84" s="516">
        <f t="shared" si="112"/>
        <v>0</v>
      </c>
      <c r="N84" s="516">
        <f t="shared" si="112"/>
        <v>0</v>
      </c>
      <c r="O84" s="516">
        <f t="shared" si="112"/>
        <v>0</v>
      </c>
      <c r="P84" s="516">
        <f t="shared" si="112"/>
        <v>0</v>
      </c>
      <c r="Q84" s="516">
        <f t="shared" si="112"/>
        <v>0</v>
      </c>
      <c r="R84" s="516">
        <f>SUM(R85:R86)</f>
        <v>0</v>
      </c>
      <c r="S84" s="517">
        <f t="shared" si="112"/>
        <v>0</v>
      </c>
      <c r="T84" s="189"/>
      <c r="U84" s="258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79"/>
    </row>
    <row r="85" spans="2:38" ht="12.6" customHeight="1" x14ac:dyDescent="0.2">
      <c r="B85" s="243">
        <v>59</v>
      </c>
      <c r="C85" s="634" t="s">
        <v>227</v>
      </c>
      <c r="D85" s="283">
        <v>0</v>
      </c>
      <c r="E85" s="287">
        <v>10</v>
      </c>
      <c r="F85" s="232">
        <f t="shared" si="18"/>
        <v>0</v>
      </c>
      <c r="G85" s="229">
        <f t="shared" ref="G85:G86" si="113">F85/12</f>
        <v>0</v>
      </c>
      <c r="H85" s="221">
        <f t="shared" ref="H85:H86" si="114">G85</f>
        <v>0</v>
      </c>
      <c r="I85" s="221">
        <f t="shared" ref="I85:I86" si="115">H85</f>
        <v>0</v>
      </c>
      <c r="J85" s="221">
        <f t="shared" ref="J85:J86" si="116">I85</f>
        <v>0</v>
      </c>
      <c r="K85" s="221">
        <f t="shared" ref="K85:K86" si="117">J85</f>
        <v>0</v>
      </c>
      <c r="L85" s="221">
        <f t="shared" ref="L85:L86" si="118">K85</f>
        <v>0</v>
      </c>
      <c r="M85" s="221">
        <f t="shared" ref="M85:M86" si="119">L85</f>
        <v>0</v>
      </c>
      <c r="N85" s="221">
        <f t="shared" ref="N85:N86" si="120">M85</f>
        <v>0</v>
      </c>
      <c r="O85" s="221">
        <f t="shared" ref="O85:O86" si="121">N85</f>
        <v>0</v>
      </c>
      <c r="P85" s="221">
        <f t="shared" ref="P85:P86" si="122">O85</f>
        <v>0</v>
      </c>
      <c r="Q85" s="221">
        <f t="shared" ref="Q85:Q86" si="123">P85</f>
        <v>0</v>
      </c>
      <c r="R85" s="221">
        <f t="shared" ref="R85:R86" si="124">Q85</f>
        <v>0</v>
      </c>
      <c r="S85" s="232">
        <f t="shared" ref="S85:S86" si="125">SUM(G85:R85)</f>
        <v>0</v>
      </c>
      <c r="T85" s="191"/>
      <c r="U85" s="258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79"/>
    </row>
    <row r="86" spans="2:38" ht="12.6" customHeight="1" x14ac:dyDescent="0.2">
      <c r="B86" s="243">
        <f t="shared" si="24"/>
        <v>60</v>
      </c>
      <c r="C86" s="633" t="s">
        <v>228</v>
      </c>
      <c r="D86" s="283">
        <v>0</v>
      </c>
      <c r="E86" s="291"/>
      <c r="F86" s="232">
        <f t="shared" si="18"/>
        <v>0</v>
      </c>
      <c r="G86" s="229">
        <f t="shared" si="113"/>
        <v>0</v>
      </c>
      <c r="H86" s="221">
        <f t="shared" si="114"/>
        <v>0</v>
      </c>
      <c r="I86" s="221">
        <f t="shared" si="115"/>
        <v>0</v>
      </c>
      <c r="J86" s="221">
        <f t="shared" si="116"/>
        <v>0</v>
      </c>
      <c r="K86" s="221">
        <f t="shared" si="117"/>
        <v>0</v>
      </c>
      <c r="L86" s="221">
        <f t="shared" si="118"/>
        <v>0</v>
      </c>
      <c r="M86" s="221">
        <f t="shared" si="119"/>
        <v>0</v>
      </c>
      <c r="N86" s="221">
        <f t="shared" si="120"/>
        <v>0</v>
      </c>
      <c r="O86" s="221">
        <f t="shared" si="121"/>
        <v>0</v>
      </c>
      <c r="P86" s="221">
        <f t="shared" si="122"/>
        <v>0</v>
      </c>
      <c r="Q86" s="221">
        <f t="shared" si="123"/>
        <v>0</v>
      </c>
      <c r="R86" s="221">
        <f t="shared" si="124"/>
        <v>0</v>
      </c>
      <c r="S86" s="232">
        <f t="shared" si="125"/>
        <v>0</v>
      </c>
      <c r="T86" s="191"/>
      <c r="U86" s="258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79"/>
    </row>
    <row r="87" spans="2:38" ht="12.6" customHeight="1" x14ac:dyDescent="0.2">
      <c r="B87" s="510" t="s">
        <v>0</v>
      </c>
      <c r="C87" s="523" t="s">
        <v>54</v>
      </c>
      <c r="D87" s="518">
        <f>SUM(D88:D91)</f>
        <v>0</v>
      </c>
      <c r="E87" s="513"/>
      <c r="F87" s="517">
        <f>SUM(F88:F91)</f>
        <v>0</v>
      </c>
      <c r="G87" s="515">
        <f>SUM(G88:G91)</f>
        <v>0</v>
      </c>
      <c r="H87" s="516">
        <f t="shared" ref="H87:S87" si="126">SUM(H88:H91)</f>
        <v>0</v>
      </c>
      <c r="I87" s="516">
        <f t="shared" si="126"/>
        <v>0</v>
      </c>
      <c r="J87" s="516">
        <f t="shared" si="126"/>
        <v>0</v>
      </c>
      <c r="K87" s="516">
        <f t="shared" si="126"/>
        <v>0</v>
      </c>
      <c r="L87" s="516">
        <f t="shared" si="126"/>
        <v>0</v>
      </c>
      <c r="M87" s="516">
        <f t="shared" si="126"/>
        <v>0</v>
      </c>
      <c r="N87" s="516">
        <f t="shared" si="126"/>
        <v>0</v>
      </c>
      <c r="O87" s="516">
        <f t="shared" si="126"/>
        <v>0</v>
      </c>
      <c r="P87" s="516">
        <f t="shared" si="126"/>
        <v>0</v>
      </c>
      <c r="Q87" s="516">
        <f t="shared" si="126"/>
        <v>0</v>
      </c>
      <c r="R87" s="516">
        <f>SUM(R88:R91)</f>
        <v>0</v>
      </c>
      <c r="S87" s="517">
        <f t="shared" si="126"/>
        <v>0</v>
      </c>
      <c r="T87" s="189"/>
      <c r="U87" s="258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79"/>
    </row>
    <row r="88" spans="2:38" ht="12.6" customHeight="1" x14ac:dyDescent="0.2">
      <c r="B88" s="243">
        <v>61</v>
      </c>
      <c r="C88" s="633" t="s">
        <v>229</v>
      </c>
      <c r="D88" s="283">
        <v>0</v>
      </c>
      <c r="E88" s="288">
        <v>25.5</v>
      </c>
      <c r="F88" s="232">
        <f t="shared" si="18"/>
        <v>0</v>
      </c>
      <c r="G88" s="229">
        <f t="shared" ref="G88:G91" si="127">F88/12</f>
        <v>0</v>
      </c>
      <c r="H88" s="221">
        <f t="shared" ref="H88:H91" si="128">G88</f>
        <v>0</v>
      </c>
      <c r="I88" s="221">
        <f t="shared" ref="I88:I91" si="129">H88</f>
        <v>0</v>
      </c>
      <c r="J88" s="221">
        <f t="shared" ref="J88:J91" si="130">I88</f>
        <v>0</v>
      </c>
      <c r="K88" s="221">
        <f t="shared" ref="K88:K91" si="131">J88</f>
        <v>0</v>
      </c>
      <c r="L88" s="221">
        <f t="shared" ref="L88:L91" si="132">K88</f>
        <v>0</v>
      </c>
      <c r="M88" s="221">
        <f t="shared" ref="M88:M91" si="133">L88</f>
        <v>0</v>
      </c>
      <c r="N88" s="221">
        <f t="shared" ref="N88:N91" si="134">M88</f>
        <v>0</v>
      </c>
      <c r="O88" s="221">
        <f t="shared" ref="O88:O91" si="135">N88</f>
        <v>0</v>
      </c>
      <c r="P88" s="221">
        <f t="shared" ref="P88:P91" si="136">O88</f>
        <v>0</v>
      </c>
      <c r="Q88" s="221">
        <f t="shared" ref="Q88:Q91" si="137">P88</f>
        <v>0</v>
      </c>
      <c r="R88" s="221">
        <f t="shared" ref="R88:R91" si="138">Q88</f>
        <v>0</v>
      </c>
      <c r="S88" s="232">
        <f t="shared" ref="S88:S91" si="139">SUM(G88:R88)</f>
        <v>0</v>
      </c>
      <c r="T88" s="191"/>
      <c r="U88" s="258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79"/>
    </row>
    <row r="89" spans="2:38" ht="12.6" customHeight="1" x14ac:dyDescent="0.2">
      <c r="B89" s="243">
        <f t="shared" si="24"/>
        <v>62</v>
      </c>
      <c r="C89" s="633" t="s">
        <v>230</v>
      </c>
      <c r="D89" s="283">
        <v>0</v>
      </c>
      <c r="E89" s="288">
        <f t="shared" ref="E89:E91" si="140">E88</f>
        <v>25.5</v>
      </c>
      <c r="F89" s="232">
        <f t="shared" si="18"/>
        <v>0</v>
      </c>
      <c r="G89" s="229">
        <f t="shared" si="127"/>
        <v>0</v>
      </c>
      <c r="H89" s="221">
        <f t="shared" si="128"/>
        <v>0</v>
      </c>
      <c r="I89" s="221">
        <f t="shared" si="129"/>
        <v>0</v>
      </c>
      <c r="J89" s="221">
        <f t="shared" si="130"/>
        <v>0</v>
      </c>
      <c r="K89" s="221">
        <f t="shared" si="131"/>
        <v>0</v>
      </c>
      <c r="L89" s="221">
        <f t="shared" si="132"/>
        <v>0</v>
      </c>
      <c r="M89" s="221">
        <f t="shared" si="133"/>
        <v>0</v>
      </c>
      <c r="N89" s="221">
        <f t="shared" si="134"/>
        <v>0</v>
      </c>
      <c r="O89" s="221">
        <f t="shared" si="135"/>
        <v>0</v>
      </c>
      <c r="P89" s="221">
        <f t="shared" si="136"/>
        <v>0</v>
      </c>
      <c r="Q89" s="221">
        <f t="shared" si="137"/>
        <v>0</v>
      </c>
      <c r="R89" s="221">
        <f t="shared" si="138"/>
        <v>0</v>
      </c>
      <c r="S89" s="232">
        <f t="shared" si="139"/>
        <v>0</v>
      </c>
      <c r="T89" s="191"/>
      <c r="U89" s="258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79"/>
    </row>
    <row r="90" spans="2:38" ht="12.6" customHeight="1" x14ac:dyDescent="0.2">
      <c r="B90" s="243">
        <f t="shared" si="24"/>
        <v>63</v>
      </c>
      <c r="C90" s="633" t="s">
        <v>231</v>
      </c>
      <c r="D90" s="283">
        <v>0</v>
      </c>
      <c r="E90" s="288">
        <f t="shared" si="140"/>
        <v>25.5</v>
      </c>
      <c r="F90" s="232">
        <f t="shared" si="18"/>
        <v>0</v>
      </c>
      <c r="G90" s="229">
        <f t="shared" si="127"/>
        <v>0</v>
      </c>
      <c r="H90" s="221">
        <f t="shared" si="128"/>
        <v>0</v>
      </c>
      <c r="I90" s="221">
        <f t="shared" si="129"/>
        <v>0</v>
      </c>
      <c r="J90" s="221">
        <f t="shared" si="130"/>
        <v>0</v>
      </c>
      <c r="K90" s="221">
        <f t="shared" si="131"/>
        <v>0</v>
      </c>
      <c r="L90" s="221">
        <f t="shared" si="132"/>
        <v>0</v>
      </c>
      <c r="M90" s="221">
        <f t="shared" si="133"/>
        <v>0</v>
      </c>
      <c r="N90" s="221">
        <f t="shared" si="134"/>
        <v>0</v>
      </c>
      <c r="O90" s="221">
        <f t="shared" si="135"/>
        <v>0</v>
      </c>
      <c r="P90" s="221">
        <f t="shared" si="136"/>
        <v>0</v>
      </c>
      <c r="Q90" s="221">
        <f t="shared" si="137"/>
        <v>0</v>
      </c>
      <c r="R90" s="221">
        <f t="shared" si="138"/>
        <v>0</v>
      </c>
      <c r="S90" s="232">
        <f t="shared" si="139"/>
        <v>0</v>
      </c>
      <c r="T90" s="191"/>
      <c r="U90" s="258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79"/>
    </row>
    <row r="91" spans="2:38" ht="12.6" customHeight="1" x14ac:dyDescent="0.2">
      <c r="B91" s="243">
        <f t="shared" si="24"/>
        <v>64</v>
      </c>
      <c r="C91" s="634" t="s">
        <v>232</v>
      </c>
      <c r="D91" s="283">
        <v>0</v>
      </c>
      <c r="E91" s="288">
        <f t="shared" si="140"/>
        <v>25.5</v>
      </c>
      <c r="F91" s="232">
        <f t="shared" si="18"/>
        <v>0</v>
      </c>
      <c r="G91" s="229">
        <f t="shared" si="127"/>
        <v>0</v>
      </c>
      <c r="H91" s="221">
        <f t="shared" si="128"/>
        <v>0</v>
      </c>
      <c r="I91" s="221">
        <f t="shared" si="129"/>
        <v>0</v>
      </c>
      <c r="J91" s="221">
        <f t="shared" si="130"/>
        <v>0</v>
      </c>
      <c r="K91" s="221">
        <f t="shared" si="131"/>
        <v>0</v>
      </c>
      <c r="L91" s="221">
        <f t="shared" si="132"/>
        <v>0</v>
      </c>
      <c r="M91" s="221">
        <f t="shared" si="133"/>
        <v>0</v>
      </c>
      <c r="N91" s="221">
        <f t="shared" si="134"/>
        <v>0</v>
      </c>
      <c r="O91" s="221">
        <f t="shared" si="135"/>
        <v>0</v>
      </c>
      <c r="P91" s="221">
        <f t="shared" si="136"/>
        <v>0</v>
      </c>
      <c r="Q91" s="221">
        <f t="shared" si="137"/>
        <v>0</v>
      </c>
      <c r="R91" s="221">
        <f t="shared" si="138"/>
        <v>0</v>
      </c>
      <c r="S91" s="232">
        <f t="shared" si="139"/>
        <v>0</v>
      </c>
      <c r="T91" s="191"/>
      <c r="U91" s="258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79"/>
    </row>
    <row r="92" spans="2:38" ht="12.6" customHeight="1" x14ac:dyDescent="0.2">
      <c r="B92" s="510" t="s">
        <v>0</v>
      </c>
      <c r="C92" s="523" t="s">
        <v>55</v>
      </c>
      <c r="D92" s="518">
        <f>SUM(D93:D95)</f>
        <v>0</v>
      </c>
      <c r="E92" s="513"/>
      <c r="F92" s="517">
        <f>SUM(F93:F95)</f>
        <v>0</v>
      </c>
      <c r="G92" s="518">
        <f>SUM(G93:G95)</f>
        <v>0</v>
      </c>
      <c r="H92" s="516">
        <f t="shared" ref="H92:R92" si="141">SUM(H93:H95)</f>
        <v>0</v>
      </c>
      <c r="I92" s="516">
        <f t="shared" si="141"/>
        <v>0</v>
      </c>
      <c r="J92" s="516">
        <f t="shared" si="141"/>
        <v>0</v>
      </c>
      <c r="K92" s="516">
        <f t="shared" si="141"/>
        <v>0</v>
      </c>
      <c r="L92" s="516">
        <f t="shared" si="141"/>
        <v>0</v>
      </c>
      <c r="M92" s="516">
        <f t="shared" si="141"/>
        <v>0</v>
      </c>
      <c r="N92" s="516">
        <f t="shared" si="141"/>
        <v>0</v>
      </c>
      <c r="O92" s="516">
        <f t="shared" si="141"/>
        <v>0</v>
      </c>
      <c r="P92" s="516">
        <f t="shared" si="141"/>
        <v>0</v>
      </c>
      <c r="Q92" s="516">
        <f t="shared" si="141"/>
        <v>0</v>
      </c>
      <c r="R92" s="516">
        <f t="shared" si="141"/>
        <v>0</v>
      </c>
      <c r="S92" s="517">
        <f>SUM(S93:S95)</f>
        <v>0</v>
      </c>
      <c r="T92" s="189"/>
      <c r="U92" s="258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79"/>
    </row>
    <row r="93" spans="2:38" ht="12.6" customHeight="1" x14ac:dyDescent="0.2">
      <c r="B93" s="243">
        <v>65</v>
      </c>
      <c r="C93" s="633" t="s">
        <v>233</v>
      </c>
      <c r="D93" s="283">
        <v>0</v>
      </c>
      <c r="E93" s="291"/>
      <c r="F93" s="232">
        <f t="shared" si="18"/>
        <v>0</v>
      </c>
      <c r="G93" s="229">
        <f t="shared" ref="G93:G100" si="142">F93/12</f>
        <v>0</v>
      </c>
      <c r="H93" s="221">
        <f t="shared" ref="H93:H100" si="143">G93</f>
        <v>0</v>
      </c>
      <c r="I93" s="221">
        <f t="shared" ref="I93:I100" si="144">H93</f>
        <v>0</v>
      </c>
      <c r="J93" s="221">
        <f t="shared" ref="J93:J100" si="145">I93</f>
        <v>0</v>
      </c>
      <c r="K93" s="221">
        <f t="shared" ref="K93:K100" si="146">J93</f>
        <v>0</v>
      </c>
      <c r="L93" s="221">
        <f t="shared" ref="L93:L100" si="147">K93</f>
        <v>0</v>
      </c>
      <c r="M93" s="221">
        <f t="shared" ref="M93:M100" si="148">L93</f>
        <v>0</v>
      </c>
      <c r="N93" s="221">
        <f t="shared" ref="N93:N100" si="149">M93</f>
        <v>0</v>
      </c>
      <c r="O93" s="221">
        <f t="shared" ref="O93:O100" si="150">N93</f>
        <v>0</v>
      </c>
      <c r="P93" s="221">
        <f t="shared" ref="P93:P100" si="151">O93</f>
        <v>0</v>
      </c>
      <c r="Q93" s="221">
        <f t="shared" ref="Q93:Q100" si="152">P93</f>
        <v>0</v>
      </c>
      <c r="R93" s="221">
        <f t="shared" ref="R93:R100" si="153">Q93</f>
        <v>0</v>
      </c>
      <c r="S93" s="232">
        <f t="shared" ref="S93:S100" si="154">SUM(G93:R93)</f>
        <v>0</v>
      </c>
      <c r="T93" s="191"/>
      <c r="U93" s="258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79"/>
    </row>
    <row r="94" spans="2:38" ht="12.6" customHeight="1" x14ac:dyDescent="0.2">
      <c r="B94" s="243">
        <f t="shared" si="24"/>
        <v>66</v>
      </c>
      <c r="C94" s="633" t="s">
        <v>234</v>
      </c>
      <c r="D94" s="283">
        <v>0</v>
      </c>
      <c r="E94" s="291">
        <v>0</v>
      </c>
      <c r="F94" s="232">
        <f t="shared" si="18"/>
        <v>0</v>
      </c>
      <c r="G94" s="229">
        <f t="shared" si="142"/>
        <v>0</v>
      </c>
      <c r="H94" s="221">
        <f t="shared" si="143"/>
        <v>0</v>
      </c>
      <c r="I94" s="221">
        <f t="shared" si="144"/>
        <v>0</v>
      </c>
      <c r="J94" s="221">
        <f t="shared" si="145"/>
        <v>0</v>
      </c>
      <c r="K94" s="221">
        <f t="shared" si="146"/>
        <v>0</v>
      </c>
      <c r="L94" s="221">
        <f t="shared" si="147"/>
        <v>0</v>
      </c>
      <c r="M94" s="221">
        <f t="shared" si="148"/>
        <v>0</v>
      </c>
      <c r="N94" s="221">
        <f t="shared" si="149"/>
        <v>0</v>
      </c>
      <c r="O94" s="221">
        <f t="shared" si="150"/>
        <v>0</v>
      </c>
      <c r="P94" s="221">
        <f t="shared" si="151"/>
        <v>0</v>
      </c>
      <c r="Q94" s="221">
        <f t="shared" si="152"/>
        <v>0</v>
      </c>
      <c r="R94" s="221">
        <f t="shared" si="153"/>
        <v>0</v>
      </c>
      <c r="S94" s="232">
        <f t="shared" si="154"/>
        <v>0</v>
      </c>
      <c r="T94" s="191"/>
      <c r="U94" s="258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79"/>
    </row>
    <row r="95" spans="2:38" ht="12.6" customHeight="1" x14ac:dyDescent="0.2">
      <c r="B95" s="243">
        <f t="shared" si="24"/>
        <v>67</v>
      </c>
      <c r="C95" s="633" t="s">
        <v>235</v>
      </c>
      <c r="D95" s="283">
        <v>0</v>
      </c>
      <c r="E95" s="291"/>
      <c r="F95" s="232">
        <f t="shared" si="18"/>
        <v>0</v>
      </c>
      <c r="G95" s="229">
        <f t="shared" si="142"/>
        <v>0</v>
      </c>
      <c r="H95" s="221">
        <f t="shared" si="143"/>
        <v>0</v>
      </c>
      <c r="I95" s="221">
        <f t="shared" si="144"/>
        <v>0</v>
      </c>
      <c r="J95" s="221">
        <f t="shared" si="145"/>
        <v>0</v>
      </c>
      <c r="K95" s="221">
        <f t="shared" si="146"/>
        <v>0</v>
      </c>
      <c r="L95" s="221">
        <f t="shared" si="147"/>
        <v>0</v>
      </c>
      <c r="M95" s="221">
        <f t="shared" si="148"/>
        <v>0</v>
      </c>
      <c r="N95" s="221">
        <f t="shared" si="149"/>
        <v>0</v>
      </c>
      <c r="O95" s="221">
        <f t="shared" si="150"/>
        <v>0</v>
      </c>
      <c r="P95" s="221">
        <f t="shared" si="151"/>
        <v>0</v>
      </c>
      <c r="Q95" s="221">
        <f t="shared" si="152"/>
        <v>0</v>
      </c>
      <c r="R95" s="221">
        <f t="shared" si="153"/>
        <v>0</v>
      </c>
      <c r="S95" s="232">
        <f t="shared" si="154"/>
        <v>0</v>
      </c>
      <c r="T95" s="191"/>
      <c r="U95" s="258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79"/>
    </row>
    <row r="96" spans="2:38" ht="12.6" customHeight="1" x14ac:dyDescent="0.2">
      <c r="B96" s="243">
        <f t="shared" si="24"/>
        <v>68</v>
      </c>
      <c r="C96" s="159" t="s">
        <v>151</v>
      </c>
      <c r="D96" s="283">
        <v>0</v>
      </c>
      <c r="E96" s="288">
        <v>25.5</v>
      </c>
      <c r="F96" s="232">
        <f t="shared" si="18"/>
        <v>0</v>
      </c>
      <c r="G96" s="229">
        <f t="shared" si="142"/>
        <v>0</v>
      </c>
      <c r="H96" s="221">
        <f t="shared" si="143"/>
        <v>0</v>
      </c>
      <c r="I96" s="221">
        <f t="shared" si="144"/>
        <v>0</v>
      </c>
      <c r="J96" s="221">
        <f t="shared" si="145"/>
        <v>0</v>
      </c>
      <c r="K96" s="221">
        <f t="shared" si="146"/>
        <v>0</v>
      </c>
      <c r="L96" s="221">
        <f t="shared" si="147"/>
        <v>0</v>
      </c>
      <c r="M96" s="221">
        <f t="shared" si="148"/>
        <v>0</v>
      </c>
      <c r="N96" s="221">
        <f t="shared" si="149"/>
        <v>0</v>
      </c>
      <c r="O96" s="221">
        <f t="shared" si="150"/>
        <v>0</v>
      </c>
      <c r="P96" s="221">
        <f t="shared" si="151"/>
        <v>0</v>
      </c>
      <c r="Q96" s="221">
        <f t="shared" si="152"/>
        <v>0</v>
      </c>
      <c r="R96" s="221">
        <f t="shared" si="153"/>
        <v>0</v>
      </c>
      <c r="S96" s="232">
        <f t="shared" si="154"/>
        <v>0</v>
      </c>
      <c r="T96" s="191"/>
      <c r="U96" s="258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79"/>
    </row>
    <row r="97" spans="2:38" ht="12.6" customHeight="1" x14ac:dyDescent="0.2">
      <c r="B97" s="243">
        <f t="shared" si="24"/>
        <v>69</v>
      </c>
      <c r="C97" s="159" t="s">
        <v>150</v>
      </c>
      <c r="D97" s="283">
        <v>0</v>
      </c>
      <c r="E97" s="288">
        <v>25.5</v>
      </c>
      <c r="F97" s="232">
        <f t="shared" si="18"/>
        <v>0</v>
      </c>
      <c r="G97" s="229">
        <f t="shared" si="142"/>
        <v>0</v>
      </c>
      <c r="H97" s="221">
        <f t="shared" si="143"/>
        <v>0</v>
      </c>
      <c r="I97" s="221">
        <f t="shared" si="144"/>
        <v>0</v>
      </c>
      <c r="J97" s="221">
        <f t="shared" si="145"/>
        <v>0</v>
      </c>
      <c r="K97" s="221">
        <f t="shared" si="146"/>
        <v>0</v>
      </c>
      <c r="L97" s="221">
        <f t="shared" si="147"/>
        <v>0</v>
      </c>
      <c r="M97" s="221">
        <f t="shared" si="148"/>
        <v>0</v>
      </c>
      <c r="N97" s="221">
        <f t="shared" si="149"/>
        <v>0</v>
      </c>
      <c r="O97" s="221">
        <f t="shared" si="150"/>
        <v>0</v>
      </c>
      <c r="P97" s="221">
        <f t="shared" si="151"/>
        <v>0</v>
      </c>
      <c r="Q97" s="221">
        <f t="shared" si="152"/>
        <v>0</v>
      </c>
      <c r="R97" s="221">
        <f t="shared" si="153"/>
        <v>0</v>
      </c>
      <c r="S97" s="232">
        <f t="shared" si="154"/>
        <v>0</v>
      </c>
      <c r="T97" s="191"/>
      <c r="U97" s="258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79"/>
    </row>
    <row r="98" spans="2:38" ht="12.6" customHeight="1" x14ac:dyDescent="0.2">
      <c r="B98" s="243">
        <f t="shared" si="24"/>
        <v>70</v>
      </c>
      <c r="C98" s="160" t="s">
        <v>149</v>
      </c>
      <c r="D98" s="283">
        <v>0</v>
      </c>
      <c r="E98" s="291"/>
      <c r="F98" s="232">
        <f t="shared" si="18"/>
        <v>0</v>
      </c>
      <c r="G98" s="229">
        <f t="shared" si="142"/>
        <v>0</v>
      </c>
      <c r="H98" s="221">
        <f t="shared" si="143"/>
        <v>0</v>
      </c>
      <c r="I98" s="221">
        <f t="shared" si="144"/>
        <v>0</v>
      </c>
      <c r="J98" s="221">
        <f t="shared" si="145"/>
        <v>0</v>
      </c>
      <c r="K98" s="221">
        <f t="shared" si="146"/>
        <v>0</v>
      </c>
      <c r="L98" s="221">
        <f t="shared" si="147"/>
        <v>0</v>
      </c>
      <c r="M98" s="221">
        <f t="shared" si="148"/>
        <v>0</v>
      </c>
      <c r="N98" s="221">
        <f t="shared" si="149"/>
        <v>0</v>
      </c>
      <c r="O98" s="221">
        <f t="shared" si="150"/>
        <v>0</v>
      </c>
      <c r="P98" s="221">
        <f t="shared" si="151"/>
        <v>0</v>
      </c>
      <c r="Q98" s="221">
        <f t="shared" si="152"/>
        <v>0</v>
      </c>
      <c r="R98" s="221">
        <f t="shared" si="153"/>
        <v>0</v>
      </c>
      <c r="S98" s="232">
        <f t="shared" si="154"/>
        <v>0</v>
      </c>
      <c r="T98" s="191"/>
      <c r="U98" s="258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79"/>
    </row>
    <row r="99" spans="2:38" ht="12.6" customHeight="1" x14ac:dyDescent="0.2">
      <c r="B99" s="243">
        <f t="shared" si="24"/>
        <v>71</v>
      </c>
      <c r="C99" s="161" t="s">
        <v>153</v>
      </c>
      <c r="D99" s="283">
        <v>0</v>
      </c>
      <c r="E99" s="291">
        <v>0</v>
      </c>
      <c r="F99" s="232">
        <f t="shared" ref="F99:F100" si="155">(D99+D99*E99%)</f>
        <v>0</v>
      </c>
      <c r="G99" s="229">
        <f t="shared" si="142"/>
        <v>0</v>
      </c>
      <c r="H99" s="221">
        <f t="shared" si="143"/>
        <v>0</v>
      </c>
      <c r="I99" s="221">
        <f t="shared" si="144"/>
        <v>0</v>
      </c>
      <c r="J99" s="221">
        <f t="shared" si="145"/>
        <v>0</v>
      </c>
      <c r="K99" s="221">
        <f t="shared" si="146"/>
        <v>0</v>
      </c>
      <c r="L99" s="221">
        <f t="shared" si="147"/>
        <v>0</v>
      </c>
      <c r="M99" s="221">
        <f t="shared" si="148"/>
        <v>0</v>
      </c>
      <c r="N99" s="221">
        <f t="shared" si="149"/>
        <v>0</v>
      </c>
      <c r="O99" s="221">
        <f t="shared" si="150"/>
        <v>0</v>
      </c>
      <c r="P99" s="221">
        <f t="shared" si="151"/>
        <v>0</v>
      </c>
      <c r="Q99" s="221">
        <f t="shared" si="152"/>
        <v>0</v>
      </c>
      <c r="R99" s="221">
        <f t="shared" si="153"/>
        <v>0</v>
      </c>
      <c r="S99" s="232">
        <f t="shared" si="154"/>
        <v>0</v>
      </c>
      <c r="T99" s="191"/>
      <c r="U99" s="258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79"/>
    </row>
    <row r="100" spans="2:38" ht="12.6" customHeight="1" thickBot="1" x14ac:dyDescent="0.25">
      <c r="B100" s="248">
        <f t="shared" si="24"/>
        <v>72</v>
      </c>
      <c r="C100" s="193" t="s">
        <v>148</v>
      </c>
      <c r="D100" s="284">
        <v>0</v>
      </c>
      <c r="E100" s="292">
        <v>0</v>
      </c>
      <c r="F100" s="301">
        <f t="shared" si="155"/>
        <v>0</v>
      </c>
      <c r="G100" s="304">
        <f t="shared" si="142"/>
        <v>0</v>
      </c>
      <c r="H100" s="233">
        <f t="shared" si="143"/>
        <v>0</v>
      </c>
      <c r="I100" s="233">
        <f t="shared" si="144"/>
        <v>0</v>
      </c>
      <c r="J100" s="233">
        <f t="shared" si="145"/>
        <v>0</v>
      </c>
      <c r="K100" s="233">
        <f t="shared" si="146"/>
        <v>0</v>
      </c>
      <c r="L100" s="233">
        <f t="shared" si="147"/>
        <v>0</v>
      </c>
      <c r="M100" s="233">
        <f t="shared" si="148"/>
        <v>0</v>
      </c>
      <c r="N100" s="233">
        <f t="shared" si="149"/>
        <v>0</v>
      </c>
      <c r="O100" s="233">
        <f t="shared" si="150"/>
        <v>0</v>
      </c>
      <c r="P100" s="233">
        <f t="shared" si="151"/>
        <v>0</v>
      </c>
      <c r="Q100" s="233">
        <f t="shared" si="152"/>
        <v>0</v>
      </c>
      <c r="R100" s="233">
        <f t="shared" si="153"/>
        <v>0</v>
      </c>
      <c r="S100" s="234">
        <f t="shared" si="154"/>
        <v>0</v>
      </c>
      <c r="T100" s="191"/>
      <c r="U100" s="485"/>
      <c r="V100" s="489"/>
      <c r="W100" s="489"/>
      <c r="X100" s="489"/>
      <c r="Y100" s="489"/>
      <c r="Z100" s="489"/>
      <c r="AA100" s="489"/>
      <c r="AB100" s="489"/>
      <c r="AC100" s="489"/>
      <c r="AD100" s="489"/>
      <c r="AE100" s="489"/>
      <c r="AF100" s="489"/>
      <c r="AG100" s="489"/>
      <c r="AH100" s="489"/>
      <c r="AI100" s="489"/>
      <c r="AJ100" s="489"/>
      <c r="AK100" s="489"/>
      <c r="AL100" s="490"/>
    </row>
    <row r="101" spans="2:38" ht="12.6" customHeight="1" thickTop="1" x14ac:dyDescent="0.2">
      <c r="B101" s="249">
        <v>0</v>
      </c>
      <c r="C101" s="192" t="s">
        <v>56</v>
      </c>
      <c r="D101" s="285">
        <f>D92+D87+D84+D79+D74+D69+D65+D60+D55+D49+D38+D32+D96+D97+D98+D99+D100+D72+D73</f>
        <v>0</v>
      </c>
      <c r="E101" s="293"/>
      <c r="F101" s="286">
        <f>F92+F87+F84+F79+F74+F69+F65+F60+F55+F49+F38+F32+F96+F97+F98+F99+F100+F72+F73</f>
        <v>0</v>
      </c>
      <c r="G101" s="235">
        <f t="shared" ref="G101:R101" si="156">G92+G87+G84+G79+G74+G69+G65+G60+G55+G49+G38+G32+G96+G97+G98+G99+G100+G72+G73</f>
        <v>0</v>
      </c>
      <c r="H101" s="235">
        <f t="shared" si="156"/>
        <v>0</v>
      </c>
      <c r="I101" s="235">
        <f t="shared" si="156"/>
        <v>0</v>
      </c>
      <c r="J101" s="235">
        <f t="shared" si="156"/>
        <v>0</v>
      </c>
      <c r="K101" s="235">
        <f t="shared" si="156"/>
        <v>0</v>
      </c>
      <c r="L101" s="235">
        <f t="shared" si="156"/>
        <v>0</v>
      </c>
      <c r="M101" s="235">
        <f t="shared" si="156"/>
        <v>0</v>
      </c>
      <c r="N101" s="235">
        <f t="shared" si="156"/>
        <v>0</v>
      </c>
      <c r="O101" s="235">
        <f t="shared" si="156"/>
        <v>0</v>
      </c>
      <c r="P101" s="235">
        <f t="shared" si="156"/>
        <v>0</v>
      </c>
      <c r="Q101" s="235">
        <f t="shared" si="156"/>
        <v>0</v>
      </c>
      <c r="R101" s="235">
        <f t="shared" si="156"/>
        <v>0</v>
      </c>
      <c r="S101" s="235">
        <f>S92+S87+S84+S79+S74+S69+S65+S60+S55+S49+S38+S32+S96+S97+S98+S99+S100+S72+S73</f>
        <v>0</v>
      </c>
      <c r="T101" s="191"/>
      <c r="U101" s="466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</row>
    <row r="103" spans="2:38" ht="12.75" customHeight="1" x14ac:dyDescent="0.2">
      <c r="O103" s="599"/>
      <c r="P103" s="599"/>
      <c r="Q103" s="599"/>
      <c r="R103" s="599"/>
      <c r="S103" s="57"/>
      <c r="T103" s="57"/>
      <c r="U103" s="57"/>
      <c r="V103" s="57"/>
      <c r="W103" s="57"/>
    </row>
    <row r="104" spans="2:38" x14ac:dyDescent="0.2">
      <c r="F104" s="16"/>
      <c r="G104" s="16"/>
      <c r="H104" s="16"/>
      <c r="I104" s="16"/>
      <c r="J104" s="16"/>
      <c r="K104" s="16"/>
      <c r="L104" s="16"/>
      <c r="M104" s="16"/>
      <c r="N104" s="16"/>
      <c r="O104" s="599"/>
      <c r="P104" s="599"/>
      <c r="Q104" s="599"/>
      <c r="R104" s="599"/>
      <c r="S104" s="57"/>
      <c r="T104" s="57"/>
      <c r="U104" s="57"/>
      <c r="V104" s="57"/>
      <c r="W104" s="57"/>
    </row>
    <row r="105" spans="2:38" x14ac:dyDescent="0.2">
      <c r="B105" s="250"/>
      <c r="C105" s="158"/>
      <c r="D105" s="158"/>
      <c r="E105" s="102"/>
      <c r="F105" s="16"/>
      <c r="G105" s="16"/>
      <c r="H105" s="16"/>
      <c r="I105" s="16"/>
      <c r="J105" s="16"/>
      <c r="K105" s="20"/>
      <c r="L105" s="600"/>
      <c r="M105" s="600"/>
    </row>
    <row r="106" spans="2:38" x14ac:dyDescent="0.2">
      <c r="B106" s="563"/>
      <c r="C106" s="563"/>
      <c r="D106" s="259"/>
      <c r="E106" s="103"/>
      <c r="F106" s="564"/>
      <c r="G106" s="564"/>
      <c r="H106" s="564"/>
      <c r="I106" s="16"/>
      <c r="J106" s="16"/>
      <c r="K106" s="16"/>
      <c r="L106" s="16"/>
      <c r="M106" s="16"/>
    </row>
    <row r="107" spans="2:38" x14ac:dyDescent="0.2">
      <c r="B107" s="250"/>
      <c r="C107" s="158"/>
      <c r="D107" s="158"/>
      <c r="E107" s="102"/>
      <c r="F107" s="564"/>
      <c r="G107" s="564"/>
      <c r="H107" s="564"/>
      <c r="I107" s="16"/>
      <c r="J107" s="16"/>
      <c r="K107" s="16"/>
      <c r="L107" s="16"/>
      <c r="M107" s="16"/>
      <c r="N107" s="16"/>
      <c r="O107" s="16"/>
      <c r="P107" s="23"/>
      <c r="Q107" s="23"/>
      <c r="R107" s="23"/>
    </row>
  </sheetData>
  <sheetProtection algorithmName="SHA-512" hashValue="VcJvy/WMf+pzGRDKWJryTMXQYzTCCja5porbNrWZ7KQuYvkpNXQXZK3VGzYHdlDlli57NZI67KOW/7zrGgxJ7w==" saltValue="raR7qriWGCVie6e+vvAp0g==" spinCount="100000" sheet="1" objects="1" scenarios="1"/>
  <mergeCells count="15">
    <mergeCell ref="B4:C4"/>
    <mergeCell ref="O103:R104"/>
    <mergeCell ref="L105:M105"/>
    <mergeCell ref="B106:C106"/>
    <mergeCell ref="F106:H107"/>
    <mergeCell ref="B31:C31"/>
    <mergeCell ref="C16:F16"/>
    <mergeCell ref="C17:F17"/>
    <mergeCell ref="C20:F20"/>
    <mergeCell ref="C27:F27"/>
    <mergeCell ref="D6:F6"/>
    <mergeCell ref="C7:F7"/>
    <mergeCell ref="C8:F8"/>
    <mergeCell ref="E9:F9"/>
    <mergeCell ref="C15:F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rowBreaks count="1" manualBreakCount="1">
    <brk id="54" min="1" max="32" man="1"/>
  </rowBreaks>
  <colBreaks count="1" manualBreakCount="1">
    <brk id="19" min="3" max="101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L81"/>
  <sheetViews>
    <sheetView showGridLines="0" showZeros="0" zoomScaleNormal="100" workbookViewId="0">
      <selection activeCell="G9" sqref="G9"/>
    </sheetView>
  </sheetViews>
  <sheetFormatPr defaultRowHeight="12.75" x14ac:dyDescent="0.2"/>
  <cols>
    <col min="1" max="1" width="3.7109375" customWidth="1"/>
    <col min="2" max="2" width="2.85546875" style="246" customWidth="1"/>
    <col min="3" max="3" width="32.7109375" customWidth="1"/>
    <col min="4" max="4" width="10.42578125" customWidth="1"/>
    <col min="5" max="5" width="7.42578125" customWidth="1"/>
    <col min="6" max="6" width="10.5703125" customWidth="1"/>
    <col min="7" max="19" width="9.28515625" customWidth="1"/>
    <col min="20" max="20" width="2.7109375"/>
    <col min="21" max="21" width="10.140625" customWidth="1"/>
    <col min="22" max="27" width="8.5703125"/>
    <col min="32" max="1032" width="8.5703125"/>
  </cols>
  <sheetData>
    <row r="1" spans="2:38" ht="56.1" customHeight="1" x14ac:dyDescent="0.2"/>
    <row r="2" spans="2:38" ht="20.25" x14ac:dyDescent="0.3">
      <c r="B2" s="315"/>
      <c r="C2" s="508" t="str">
        <f>'1. Kassabudget'!C4</f>
        <v>Namn</v>
      </c>
      <c r="D2" s="256"/>
      <c r="E2" s="492"/>
      <c r="F2" s="492"/>
      <c r="G2" s="492"/>
      <c r="H2" s="628" t="s">
        <v>35</v>
      </c>
      <c r="I2" s="628"/>
      <c r="J2" s="628"/>
      <c r="K2" s="628"/>
      <c r="L2" s="628"/>
      <c r="M2" s="628"/>
      <c r="N2" s="2"/>
      <c r="O2" s="629" t="str">
        <f>'1. Kassabudget'!$L$4</f>
        <v>1/202X - 12/202X</v>
      </c>
      <c r="P2" s="629"/>
      <c r="Q2" s="629"/>
      <c r="R2" s="25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2:38" ht="15" customHeight="1" x14ac:dyDescent="0.2">
      <c r="B3" s="316"/>
      <c r="C3" s="75" t="str">
        <f>'1. Kassabudget'!C5</f>
        <v>dd.mm.åååå</v>
      </c>
      <c r="D3" s="491"/>
      <c r="E3" s="491"/>
      <c r="F3" s="491"/>
      <c r="G3" s="4"/>
      <c r="H3" s="4"/>
      <c r="I3" s="4"/>
      <c r="J3" s="631"/>
      <c r="K3" s="631"/>
      <c r="L3" s="631"/>
      <c r="M3" s="4"/>
      <c r="N3" s="4"/>
      <c r="O3" s="4"/>
      <c r="P3" s="4"/>
      <c r="Q3" s="4"/>
      <c r="R3" s="4"/>
      <c r="S3" s="6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15" customHeight="1" x14ac:dyDescent="0.2">
      <c r="T4" s="1"/>
      <c r="U4" s="7" t="s">
        <v>37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9"/>
    </row>
    <row r="5" spans="2:38" ht="14.1" customHeight="1" thickBot="1" x14ac:dyDescent="0.25">
      <c r="B5" s="331"/>
      <c r="C5" s="36"/>
      <c r="D5" s="400"/>
      <c r="E5" s="36"/>
      <c r="F5" s="400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17"/>
      <c r="T5" s="1"/>
      <c r="U5" s="467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468"/>
    </row>
    <row r="6" spans="2:38" ht="14.1" customHeight="1" x14ac:dyDescent="0.2">
      <c r="B6" s="331"/>
      <c r="C6" s="36"/>
      <c r="D6" s="399" t="s">
        <v>38</v>
      </c>
      <c r="E6" s="36"/>
      <c r="F6" s="399" t="s">
        <v>38</v>
      </c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17"/>
      <c r="T6" s="1"/>
      <c r="U6" s="258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468"/>
    </row>
    <row r="7" spans="2:38" ht="14.25" customHeight="1" thickBot="1" x14ac:dyDescent="0.25">
      <c r="B7" s="317"/>
      <c r="C7" s="1"/>
      <c r="D7" s="367" t="s">
        <v>39</v>
      </c>
      <c r="E7" s="1"/>
      <c r="F7" s="367" t="s">
        <v>39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54" t="s">
        <v>0</v>
      </c>
      <c r="T7" s="1"/>
      <c r="U7" s="258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5"/>
      <c r="AK7" s="465"/>
      <c r="AL7" s="470"/>
    </row>
    <row r="8" spans="2:38" s="95" customFormat="1" ht="19.899999999999999" customHeight="1" x14ac:dyDescent="0.2">
      <c r="B8" s="630" t="s">
        <v>41</v>
      </c>
      <c r="C8" s="630"/>
      <c r="D8" s="394" t="s">
        <v>40</v>
      </c>
      <c r="E8" s="395" t="s">
        <v>42</v>
      </c>
      <c r="F8" s="396" t="s">
        <v>118</v>
      </c>
      <c r="G8" s="397" t="str">
        <f t="shared" ref="G8:R8" si="0">G41</f>
        <v>Jan</v>
      </c>
      <c r="H8" s="397" t="str">
        <f t="shared" si="0"/>
        <v>Feb</v>
      </c>
      <c r="I8" s="397" t="str">
        <f t="shared" si="0"/>
        <v>Mars</v>
      </c>
      <c r="J8" s="397" t="str">
        <f t="shared" si="0"/>
        <v>April</v>
      </c>
      <c r="K8" s="397" t="str">
        <f t="shared" si="0"/>
        <v>Maj</v>
      </c>
      <c r="L8" s="397" t="str">
        <f t="shared" si="0"/>
        <v>Juni</v>
      </c>
      <c r="M8" s="397" t="str">
        <f t="shared" si="0"/>
        <v>Juli</v>
      </c>
      <c r="N8" s="397" t="str">
        <f t="shared" si="0"/>
        <v>Aug</v>
      </c>
      <c r="O8" s="397" t="str">
        <f t="shared" si="0"/>
        <v>Sep</v>
      </c>
      <c r="P8" s="397" t="str">
        <f t="shared" si="0"/>
        <v>Okt</v>
      </c>
      <c r="Q8" s="397" t="str">
        <f t="shared" si="0"/>
        <v>Nov</v>
      </c>
      <c r="R8" s="397" t="str">
        <f t="shared" si="0"/>
        <v>Dec</v>
      </c>
      <c r="S8" s="398" t="str">
        <f>+S41</f>
        <v>SLGT</v>
      </c>
      <c r="T8" s="146"/>
      <c r="U8" s="258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468"/>
    </row>
    <row r="9" spans="2:38" ht="14.1" customHeight="1" x14ac:dyDescent="0.2">
      <c r="B9" s="78">
        <v>1</v>
      </c>
      <c r="C9" s="333" t="s">
        <v>127</v>
      </c>
      <c r="D9" s="278">
        <v>0</v>
      </c>
      <c r="E9" s="147">
        <v>25.5</v>
      </c>
      <c r="F9" s="329">
        <f>D9+D9*E9%</f>
        <v>0</v>
      </c>
      <c r="G9" s="306">
        <f>F9/12</f>
        <v>0</v>
      </c>
      <c r="H9" s="307">
        <f>G9</f>
        <v>0</v>
      </c>
      <c r="I9" s="307">
        <f t="shared" ref="I9:R10" si="1">H9</f>
        <v>0</v>
      </c>
      <c r="J9" s="307">
        <f t="shared" si="1"/>
        <v>0</v>
      </c>
      <c r="K9" s="307">
        <f t="shared" si="1"/>
        <v>0</v>
      </c>
      <c r="L9" s="307">
        <f t="shared" si="1"/>
        <v>0</v>
      </c>
      <c r="M9" s="307">
        <f t="shared" si="1"/>
        <v>0</v>
      </c>
      <c r="N9" s="307">
        <f t="shared" si="1"/>
        <v>0</v>
      </c>
      <c r="O9" s="307">
        <f t="shared" si="1"/>
        <v>0</v>
      </c>
      <c r="P9" s="307">
        <f t="shared" si="1"/>
        <v>0</v>
      </c>
      <c r="Q9" s="307">
        <f t="shared" si="1"/>
        <v>0</v>
      </c>
      <c r="R9" s="307">
        <f t="shared" si="1"/>
        <v>0</v>
      </c>
      <c r="S9" s="308">
        <f t="shared" ref="S9:S37" si="2">SUM(G9:R9)</f>
        <v>0</v>
      </c>
      <c r="T9" s="1"/>
      <c r="U9" s="258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468"/>
    </row>
    <row r="10" spans="2:38" ht="14.1" customHeight="1" x14ac:dyDescent="0.2">
      <c r="B10" s="79">
        <f t="shared" ref="B10:B36" si="3">B9+1</f>
        <v>2</v>
      </c>
      <c r="C10" s="80" t="s">
        <v>177</v>
      </c>
      <c r="D10" s="274">
        <v>0</v>
      </c>
      <c r="E10" s="148">
        <f>E9</f>
        <v>25.5</v>
      </c>
      <c r="F10" s="281">
        <f t="shared" ref="F10:F36" si="4">D10+D10*E10%</f>
        <v>0</v>
      </c>
      <c r="G10" s="309">
        <f>F10/12</f>
        <v>0</v>
      </c>
      <c r="H10" s="309">
        <f>G10</f>
        <v>0</v>
      </c>
      <c r="I10" s="309">
        <f t="shared" si="1"/>
        <v>0</v>
      </c>
      <c r="J10" s="309">
        <f t="shared" si="1"/>
        <v>0</v>
      </c>
      <c r="K10" s="309">
        <f t="shared" si="1"/>
        <v>0</v>
      </c>
      <c r="L10" s="309">
        <f t="shared" si="1"/>
        <v>0</v>
      </c>
      <c r="M10" s="309">
        <f t="shared" si="1"/>
        <v>0</v>
      </c>
      <c r="N10" s="309">
        <f t="shared" si="1"/>
        <v>0</v>
      </c>
      <c r="O10" s="309">
        <f t="shared" si="1"/>
        <v>0</v>
      </c>
      <c r="P10" s="309">
        <f t="shared" si="1"/>
        <v>0</v>
      </c>
      <c r="Q10" s="309">
        <f t="shared" si="1"/>
        <v>0</v>
      </c>
      <c r="R10" s="309">
        <f t="shared" si="1"/>
        <v>0</v>
      </c>
      <c r="S10" s="310">
        <f t="shared" si="2"/>
        <v>0</v>
      </c>
      <c r="T10" s="1"/>
      <c r="U10" s="258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468"/>
    </row>
    <row r="11" spans="2:38" ht="14.1" customHeight="1" x14ac:dyDescent="0.2">
      <c r="B11" s="79">
        <f t="shared" si="3"/>
        <v>3</v>
      </c>
      <c r="C11" s="81" t="s">
        <v>177</v>
      </c>
      <c r="D11" s="274">
        <v>0</v>
      </c>
      <c r="E11" s="148">
        <f t="shared" ref="E11:E36" si="5">E10</f>
        <v>25.5</v>
      </c>
      <c r="F11" s="281">
        <f t="shared" si="4"/>
        <v>0</v>
      </c>
      <c r="G11" s="309">
        <f t="shared" ref="G11:G36" si="6">F11/12</f>
        <v>0</v>
      </c>
      <c r="H11" s="309">
        <f t="shared" ref="H11:R11" si="7">G11</f>
        <v>0</v>
      </c>
      <c r="I11" s="309">
        <f t="shared" si="7"/>
        <v>0</v>
      </c>
      <c r="J11" s="309">
        <f t="shared" si="7"/>
        <v>0</v>
      </c>
      <c r="K11" s="309">
        <f t="shared" si="7"/>
        <v>0</v>
      </c>
      <c r="L11" s="309">
        <f t="shared" si="7"/>
        <v>0</v>
      </c>
      <c r="M11" s="309">
        <f t="shared" si="7"/>
        <v>0</v>
      </c>
      <c r="N11" s="309">
        <f t="shared" si="7"/>
        <v>0</v>
      </c>
      <c r="O11" s="309">
        <f t="shared" si="7"/>
        <v>0</v>
      </c>
      <c r="P11" s="309">
        <f t="shared" si="7"/>
        <v>0</v>
      </c>
      <c r="Q11" s="309">
        <f t="shared" si="7"/>
        <v>0</v>
      </c>
      <c r="R11" s="309">
        <f t="shared" si="7"/>
        <v>0</v>
      </c>
      <c r="S11" s="310">
        <f t="shared" si="2"/>
        <v>0</v>
      </c>
      <c r="T11" s="1"/>
      <c r="U11" s="258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468"/>
    </row>
    <row r="12" spans="2:38" ht="14.1" customHeight="1" x14ac:dyDescent="0.2">
      <c r="B12" s="79">
        <f t="shared" si="3"/>
        <v>4</v>
      </c>
      <c r="C12" s="82" t="s">
        <v>177</v>
      </c>
      <c r="D12" s="275">
        <v>0</v>
      </c>
      <c r="E12" s="148">
        <f t="shared" si="5"/>
        <v>25.5</v>
      </c>
      <c r="F12" s="330">
        <f t="shared" si="4"/>
        <v>0</v>
      </c>
      <c r="G12" s="309">
        <f t="shared" si="6"/>
        <v>0</v>
      </c>
      <c r="H12" s="309">
        <f t="shared" ref="H12:R12" si="8">G12</f>
        <v>0</v>
      </c>
      <c r="I12" s="309">
        <f t="shared" si="8"/>
        <v>0</v>
      </c>
      <c r="J12" s="309">
        <f t="shared" si="8"/>
        <v>0</v>
      </c>
      <c r="K12" s="309">
        <f t="shared" si="8"/>
        <v>0</v>
      </c>
      <c r="L12" s="309">
        <f t="shared" si="8"/>
        <v>0</v>
      </c>
      <c r="M12" s="309">
        <f t="shared" si="8"/>
        <v>0</v>
      </c>
      <c r="N12" s="309">
        <f t="shared" si="8"/>
        <v>0</v>
      </c>
      <c r="O12" s="309">
        <f t="shared" si="8"/>
        <v>0</v>
      </c>
      <c r="P12" s="309">
        <f t="shared" si="8"/>
        <v>0</v>
      </c>
      <c r="Q12" s="309">
        <f t="shared" si="8"/>
        <v>0</v>
      </c>
      <c r="R12" s="309">
        <f t="shared" si="8"/>
        <v>0</v>
      </c>
      <c r="S12" s="310">
        <f t="shared" si="2"/>
        <v>0</v>
      </c>
      <c r="T12" s="1"/>
      <c r="U12" s="258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468"/>
    </row>
    <row r="13" spans="2:38" ht="14.1" customHeight="1" x14ac:dyDescent="0.2">
      <c r="B13" s="79">
        <f t="shared" si="3"/>
        <v>5</v>
      </c>
      <c r="C13" s="82" t="s">
        <v>177</v>
      </c>
      <c r="D13" s="274">
        <v>0</v>
      </c>
      <c r="E13" s="148">
        <f t="shared" si="5"/>
        <v>25.5</v>
      </c>
      <c r="F13" s="281">
        <f t="shared" si="4"/>
        <v>0</v>
      </c>
      <c r="G13" s="309">
        <f t="shared" si="6"/>
        <v>0</v>
      </c>
      <c r="H13" s="309">
        <f t="shared" ref="H13:R13" si="9">G13</f>
        <v>0</v>
      </c>
      <c r="I13" s="309">
        <f t="shared" si="9"/>
        <v>0</v>
      </c>
      <c r="J13" s="309">
        <f t="shared" si="9"/>
        <v>0</v>
      </c>
      <c r="K13" s="309">
        <f t="shared" si="9"/>
        <v>0</v>
      </c>
      <c r="L13" s="309">
        <f t="shared" si="9"/>
        <v>0</v>
      </c>
      <c r="M13" s="309">
        <f t="shared" si="9"/>
        <v>0</v>
      </c>
      <c r="N13" s="309">
        <f t="shared" si="9"/>
        <v>0</v>
      </c>
      <c r="O13" s="309">
        <f t="shared" si="9"/>
        <v>0</v>
      </c>
      <c r="P13" s="309">
        <f t="shared" si="9"/>
        <v>0</v>
      </c>
      <c r="Q13" s="309">
        <f t="shared" si="9"/>
        <v>0</v>
      </c>
      <c r="R13" s="309">
        <f t="shared" si="9"/>
        <v>0</v>
      </c>
      <c r="S13" s="310">
        <f t="shared" si="2"/>
        <v>0</v>
      </c>
      <c r="T13" s="1"/>
      <c r="U13" s="258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468"/>
    </row>
    <row r="14" spans="2:38" ht="14.1" customHeight="1" x14ac:dyDescent="0.2">
      <c r="B14" s="79">
        <f t="shared" si="3"/>
        <v>6</v>
      </c>
      <c r="C14" s="82" t="s">
        <v>135</v>
      </c>
      <c r="D14" s="274">
        <v>0</v>
      </c>
      <c r="E14" s="148">
        <f t="shared" si="5"/>
        <v>25.5</v>
      </c>
      <c r="F14" s="281">
        <f t="shared" si="4"/>
        <v>0</v>
      </c>
      <c r="G14" s="309">
        <f t="shared" si="6"/>
        <v>0</v>
      </c>
      <c r="H14" s="309">
        <f t="shared" ref="H14:R14" si="10">G14</f>
        <v>0</v>
      </c>
      <c r="I14" s="309">
        <f t="shared" si="10"/>
        <v>0</v>
      </c>
      <c r="J14" s="309">
        <f t="shared" si="10"/>
        <v>0</v>
      </c>
      <c r="K14" s="309">
        <f t="shared" si="10"/>
        <v>0</v>
      </c>
      <c r="L14" s="309">
        <f t="shared" si="10"/>
        <v>0</v>
      </c>
      <c r="M14" s="309">
        <f t="shared" si="10"/>
        <v>0</v>
      </c>
      <c r="N14" s="309">
        <f t="shared" si="10"/>
        <v>0</v>
      </c>
      <c r="O14" s="309">
        <f t="shared" si="10"/>
        <v>0</v>
      </c>
      <c r="P14" s="309">
        <f t="shared" si="10"/>
        <v>0</v>
      </c>
      <c r="Q14" s="309">
        <f t="shared" si="10"/>
        <v>0</v>
      </c>
      <c r="R14" s="309">
        <f t="shared" si="10"/>
        <v>0</v>
      </c>
      <c r="S14" s="310">
        <f t="shared" si="2"/>
        <v>0</v>
      </c>
      <c r="T14" s="1"/>
      <c r="U14" s="258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41"/>
      <c r="AL14" s="468"/>
    </row>
    <row r="15" spans="2:38" ht="14.1" customHeight="1" x14ac:dyDescent="0.2">
      <c r="B15" s="79">
        <f t="shared" si="3"/>
        <v>7</v>
      </c>
      <c r="C15" s="82" t="s">
        <v>135</v>
      </c>
      <c r="D15" s="274">
        <v>0</v>
      </c>
      <c r="E15" s="148">
        <f t="shared" si="5"/>
        <v>25.5</v>
      </c>
      <c r="F15" s="281">
        <f t="shared" si="4"/>
        <v>0</v>
      </c>
      <c r="G15" s="309">
        <f t="shared" si="6"/>
        <v>0</v>
      </c>
      <c r="H15" s="309">
        <f t="shared" ref="H15:R15" si="11">G15</f>
        <v>0</v>
      </c>
      <c r="I15" s="309">
        <f t="shared" si="11"/>
        <v>0</v>
      </c>
      <c r="J15" s="309">
        <f t="shared" si="11"/>
        <v>0</v>
      </c>
      <c r="K15" s="309">
        <f t="shared" si="11"/>
        <v>0</v>
      </c>
      <c r="L15" s="309">
        <f t="shared" si="11"/>
        <v>0</v>
      </c>
      <c r="M15" s="309">
        <f t="shared" si="11"/>
        <v>0</v>
      </c>
      <c r="N15" s="309">
        <f t="shared" si="11"/>
        <v>0</v>
      </c>
      <c r="O15" s="309">
        <f t="shared" si="11"/>
        <v>0</v>
      </c>
      <c r="P15" s="309">
        <f t="shared" si="11"/>
        <v>0</v>
      </c>
      <c r="Q15" s="309">
        <f t="shared" si="11"/>
        <v>0</v>
      </c>
      <c r="R15" s="309">
        <f t="shared" si="11"/>
        <v>0</v>
      </c>
      <c r="S15" s="310">
        <f t="shared" si="2"/>
        <v>0</v>
      </c>
      <c r="T15" s="1"/>
      <c r="U15" s="258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1"/>
      <c r="AG15" s="241"/>
      <c r="AH15" s="241"/>
      <c r="AI15" s="241"/>
      <c r="AJ15" s="241"/>
      <c r="AK15" s="241"/>
      <c r="AL15" s="468"/>
    </row>
    <row r="16" spans="2:38" ht="14.1" customHeight="1" x14ac:dyDescent="0.2">
      <c r="B16" s="79">
        <f t="shared" si="3"/>
        <v>8</v>
      </c>
      <c r="C16" s="82" t="s">
        <v>178</v>
      </c>
      <c r="D16" s="274">
        <v>0</v>
      </c>
      <c r="E16" s="148">
        <f t="shared" si="5"/>
        <v>25.5</v>
      </c>
      <c r="F16" s="281">
        <f t="shared" si="4"/>
        <v>0</v>
      </c>
      <c r="G16" s="309">
        <f t="shared" si="6"/>
        <v>0</v>
      </c>
      <c r="H16" s="309">
        <f t="shared" ref="H16:R16" si="12">G16</f>
        <v>0</v>
      </c>
      <c r="I16" s="309">
        <f t="shared" si="12"/>
        <v>0</v>
      </c>
      <c r="J16" s="309">
        <f t="shared" si="12"/>
        <v>0</v>
      </c>
      <c r="K16" s="309">
        <f t="shared" si="12"/>
        <v>0</v>
      </c>
      <c r="L16" s="309">
        <f t="shared" si="12"/>
        <v>0</v>
      </c>
      <c r="M16" s="309">
        <f t="shared" si="12"/>
        <v>0</v>
      </c>
      <c r="N16" s="309">
        <f t="shared" si="12"/>
        <v>0</v>
      </c>
      <c r="O16" s="309">
        <f t="shared" si="12"/>
        <v>0</v>
      </c>
      <c r="P16" s="309">
        <f t="shared" si="12"/>
        <v>0</v>
      </c>
      <c r="Q16" s="309">
        <f t="shared" si="12"/>
        <v>0</v>
      </c>
      <c r="R16" s="309">
        <f t="shared" si="12"/>
        <v>0</v>
      </c>
      <c r="S16" s="310">
        <f t="shared" si="2"/>
        <v>0</v>
      </c>
      <c r="T16" s="1"/>
      <c r="U16" s="258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468"/>
    </row>
    <row r="17" spans="2:38" ht="14.1" customHeight="1" x14ac:dyDescent="0.2">
      <c r="B17" s="79">
        <f t="shared" si="3"/>
        <v>9</v>
      </c>
      <c r="C17" s="82" t="s">
        <v>178</v>
      </c>
      <c r="D17" s="274">
        <v>0</v>
      </c>
      <c r="E17" s="148">
        <f t="shared" si="5"/>
        <v>25.5</v>
      </c>
      <c r="F17" s="281">
        <f t="shared" si="4"/>
        <v>0</v>
      </c>
      <c r="G17" s="309">
        <f t="shared" si="6"/>
        <v>0</v>
      </c>
      <c r="H17" s="309">
        <f t="shared" ref="H17:R17" si="13">G17</f>
        <v>0</v>
      </c>
      <c r="I17" s="309">
        <f t="shared" si="13"/>
        <v>0</v>
      </c>
      <c r="J17" s="309">
        <f t="shared" si="13"/>
        <v>0</v>
      </c>
      <c r="K17" s="309">
        <f t="shared" si="13"/>
        <v>0</v>
      </c>
      <c r="L17" s="309">
        <f t="shared" si="13"/>
        <v>0</v>
      </c>
      <c r="M17" s="309">
        <f t="shared" si="13"/>
        <v>0</v>
      </c>
      <c r="N17" s="309">
        <f t="shared" si="13"/>
        <v>0</v>
      </c>
      <c r="O17" s="309">
        <f t="shared" si="13"/>
        <v>0</v>
      </c>
      <c r="P17" s="309">
        <f t="shared" si="13"/>
        <v>0</v>
      </c>
      <c r="Q17" s="309">
        <f t="shared" si="13"/>
        <v>0</v>
      </c>
      <c r="R17" s="309">
        <f t="shared" si="13"/>
        <v>0</v>
      </c>
      <c r="S17" s="310">
        <f t="shared" si="2"/>
        <v>0</v>
      </c>
      <c r="T17" s="1"/>
      <c r="U17" s="258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468"/>
    </row>
    <row r="18" spans="2:38" ht="14.1" customHeight="1" x14ac:dyDescent="0.2">
      <c r="B18" s="79">
        <f t="shared" si="3"/>
        <v>10</v>
      </c>
      <c r="C18" s="84" t="s">
        <v>128</v>
      </c>
      <c r="D18" s="274">
        <v>0</v>
      </c>
      <c r="E18" s="148">
        <f t="shared" si="5"/>
        <v>25.5</v>
      </c>
      <c r="F18" s="281">
        <f t="shared" si="4"/>
        <v>0</v>
      </c>
      <c r="G18" s="309">
        <f t="shared" si="6"/>
        <v>0</v>
      </c>
      <c r="H18" s="309">
        <f t="shared" ref="H18:R18" si="14">G18</f>
        <v>0</v>
      </c>
      <c r="I18" s="309">
        <f t="shared" si="14"/>
        <v>0</v>
      </c>
      <c r="J18" s="309">
        <f t="shared" si="14"/>
        <v>0</v>
      </c>
      <c r="K18" s="309">
        <f t="shared" si="14"/>
        <v>0</v>
      </c>
      <c r="L18" s="309">
        <f t="shared" si="14"/>
        <v>0</v>
      </c>
      <c r="M18" s="309">
        <f t="shared" si="14"/>
        <v>0</v>
      </c>
      <c r="N18" s="309">
        <f t="shared" si="14"/>
        <v>0</v>
      </c>
      <c r="O18" s="309">
        <f t="shared" si="14"/>
        <v>0</v>
      </c>
      <c r="P18" s="309">
        <f t="shared" si="14"/>
        <v>0</v>
      </c>
      <c r="Q18" s="309">
        <f t="shared" si="14"/>
        <v>0</v>
      </c>
      <c r="R18" s="309">
        <f t="shared" si="14"/>
        <v>0</v>
      </c>
      <c r="S18" s="310">
        <f t="shared" si="2"/>
        <v>0</v>
      </c>
      <c r="T18" s="1"/>
      <c r="U18" s="258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468"/>
    </row>
    <row r="19" spans="2:38" ht="14.1" customHeight="1" x14ac:dyDescent="0.2">
      <c r="B19" s="79">
        <f t="shared" si="3"/>
        <v>11</v>
      </c>
      <c r="C19" s="83" t="s">
        <v>129</v>
      </c>
      <c r="D19" s="274">
        <v>0</v>
      </c>
      <c r="E19" s="148">
        <f t="shared" si="5"/>
        <v>25.5</v>
      </c>
      <c r="F19" s="281">
        <f t="shared" si="4"/>
        <v>0</v>
      </c>
      <c r="G19" s="309">
        <f t="shared" si="6"/>
        <v>0</v>
      </c>
      <c r="H19" s="309">
        <f t="shared" ref="H19:R19" si="15">G19</f>
        <v>0</v>
      </c>
      <c r="I19" s="309">
        <f t="shared" si="15"/>
        <v>0</v>
      </c>
      <c r="J19" s="309">
        <f t="shared" si="15"/>
        <v>0</v>
      </c>
      <c r="K19" s="309">
        <f t="shared" si="15"/>
        <v>0</v>
      </c>
      <c r="L19" s="309">
        <f t="shared" si="15"/>
        <v>0</v>
      </c>
      <c r="M19" s="309">
        <f t="shared" si="15"/>
        <v>0</v>
      </c>
      <c r="N19" s="309">
        <f t="shared" si="15"/>
        <v>0</v>
      </c>
      <c r="O19" s="309">
        <f t="shared" si="15"/>
        <v>0</v>
      </c>
      <c r="P19" s="309">
        <f t="shared" si="15"/>
        <v>0</v>
      </c>
      <c r="Q19" s="309">
        <f t="shared" si="15"/>
        <v>0</v>
      </c>
      <c r="R19" s="309">
        <f t="shared" si="15"/>
        <v>0</v>
      </c>
      <c r="S19" s="310">
        <f t="shared" si="2"/>
        <v>0</v>
      </c>
      <c r="T19" s="1"/>
      <c r="U19" s="258"/>
      <c r="V19" s="241"/>
      <c r="W19" s="242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468"/>
    </row>
    <row r="20" spans="2:38" ht="14.1" customHeight="1" x14ac:dyDescent="0.2">
      <c r="B20" s="79">
        <f t="shared" si="3"/>
        <v>12</v>
      </c>
      <c r="C20" s="83" t="s">
        <v>130</v>
      </c>
      <c r="D20" s="274">
        <v>0</v>
      </c>
      <c r="E20" s="148">
        <f t="shared" si="5"/>
        <v>25.5</v>
      </c>
      <c r="F20" s="281">
        <f t="shared" si="4"/>
        <v>0</v>
      </c>
      <c r="G20" s="309">
        <f t="shared" si="6"/>
        <v>0</v>
      </c>
      <c r="H20" s="309">
        <f t="shared" ref="H20:R20" si="16">G20</f>
        <v>0</v>
      </c>
      <c r="I20" s="309">
        <f t="shared" si="16"/>
        <v>0</v>
      </c>
      <c r="J20" s="309">
        <f t="shared" si="16"/>
        <v>0</v>
      </c>
      <c r="K20" s="309">
        <f t="shared" si="16"/>
        <v>0</v>
      </c>
      <c r="L20" s="309">
        <f t="shared" si="16"/>
        <v>0</v>
      </c>
      <c r="M20" s="309">
        <f t="shared" si="16"/>
        <v>0</v>
      </c>
      <c r="N20" s="309">
        <f t="shared" si="16"/>
        <v>0</v>
      </c>
      <c r="O20" s="309">
        <f t="shared" si="16"/>
        <v>0</v>
      </c>
      <c r="P20" s="309">
        <f t="shared" si="16"/>
        <v>0</v>
      </c>
      <c r="Q20" s="309">
        <f t="shared" si="16"/>
        <v>0</v>
      </c>
      <c r="R20" s="309">
        <f t="shared" si="16"/>
        <v>0</v>
      </c>
      <c r="S20" s="310">
        <f t="shared" si="2"/>
        <v>0</v>
      </c>
      <c r="T20" s="1"/>
      <c r="U20" s="258"/>
      <c r="V20" s="241"/>
      <c r="W20" s="242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  <c r="AJ20" s="241"/>
      <c r="AK20" s="241"/>
      <c r="AL20" s="468"/>
    </row>
    <row r="21" spans="2:38" ht="14.1" customHeight="1" x14ac:dyDescent="0.2">
      <c r="B21" s="79">
        <f t="shared" si="3"/>
        <v>13</v>
      </c>
      <c r="C21" s="84" t="s">
        <v>131</v>
      </c>
      <c r="D21" s="274">
        <v>0</v>
      </c>
      <c r="E21" s="148">
        <f t="shared" si="5"/>
        <v>25.5</v>
      </c>
      <c r="F21" s="281">
        <f t="shared" si="4"/>
        <v>0</v>
      </c>
      <c r="G21" s="309">
        <f t="shared" si="6"/>
        <v>0</v>
      </c>
      <c r="H21" s="309">
        <f t="shared" ref="H21:R21" si="17">G21</f>
        <v>0</v>
      </c>
      <c r="I21" s="309">
        <f t="shared" si="17"/>
        <v>0</v>
      </c>
      <c r="J21" s="309">
        <f t="shared" si="17"/>
        <v>0</v>
      </c>
      <c r="K21" s="309">
        <f t="shared" si="17"/>
        <v>0</v>
      </c>
      <c r="L21" s="309">
        <f t="shared" si="17"/>
        <v>0</v>
      </c>
      <c r="M21" s="309">
        <f t="shared" si="17"/>
        <v>0</v>
      </c>
      <c r="N21" s="309">
        <f t="shared" si="17"/>
        <v>0</v>
      </c>
      <c r="O21" s="309">
        <f t="shared" si="17"/>
        <v>0</v>
      </c>
      <c r="P21" s="309">
        <f t="shared" si="17"/>
        <v>0</v>
      </c>
      <c r="Q21" s="309">
        <f t="shared" si="17"/>
        <v>0</v>
      </c>
      <c r="R21" s="309">
        <f t="shared" si="17"/>
        <v>0</v>
      </c>
      <c r="S21" s="310">
        <f t="shared" si="2"/>
        <v>0</v>
      </c>
      <c r="T21" s="1"/>
      <c r="U21" s="258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468"/>
    </row>
    <row r="22" spans="2:38" ht="14.1" customHeight="1" x14ac:dyDescent="0.2">
      <c r="B22" s="79">
        <f t="shared" si="3"/>
        <v>14</v>
      </c>
      <c r="C22" s="85" t="s">
        <v>132</v>
      </c>
      <c r="D22" s="274">
        <v>0</v>
      </c>
      <c r="E22" s="148">
        <f t="shared" si="5"/>
        <v>25.5</v>
      </c>
      <c r="F22" s="281">
        <f t="shared" si="4"/>
        <v>0</v>
      </c>
      <c r="G22" s="309">
        <f t="shared" si="6"/>
        <v>0</v>
      </c>
      <c r="H22" s="309">
        <f t="shared" ref="H22:R22" si="18">G22</f>
        <v>0</v>
      </c>
      <c r="I22" s="309">
        <f t="shared" si="18"/>
        <v>0</v>
      </c>
      <c r="J22" s="309">
        <f t="shared" si="18"/>
        <v>0</v>
      </c>
      <c r="K22" s="309">
        <f t="shared" si="18"/>
        <v>0</v>
      </c>
      <c r="L22" s="309">
        <f t="shared" si="18"/>
        <v>0</v>
      </c>
      <c r="M22" s="309">
        <f t="shared" si="18"/>
        <v>0</v>
      </c>
      <c r="N22" s="309">
        <f t="shared" si="18"/>
        <v>0</v>
      </c>
      <c r="O22" s="309">
        <f t="shared" si="18"/>
        <v>0</v>
      </c>
      <c r="P22" s="309">
        <f t="shared" si="18"/>
        <v>0</v>
      </c>
      <c r="Q22" s="309">
        <f t="shared" si="18"/>
        <v>0</v>
      </c>
      <c r="R22" s="309">
        <f t="shared" si="18"/>
        <v>0</v>
      </c>
      <c r="S22" s="310">
        <f t="shared" si="2"/>
        <v>0</v>
      </c>
      <c r="T22" s="1"/>
      <c r="U22" s="258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468"/>
    </row>
    <row r="23" spans="2:38" ht="14.1" customHeight="1" x14ac:dyDescent="0.2">
      <c r="B23" s="79">
        <f t="shared" si="3"/>
        <v>15</v>
      </c>
      <c r="C23" s="84" t="s">
        <v>133</v>
      </c>
      <c r="D23" s="274">
        <v>0</v>
      </c>
      <c r="E23" s="148">
        <f t="shared" si="5"/>
        <v>25.5</v>
      </c>
      <c r="F23" s="281">
        <f t="shared" si="4"/>
        <v>0</v>
      </c>
      <c r="G23" s="309">
        <f t="shared" si="6"/>
        <v>0</v>
      </c>
      <c r="H23" s="309">
        <f t="shared" ref="H23:R23" si="19">G23</f>
        <v>0</v>
      </c>
      <c r="I23" s="309">
        <f t="shared" si="19"/>
        <v>0</v>
      </c>
      <c r="J23" s="309">
        <f t="shared" si="19"/>
        <v>0</v>
      </c>
      <c r="K23" s="309">
        <f t="shared" si="19"/>
        <v>0</v>
      </c>
      <c r="L23" s="309">
        <f t="shared" si="19"/>
        <v>0</v>
      </c>
      <c r="M23" s="309">
        <f t="shared" si="19"/>
        <v>0</v>
      </c>
      <c r="N23" s="309">
        <f t="shared" si="19"/>
        <v>0</v>
      </c>
      <c r="O23" s="309">
        <f t="shared" si="19"/>
        <v>0</v>
      </c>
      <c r="P23" s="309">
        <f t="shared" si="19"/>
        <v>0</v>
      </c>
      <c r="Q23" s="309">
        <f t="shared" si="19"/>
        <v>0</v>
      </c>
      <c r="R23" s="309">
        <f t="shared" si="19"/>
        <v>0</v>
      </c>
      <c r="S23" s="310">
        <f t="shared" si="2"/>
        <v>0</v>
      </c>
      <c r="T23" s="1"/>
      <c r="U23" s="258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468"/>
    </row>
    <row r="24" spans="2:38" ht="14.1" customHeight="1" x14ac:dyDescent="0.2">
      <c r="B24" s="79">
        <f t="shared" si="3"/>
        <v>16</v>
      </c>
      <c r="C24" s="84" t="s">
        <v>134</v>
      </c>
      <c r="D24" s="274">
        <v>0</v>
      </c>
      <c r="E24" s="148">
        <f t="shared" si="5"/>
        <v>25.5</v>
      </c>
      <c r="F24" s="281">
        <f t="shared" si="4"/>
        <v>0</v>
      </c>
      <c r="G24" s="309">
        <f t="shared" si="6"/>
        <v>0</v>
      </c>
      <c r="H24" s="309">
        <f t="shared" ref="H24:R24" si="20">G24</f>
        <v>0</v>
      </c>
      <c r="I24" s="309">
        <f t="shared" si="20"/>
        <v>0</v>
      </c>
      <c r="J24" s="309">
        <f t="shared" si="20"/>
        <v>0</v>
      </c>
      <c r="K24" s="309">
        <f t="shared" si="20"/>
        <v>0</v>
      </c>
      <c r="L24" s="309">
        <f t="shared" si="20"/>
        <v>0</v>
      </c>
      <c r="M24" s="309">
        <f t="shared" si="20"/>
        <v>0</v>
      </c>
      <c r="N24" s="309">
        <f t="shared" si="20"/>
        <v>0</v>
      </c>
      <c r="O24" s="309">
        <f t="shared" si="20"/>
        <v>0</v>
      </c>
      <c r="P24" s="309">
        <f t="shared" si="20"/>
        <v>0</v>
      </c>
      <c r="Q24" s="309">
        <f t="shared" si="20"/>
        <v>0</v>
      </c>
      <c r="R24" s="309">
        <f t="shared" si="20"/>
        <v>0</v>
      </c>
      <c r="S24" s="310">
        <f t="shared" si="2"/>
        <v>0</v>
      </c>
      <c r="T24" s="1"/>
      <c r="U24" s="258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  <c r="AI24" s="241"/>
      <c r="AJ24" s="241"/>
      <c r="AK24" s="241"/>
      <c r="AL24" s="468"/>
    </row>
    <row r="25" spans="2:38" ht="14.1" customHeight="1" x14ac:dyDescent="0.2">
      <c r="B25" s="79">
        <f t="shared" si="3"/>
        <v>17</v>
      </c>
      <c r="C25" s="84" t="s">
        <v>179</v>
      </c>
      <c r="D25" s="274">
        <v>0</v>
      </c>
      <c r="E25" s="148">
        <f t="shared" si="5"/>
        <v>25.5</v>
      </c>
      <c r="F25" s="281">
        <f t="shared" si="4"/>
        <v>0</v>
      </c>
      <c r="G25" s="309">
        <f t="shared" si="6"/>
        <v>0</v>
      </c>
      <c r="H25" s="309">
        <f t="shared" ref="H25:R25" si="21">G25</f>
        <v>0</v>
      </c>
      <c r="I25" s="309">
        <f t="shared" si="21"/>
        <v>0</v>
      </c>
      <c r="J25" s="309">
        <f t="shared" si="21"/>
        <v>0</v>
      </c>
      <c r="K25" s="309">
        <f t="shared" si="21"/>
        <v>0</v>
      </c>
      <c r="L25" s="309">
        <f t="shared" si="21"/>
        <v>0</v>
      </c>
      <c r="M25" s="309">
        <f t="shared" si="21"/>
        <v>0</v>
      </c>
      <c r="N25" s="309">
        <f t="shared" si="21"/>
        <v>0</v>
      </c>
      <c r="O25" s="309">
        <f t="shared" si="21"/>
        <v>0</v>
      </c>
      <c r="P25" s="309">
        <f t="shared" si="21"/>
        <v>0</v>
      </c>
      <c r="Q25" s="309">
        <f t="shared" si="21"/>
        <v>0</v>
      </c>
      <c r="R25" s="309">
        <f t="shared" si="21"/>
        <v>0</v>
      </c>
      <c r="S25" s="310">
        <f t="shared" si="2"/>
        <v>0</v>
      </c>
      <c r="T25" s="1"/>
      <c r="U25" s="258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  <c r="AJ25" s="241"/>
      <c r="AK25" s="241"/>
      <c r="AL25" s="468"/>
    </row>
    <row r="26" spans="2:38" ht="14.1" customHeight="1" x14ac:dyDescent="0.2">
      <c r="B26" s="79">
        <f t="shared" si="3"/>
        <v>18</v>
      </c>
      <c r="C26" s="84" t="s">
        <v>136</v>
      </c>
      <c r="D26" s="274">
        <v>0</v>
      </c>
      <c r="E26" s="148">
        <f t="shared" si="5"/>
        <v>25.5</v>
      </c>
      <c r="F26" s="281">
        <f t="shared" si="4"/>
        <v>0</v>
      </c>
      <c r="G26" s="309">
        <f t="shared" si="6"/>
        <v>0</v>
      </c>
      <c r="H26" s="309">
        <f t="shared" ref="H26:R26" si="22">G26</f>
        <v>0</v>
      </c>
      <c r="I26" s="309">
        <f t="shared" si="22"/>
        <v>0</v>
      </c>
      <c r="J26" s="309">
        <f t="shared" si="22"/>
        <v>0</v>
      </c>
      <c r="K26" s="309">
        <f t="shared" si="22"/>
        <v>0</v>
      </c>
      <c r="L26" s="309">
        <f t="shared" si="22"/>
        <v>0</v>
      </c>
      <c r="M26" s="309">
        <f t="shared" si="22"/>
        <v>0</v>
      </c>
      <c r="N26" s="309">
        <f t="shared" si="22"/>
        <v>0</v>
      </c>
      <c r="O26" s="309">
        <f t="shared" si="22"/>
        <v>0</v>
      </c>
      <c r="P26" s="309">
        <f t="shared" si="22"/>
        <v>0</v>
      </c>
      <c r="Q26" s="309">
        <f t="shared" si="22"/>
        <v>0</v>
      </c>
      <c r="R26" s="309">
        <f t="shared" si="22"/>
        <v>0</v>
      </c>
      <c r="S26" s="310">
        <f t="shared" si="2"/>
        <v>0</v>
      </c>
      <c r="T26" s="1"/>
      <c r="U26" s="258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468"/>
    </row>
    <row r="27" spans="2:38" ht="14.1" customHeight="1" x14ac:dyDescent="0.2">
      <c r="B27" s="79">
        <f t="shared" si="3"/>
        <v>19</v>
      </c>
      <c r="C27" s="84" t="s">
        <v>160</v>
      </c>
      <c r="D27" s="274">
        <v>0</v>
      </c>
      <c r="E27" s="148">
        <f t="shared" si="5"/>
        <v>25.5</v>
      </c>
      <c r="F27" s="281">
        <f t="shared" si="4"/>
        <v>0</v>
      </c>
      <c r="G27" s="309">
        <f t="shared" si="6"/>
        <v>0</v>
      </c>
      <c r="H27" s="309">
        <f t="shared" ref="H27:R27" si="23">G27</f>
        <v>0</v>
      </c>
      <c r="I27" s="309">
        <f t="shared" si="23"/>
        <v>0</v>
      </c>
      <c r="J27" s="309">
        <f t="shared" si="23"/>
        <v>0</v>
      </c>
      <c r="K27" s="309">
        <f t="shared" si="23"/>
        <v>0</v>
      </c>
      <c r="L27" s="309">
        <f t="shared" si="23"/>
        <v>0</v>
      </c>
      <c r="M27" s="309">
        <f t="shared" si="23"/>
        <v>0</v>
      </c>
      <c r="N27" s="309">
        <f t="shared" si="23"/>
        <v>0</v>
      </c>
      <c r="O27" s="309">
        <f t="shared" si="23"/>
        <v>0</v>
      </c>
      <c r="P27" s="309">
        <f t="shared" si="23"/>
        <v>0</v>
      </c>
      <c r="Q27" s="309">
        <f t="shared" si="23"/>
        <v>0</v>
      </c>
      <c r="R27" s="309">
        <f t="shared" si="23"/>
        <v>0</v>
      </c>
      <c r="S27" s="310">
        <f t="shared" si="2"/>
        <v>0</v>
      </c>
      <c r="T27" s="1"/>
      <c r="U27" s="258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  <c r="AI27" s="241"/>
      <c r="AJ27" s="241"/>
      <c r="AK27" s="241"/>
      <c r="AL27" s="468"/>
    </row>
    <row r="28" spans="2:38" ht="14.1" customHeight="1" x14ac:dyDescent="0.2">
      <c r="B28" s="79">
        <f t="shared" si="3"/>
        <v>20</v>
      </c>
      <c r="C28" s="84" t="s">
        <v>137</v>
      </c>
      <c r="D28" s="274">
        <v>0</v>
      </c>
      <c r="E28" s="149">
        <f t="shared" si="5"/>
        <v>25.5</v>
      </c>
      <c r="F28" s="281">
        <f t="shared" si="4"/>
        <v>0</v>
      </c>
      <c r="G28" s="309">
        <f t="shared" si="6"/>
        <v>0</v>
      </c>
      <c r="H28" s="309">
        <f t="shared" ref="H28:R28" si="24">G28</f>
        <v>0</v>
      </c>
      <c r="I28" s="309">
        <f t="shared" si="24"/>
        <v>0</v>
      </c>
      <c r="J28" s="309">
        <f t="shared" si="24"/>
        <v>0</v>
      </c>
      <c r="K28" s="309">
        <f t="shared" si="24"/>
        <v>0</v>
      </c>
      <c r="L28" s="309">
        <f t="shared" si="24"/>
        <v>0</v>
      </c>
      <c r="M28" s="309">
        <f t="shared" si="24"/>
        <v>0</v>
      </c>
      <c r="N28" s="309">
        <f t="shared" si="24"/>
        <v>0</v>
      </c>
      <c r="O28" s="309">
        <f t="shared" si="24"/>
        <v>0</v>
      </c>
      <c r="P28" s="309">
        <f t="shared" si="24"/>
        <v>0</v>
      </c>
      <c r="Q28" s="309">
        <f t="shared" si="24"/>
        <v>0</v>
      </c>
      <c r="R28" s="309">
        <f t="shared" si="24"/>
        <v>0</v>
      </c>
      <c r="S28" s="310">
        <f t="shared" si="2"/>
        <v>0</v>
      </c>
      <c r="T28" s="1"/>
      <c r="U28" s="258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1"/>
      <c r="AH28" s="241"/>
      <c r="AI28" s="241"/>
      <c r="AJ28" s="241"/>
      <c r="AK28" s="241"/>
      <c r="AL28" s="468"/>
    </row>
    <row r="29" spans="2:38" ht="14.1" customHeight="1" x14ac:dyDescent="0.2">
      <c r="B29" s="79">
        <f t="shared" si="3"/>
        <v>21</v>
      </c>
      <c r="C29" s="86" t="s">
        <v>138</v>
      </c>
      <c r="D29" s="274">
        <v>0</v>
      </c>
      <c r="E29" s="150">
        <f t="shared" si="5"/>
        <v>25.5</v>
      </c>
      <c r="F29" s="281">
        <f t="shared" si="4"/>
        <v>0</v>
      </c>
      <c r="G29" s="309">
        <f t="shared" si="6"/>
        <v>0</v>
      </c>
      <c r="H29" s="309">
        <f t="shared" ref="H29:R29" si="25">G29</f>
        <v>0</v>
      </c>
      <c r="I29" s="309">
        <f t="shared" si="25"/>
        <v>0</v>
      </c>
      <c r="J29" s="309">
        <f t="shared" si="25"/>
        <v>0</v>
      </c>
      <c r="K29" s="309">
        <f t="shared" si="25"/>
        <v>0</v>
      </c>
      <c r="L29" s="309">
        <f t="shared" si="25"/>
        <v>0</v>
      </c>
      <c r="M29" s="309">
        <f t="shared" si="25"/>
        <v>0</v>
      </c>
      <c r="N29" s="309">
        <f t="shared" si="25"/>
        <v>0</v>
      </c>
      <c r="O29" s="309">
        <f t="shared" si="25"/>
        <v>0</v>
      </c>
      <c r="P29" s="309">
        <f t="shared" si="25"/>
        <v>0</v>
      </c>
      <c r="Q29" s="309">
        <f t="shared" si="25"/>
        <v>0</v>
      </c>
      <c r="R29" s="309">
        <f t="shared" si="25"/>
        <v>0</v>
      </c>
      <c r="S29" s="310">
        <f t="shared" si="2"/>
        <v>0</v>
      </c>
      <c r="T29" s="1"/>
      <c r="U29" s="258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468"/>
    </row>
    <row r="30" spans="2:38" ht="14.1" customHeight="1" x14ac:dyDescent="0.2">
      <c r="B30" s="79">
        <f t="shared" si="3"/>
        <v>22</v>
      </c>
      <c r="C30" s="87" t="s">
        <v>139</v>
      </c>
      <c r="D30" s="274">
        <v>0</v>
      </c>
      <c r="E30" s="150">
        <f t="shared" si="5"/>
        <v>25.5</v>
      </c>
      <c r="F30" s="281">
        <f t="shared" si="4"/>
        <v>0</v>
      </c>
      <c r="G30" s="309">
        <f t="shared" si="6"/>
        <v>0</v>
      </c>
      <c r="H30" s="309">
        <f t="shared" ref="H30:R30" si="26">G30</f>
        <v>0</v>
      </c>
      <c r="I30" s="309">
        <f t="shared" si="26"/>
        <v>0</v>
      </c>
      <c r="J30" s="309">
        <f t="shared" si="26"/>
        <v>0</v>
      </c>
      <c r="K30" s="309">
        <f t="shared" si="26"/>
        <v>0</v>
      </c>
      <c r="L30" s="309">
        <f t="shared" si="26"/>
        <v>0</v>
      </c>
      <c r="M30" s="309">
        <f t="shared" si="26"/>
        <v>0</v>
      </c>
      <c r="N30" s="309">
        <f t="shared" si="26"/>
        <v>0</v>
      </c>
      <c r="O30" s="309">
        <f t="shared" si="26"/>
        <v>0</v>
      </c>
      <c r="P30" s="309">
        <f t="shared" si="26"/>
        <v>0</v>
      </c>
      <c r="Q30" s="309">
        <f t="shared" si="26"/>
        <v>0</v>
      </c>
      <c r="R30" s="309">
        <f t="shared" si="26"/>
        <v>0</v>
      </c>
      <c r="S30" s="310">
        <f t="shared" si="2"/>
        <v>0</v>
      </c>
      <c r="T30" s="1"/>
      <c r="U30" s="258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468"/>
    </row>
    <row r="31" spans="2:38" ht="14.1" customHeight="1" x14ac:dyDescent="0.2">
      <c r="B31" s="79">
        <f t="shared" si="3"/>
        <v>23</v>
      </c>
      <c r="C31" s="87" t="s">
        <v>140</v>
      </c>
      <c r="D31" s="274">
        <v>0</v>
      </c>
      <c r="E31" s="150">
        <f t="shared" si="5"/>
        <v>25.5</v>
      </c>
      <c r="F31" s="281">
        <f t="shared" si="4"/>
        <v>0</v>
      </c>
      <c r="G31" s="309">
        <f t="shared" si="6"/>
        <v>0</v>
      </c>
      <c r="H31" s="309">
        <f t="shared" ref="H31:R31" si="27">G31</f>
        <v>0</v>
      </c>
      <c r="I31" s="309">
        <f t="shared" si="27"/>
        <v>0</v>
      </c>
      <c r="J31" s="309">
        <f t="shared" si="27"/>
        <v>0</v>
      </c>
      <c r="K31" s="309">
        <f t="shared" si="27"/>
        <v>0</v>
      </c>
      <c r="L31" s="309">
        <f t="shared" si="27"/>
        <v>0</v>
      </c>
      <c r="M31" s="309">
        <f t="shared" si="27"/>
        <v>0</v>
      </c>
      <c r="N31" s="309">
        <f t="shared" si="27"/>
        <v>0</v>
      </c>
      <c r="O31" s="309">
        <f t="shared" si="27"/>
        <v>0</v>
      </c>
      <c r="P31" s="309">
        <f t="shared" si="27"/>
        <v>0</v>
      </c>
      <c r="Q31" s="309">
        <f t="shared" si="27"/>
        <v>0</v>
      </c>
      <c r="R31" s="309">
        <f t="shared" si="27"/>
        <v>0</v>
      </c>
      <c r="S31" s="310">
        <f t="shared" si="2"/>
        <v>0</v>
      </c>
      <c r="T31" s="1"/>
      <c r="U31" s="258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468"/>
    </row>
    <row r="32" spans="2:38" ht="14.1" customHeight="1" x14ac:dyDescent="0.2">
      <c r="B32" s="79">
        <f t="shared" si="3"/>
        <v>24</v>
      </c>
      <c r="C32" s="87" t="s">
        <v>161</v>
      </c>
      <c r="D32" s="274">
        <v>0</v>
      </c>
      <c r="E32" s="150">
        <f t="shared" si="5"/>
        <v>25.5</v>
      </c>
      <c r="F32" s="281">
        <f t="shared" si="4"/>
        <v>0</v>
      </c>
      <c r="G32" s="309">
        <f t="shared" si="6"/>
        <v>0</v>
      </c>
      <c r="H32" s="309">
        <f t="shared" ref="H32:R32" si="28">G32</f>
        <v>0</v>
      </c>
      <c r="I32" s="309">
        <f t="shared" si="28"/>
        <v>0</v>
      </c>
      <c r="J32" s="309">
        <f t="shared" si="28"/>
        <v>0</v>
      </c>
      <c r="K32" s="309">
        <f t="shared" si="28"/>
        <v>0</v>
      </c>
      <c r="L32" s="309">
        <f t="shared" si="28"/>
        <v>0</v>
      </c>
      <c r="M32" s="309">
        <f t="shared" si="28"/>
        <v>0</v>
      </c>
      <c r="N32" s="309">
        <f t="shared" si="28"/>
        <v>0</v>
      </c>
      <c r="O32" s="309">
        <f t="shared" si="28"/>
        <v>0</v>
      </c>
      <c r="P32" s="309">
        <f t="shared" si="28"/>
        <v>0</v>
      </c>
      <c r="Q32" s="309">
        <f t="shared" si="28"/>
        <v>0</v>
      </c>
      <c r="R32" s="309">
        <f t="shared" si="28"/>
        <v>0</v>
      </c>
      <c r="S32" s="310">
        <f t="shared" si="2"/>
        <v>0</v>
      </c>
      <c r="T32" s="1"/>
      <c r="U32" s="258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468"/>
    </row>
    <row r="33" spans="2:38" ht="14.1" customHeight="1" x14ac:dyDescent="0.2">
      <c r="B33" s="79">
        <f t="shared" si="3"/>
        <v>25</v>
      </c>
      <c r="C33" s="87" t="s">
        <v>141</v>
      </c>
      <c r="D33" s="274">
        <v>0</v>
      </c>
      <c r="E33" s="150">
        <f t="shared" si="5"/>
        <v>25.5</v>
      </c>
      <c r="F33" s="281">
        <f t="shared" si="4"/>
        <v>0</v>
      </c>
      <c r="G33" s="309">
        <f t="shared" si="6"/>
        <v>0</v>
      </c>
      <c r="H33" s="309">
        <f t="shared" ref="H33:R33" si="29">G33</f>
        <v>0</v>
      </c>
      <c r="I33" s="309">
        <f t="shared" si="29"/>
        <v>0</v>
      </c>
      <c r="J33" s="309">
        <f t="shared" si="29"/>
        <v>0</v>
      </c>
      <c r="K33" s="309">
        <f t="shared" si="29"/>
        <v>0</v>
      </c>
      <c r="L33" s="309">
        <f t="shared" si="29"/>
        <v>0</v>
      </c>
      <c r="M33" s="309">
        <f t="shared" si="29"/>
        <v>0</v>
      </c>
      <c r="N33" s="309">
        <f t="shared" si="29"/>
        <v>0</v>
      </c>
      <c r="O33" s="309">
        <f t="shared" si="29"/>
        <v>0</v>
      </c>
      <c r="P33" s="309">
        <f t="shared" si="29"/>
        <v>0</v>
      </c>
      <c r="Q33" s="309">
        <f t="shared" si="29"/>
        <v>0</v>
      </c>
      <c r="R33" s="309">
        <f t="shared" si="29"/>
        <v>0</v>
      </c>
      <c r="S33" s="310">
        <f t="shared" si="2"/>
        <v>0</v>
      </c>
      <c r="T33" s="1"/>
      <c r="U33" s="258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468"/>
    </row>
    <row r="34" spans="2:38" ht="14.1" customHeight="1" x14ac:dyDescent="0.2">
      <c r="B34" s="79">
        <f t="shared" si="3"/>
        <v>26</v>
      </c>
      <c r="C34" s="87" t="s">
        <v>142</v>
      </c>
      <c r="D34" s="274">
        <v>0</v>
      </c>
      <c r="E34" s="151">
        <f t="shared" si="5"/>
        <v>25.5</v>
      </c>
      <c r="F34" s="281">
        <f t="shared" si="4"/>
        <v>0</v>
      </c>
      <c r="G34" s="309">
        <f t="shared" si="6"/>
        <v>0</v>
      </c>
      <c r="H34" s="309">
        <f t="shared" ref="H34:R34" si="30">G34</f>
        <v>0</v>
      </c>
      <c r="I34" s="309">
        <f t="shared" si="30"/>
        <v>0</v>
      </c>
      <c r="J34" s="309">
        <f t="shared" si="30"/>
        <v>0</v>
      </c>
      <c r="K34" s="309">
        <f t="shared" si="30"/>
        <v>0</v>
      </c>
      <c r="L34" s="309">
        <f t="shared" si="30"/>
        <v>0</v>
      </c>
      <c r="M34" s="309">
        <f t="shared" si="30"/>
        <v>0</v>
      </c>
      <c r="N34" s="309">
        <f t="shared" si="30"/>
        <v>0</v>
      </c>
      <c r="O34" s="309">
        <f t="shared" si="30"/>
        <v>0</v>
      </c>
      <c r="P34" s="309">
        <f t="shared" si="30"/>
        <v>0</v>
      </c>
      <c r="Q34" s="309">
        <f t="shared" si="30"/>
        <v>0</v>
      </c>
      <c r="R34" s="309">
        <f t="shared" si="30"/>
        <v>0</v>
      </c>
      <c r="S34" s="310">
        <f t="shared" si="2"/>
        <v>0</v>
      </c>
      <c r="T34" s="1"/>
      <c r="U34" s="258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468"/>
    </row>
    <row r="35" spans="2:38" ht="14.1" customHeight="1" x14ac:dyDescent="0.2">
      <c r="B35" s="79">
        <f t="shared" si="3"/>
        <v>27</v>
      </c>
      <c r="C35" s="305" t="s">
        <v>143</v>
      </c>
      <c r="D35" s="274">
        <v>0</v>
      </c>
      <c r="E35" s="151">
        <f t="shared" si="5"/>
        <v>25.5</v>
      </c>
      <c r="F35" s="281">
        <f t="shared" si="4"/>
        <v>0</v>
      </c>
      <c r="G35" s="309">
        <f t="shared" si="6"/>
        <v>0</v>
      </c>
      <c r="H35" s="309">
        <f t="shared" ref="H35:R35" si="31">G35</f>
        <v>0</v>
      </c>
      <c r="I35" s="309">
        <f t="shared" si="31"/>
        <v>0</v>
      </c>
      <c r="J35" s="309">
        <f t="shared" si="31"/>
        <v>0</v>
      </c>
      <c r="K35" s="309">
        <f t="shared" si="31"/>
        <v>0</v>
      </c>
      <c r="L35" s="309">
        <f t="shared" si="31"/>
        <v>0</v>
      </c>
      <c r="M35" s="309">
        <f t="shared" si="31"/>
        <v>0</v>
      </c>
      <c r="N35" s="309">
        <f t="shared" si="31"/>
        <v>0</v>
      </c>
      <c r="O35" s="309">
        <f t="shared" si="31"/>
        <v>0</v>
      </c>
      <c r="P35" s="309">
        <f t="shared" si="31"/>
        <v>0</v>
      </c>
      <c r="Q35" s="309">
        <f t="shared" si="31"/>
        <v>0</v>
      </c>
      <c r="R35" s="309">
        <f t="shared" si="31"/>
        <v>0</v>
      </c>
      <c r="S35" s="310">
        <f t="shared" si="2"/>
        <v>0</v>
      </c>
      <c r="T35" s="1"/>
      <c r="U35" s="258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468"/>
    </row>
    <row r="36" spans="2:38" ht="14.1" customHeight="1" thickBot="1" x14ac:dyDescent="0.25">
      <c r="B36" s="318">
        <f t="shared" si="3"/>
        <v>28</v>
      </c>
      <c r="C36" s="327" t="s">
        <v>144</v>
      </c>
      <c r="D36" s="328">
        <v>0</v>
      </c>
      <c r="E36" s="151">
        <f t="shared" si="5"/>
        <v>25.5</v>
      </c>
      <c r="F36" s="329">
        <f t="shared" si="4"/>
        <v>0</v>
      </c>
      <c r="G36" s="309">
        <f t="shared" si="6"/>
        <v>0</v>
      </c>
      <c r="H36" s="319">
        <f t="shared" ref="H36:R36" si="32">G36</f>
        <v>0</v>
      </c>
      <c r="I36" s="319">
        <f t="shared" si="32"/>
        <v>0</v>
      </c>
      <c r="J36" s="319">
        <f t="shared" si="32"/>
        <v>0</v>
      </c>
      <c r="K36" s="319">
        <f t="shared" si="32"/>
        <v>0</v>
      </c>
      <c r="L36" s="319">
        <f t="shared" si="32"/>
        <v>0</v>
      </c>
      <c r="M36" s="319">
        <f t="shared" si="32"/>
        <v>0</v>
      </c>
      <c r="N36" s="319">
        <f t="shared" si="32"/>
        <v>0</v>
      </c>
      <c r="O36" s="319">
        <f t="shared" si="32"/>
        <v>0</v>
      </c>
      <c r="P36" s="319">
        <f t="shared" si="32"/>
        <v>0</v>
      </c>
      <c r="Q36" s="319">
        <f t="shared" si="32"/>
        <v>0</v>
      </c>
      <c r="R36" s="319">
        <f t="shared" si="32"/>
        <v>0</v>
      </c>
      <c r="S36" s="320">
        <f t="shared" si="2"/>
        <v>0</v>
      </c>
      <c r="T36" s="1"/>
      <c r="U36" s="258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468"/>
    </row>
    <row r="37" spans="2:38" s="156" customFormat="1" ht="16.149999999999999" customHeight="1" thickTop="1" thickBot="1" x14ac:dyDescent="0.25">
      <c r="B37" s="322" t="s">
        <v>0</v>
      </c>
      <c r="C37" s="323" t="s">
        <v>145</v>
      </c>
      <c r="D37" s="324">
        <f t="shared" ref="D37:R37" si="33">SUM(D9:D36)</f>
        <v>0</v>
      </c>
      <c r="E37" s="325"/>
      <c r="F37" s="324">
        <f t="shared" si="33"/>
        <v>0</v>
      </c>
      <c r="G37" s="324">
        <f t="shared" si="33"/>
        <v>0</v>
      </c>
      <c r="H37" s="324">
        <f t="shared" si="33"/>
        <v>0</v>
      </c>
      <c r="I37" s="324">
        <f t="shared" si="33"/>
        <v>0</v>
      </c>
      <c r="J37" s="324">
        <f t="shared" si="33"/>
        <v>0</v>
      </c>
      <c r="K37" s="324">
        <f t="shared" si="33"/>
        <v>0</v>
      </c>
      <c r="L37" s="324">
        <f t="shared" si="33"/>
        <v>0</v>
      </c>
      <c r="M37" s="324">
        <f t="shared" si="33"/>
        <v>0</v>
      </c>
      <c r="N37" s="324">
        <f t="shared" si="33"/>
        <v>0</v>
      </c>
      <c r="O37" s="324">
        <f t="shared" si="33"/>
        <v>0</v>
      </c>
      <c r="P37" s="324">
        <f t="shared" si="33"/>
        <v>0</v>
      </c>
      <c r="Q37" s="324">
        <f t="shared" si="33"/>
        <v>0</v>
      </c>
      <c r="R37" s="324">
        <f t="shared" si="33"/>
        <v>0</v>
      </c>
      <c r="S37" s="326">
        <f t="shared" si="2"/>
        <v>0</v>
      </c>
      <c r="T37" s="12"/>
      <c r="U37" s="258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468"/>
    </row>
    <row r="38" spans="2:38" ht="4.5" customHeight="1" thickTop="1" x14ac:dyDescent="0.2">
      <c r="B38" s="321"/>
      <c r="C38" s="146"/>
      <c r="D38" s="311"/>
      <c r="E38" s="311"/>
      <c r="F38" s="311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1"/>
      <c r="U38" s="469"/>
      <c r="V38" s="465"/>
      <c r="W38" s="465"/>
      <c r="X38" s="465"/>
      <c r="Y38" s="465"/>
      <c r="Z38" s="465"/>
      <c r="AA38" s="465"/>
      <c r="AB38" s="465"/>
      <c r="AC38" s="465"/>
      <c r="AD38" s="465"/>
      <c r="AE38" s="465"/>
      <c r="AF38" s="465"/>
      <c r="AG38" s="465"/>
      <c r="AH38" s="465"/>
      <c r="AI38" s="465"/>
      <c r="AJ38" s="465"/>
      <c r="AK38" s="465"/>
      <c r="AL38" s="470"/>
    </row>
    <row r="39" spans="2:38" ht="16.149999999999999" customHeight="1" x14ac:dyDescent="0.2">
      <c r="B39" s="77"/>
      <c r="C39" s="547" t="s">
        <v>146</v>
      </c>
      <c r="D39" s="402"/>
      <c r="E39" s="402"/>
      <c r="F39" s="313"/>
      <c r="G39" s="401">
        <f t="shared" ref="G39:S39" si="34">IF(G42=0,0,G37/G42)</f>
        <v>0</v>
      </c>
      <c r="H39" s="314">
        <f t="shared" si="34"/>
        <v>0</v>
      </c>
      <c r="I39" s="314">
        <f t="shared" si="34"/>
        <v>0</v>
      </c>
      <c r="J39" s="314">
        <f t="shared" si="34"/>
        <v>0</v>
      </c>
      <c r="K39" s="314">
        <f t="shared" si="34"/>
        <v>0</v>
      </c>
      <c r="L39" s="314">
        <f t="shared" si="34"/>
        <v>0</v>
      </c>
      <c r="M39" s="314">
        <f t="shared" si="34"/>
        <v>0</v>
      </c>
      <c r="N39" s="314">
        <f t="shared" si="34"/>
        <v>0</v>
      </c>
      <c r="O39" s="314">
        <f t="shared" si="34"/>
        <v>0</v>
      </c>
      <c r="P39" s="314">
        <f t="shared" si="34"/>
        <v>0</v>
      </c>
      <c r="Q39" s="314">
        <f t="shared" si="34"/>
        <v>0</v>
      </c>
      <c r="R39" s="314">
        <f t="shared" si="34"/>
        <v>0</v>
      </c>
      <c r="S39" s="314">
        <f t="shared" si="34"/>
        <v>0</v>
      </c>
      <c r="T39" s="1"/>
      <c r="U39" s="471"/>
      <c r="V39" s="472"/>
      <c r="W39" s="472"/>
      <c r="X39" s="472"/>
      <c r="Y39" s="472"/>
      <c r="Z39" s="472"/>
      <c r="AA39" s="472"/>
      <c r="AB39" s="472"/>
      <c r="AC39" s="472"/>
      <c r="AD39" s="472"/>
      <c r="AE39" s="472"/>
      <c r="AF39" s="472"/>
      <c r="AG39" s="472"/>
      <c r="AH39" s="472"/>
      <c r="AI39" s="472"/>
      <c r="AJ39" s="472"/>
      <c r="AK39" s="472"/>
      <c r="AL39" s="473"/>
    </row>
    <row r="40" spans="2:38" x14ac:dyDescent="0.2"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2:38" ht="16.899999999999999" customHeight="1" x14ac:dyDescent="0.2">
      <c r="B41" s="632"/>
      <c r="C41" s="632"/>
      <c r="D41" s="331"/>
      <c r="E41" s="624" t="s">
        <v>36</v>
      </c>
      <c r="F41" s="625"/>
      <c r="G41" s="391" t="str">
        <f>'1. Kassabudget'!E7</f>
        <v>Jan</v>
      </c>
      <c r="H41" s="389" t="str">
        <f>'1. Kassabudget'!F7</f>
        <v>Feb</v>
      </c>
      <c r="I41" s="389" t="str">
        <f>'1. Kassabudget'!G7</f>
        <v>Mars</v>
      </c>
      <c r="J41" s="389" t="str">
        <f>'1. Kassabudget'!H7</f>
        <v>April</v>
      </c>
      <c r="K41" s="389" t="str">
        <f>'1. Kassabudget'!I7</f>
        <v>Maj</v>
      </c>
      <c r="L41" s="389" t="str">
        <f>'1. Kassabudget'!J7</f>
        <v>Juni</v>
      </c>
      <c r="M41" s="389" t="str">
        <f>'1. Kassabudget'!K7</f>
        <v>Juli</v>
      </c>
      <c r="N41" s="389" t="str">
        <f>'1. Kassabudget'!L7</f>
        <v>Aug</v>
      </c>
      <c r="O41" s="389" t="str">
        <f>'1. Kassabudget'!M7</f>
        <v>Sep</v>
      </c>
      <c r="P41" s="389" t="str">
        <f>'1. Kassabudget'!N7</f>
        <v>Okt</v>
      </c>
      <c r="Q41" s="389" t="str">
        <f>'1. Kassabudget'!O7</f>
        <v>Nov</v>
      </c>
      <c r="R41" s="389" t="str">
        <f>'1. Kassabudget'!P7</f>
        <v>Dec</v>
      </c>
      <c r="S41" s="390" t="s">
        <v>43</v>
      </c>
      <c r="T41" s="57"/>
      <c r="U41" s="1"/>
      <c r="V41" s="2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2:38" ht="17.649999999999999" customHeight="1" x14ac:dyDescent="0.2">
      <c r="B42" s="331"/>
      <c r="C42" s="393"/>
      <c r="D42" s="36"/>
      <c r="E42" s="626"/>
      <c r="F42" s="627"/>
      <c r="G42" s="392">
        <f>'1. Kassabudget'!E12</f>
        <v>0</v>
      </c>
      <c r="H42" s="387">
        <f>'1. Kassabudget'!F12</f>
        <v>0</v>
      </c>
      <c r="I42" s="387">
        <f>'1. Kassabudget'!G12</f>
        <v>0</v>
      </c>
      <c r="J42" s="387">
        <f>'1. Kassabudget'!H12</f>
        <v>0</v>
      </c>
      <c r="K42" s="387">
        <f>'1. Kassabudget'!I12</f>
        <v>0</v>
      </c>
      <c r="L42" s="387">
        <f>'1. Kassabudget'!J12</f>
        <v>0</v>
      </c>
      <c r="M42" s="387">
        <f>'1. Kassabudget'!K12</f>
        <v>0</v>
      </c>
      <c r="N42" s="387">
        <f>'1. Kassabudget'!L12</f>
        <v>0</v>
      </c>
      <c r="O42" s="387">
        <f>'1. Kassabudget'!M12</f>
        <v>0</v>
      </c>
      <c r="P42" s="387">
        <f>'1. Kassabudget'!N12</f>
        <v>0</v>
      </c>
      <c r="Q42" s="387">
        <f>'1. Kassabudget'!O12</f>
        <v>0</v>
      </c>
      <c r="R42" s="387">
        <f>'1. Kassabudget'!P12</f>
        <v>0</v>
      </c>
      <c r="S42" s="388">
        <f>SUM(G42:R42)</f>
        <v>0</v>
      </c>
      <c r="T42" s="57"/>
      <c r="U42" s="1"/>
      <c r="V42" s="21"/>
      <c r="W42" s="1"/>
      <c r="X42" s="1"/>
      <c r="Y42" s="22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2:38" x14ac:dyDescent="0.2">
      <c r="C43" s="18"/>
      <c r="D43" s="18"/>
      <c r="E43" s="18"/>
      <c r="F43" s="18"/>
      <c r="G43" s="19"/>
      <c r="H43" s="364"/>
      <c r="I43" s="364"/>
      <c r="J43" s="364"/>
      <c r="K43" s="16"/>
      <c r="L43" s="16"/>
      <c r="M43" s="16"/>
      <c r="N43" s="16"/>
      <c r="O43" s="16"/>
      <c r="P43" s="16"/>
      <c r="Q43" s="16"/>
      <c r="R43" s="23"/>
      <c r="S43" s="23"/>
      <c r="T43" s="23"/>
      <c r="U43" s="1"/>
      <c r="V43" s="2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2:38" x14ac:dyDescent="0.2">
      <c r="B44" s="317"/>
      <c r="C44" s="18"/>
      <c r="D44" s="18"/>
      <c r="E44" s="18"/>
      <c r="F44" s="18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2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2:38" x14ac:dyDescent="0.2">
      <c r="B45" s="3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T45" s="1"/>
      <c r="U45" s="1"/>
      <c r="V45" s="2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x14ac:dyDescent="0.2">
      <c r="B46" s="3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2:38" ht="20.25" x14ac:dyDescent="0.3">
      <c r="B47" s="31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2:38" x14ac:dyDescent="0.2">
      <c r="B48" s="31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2:38" x14ac:dyDescent="0.2">
      <c r="B49" s="31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2:38" x14ac:dyDescent="0.2">
      <c r="B50" s="31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2:38" x14ac:dyDescent="0.2">
      <c r="B51" s="31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2:38" x14ac:dyDescent="0.2">
      <c r="B52" s="31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2:38" x14ac:dyDescent="0.2">
      <c r="B53" s="31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2:38" x14ac:dyDescent="0.2">
      <c r="B54" s="31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2:38" x14ac:dyDescent="0.2">
      <c r="B55" s="31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2:38" x14ac:dyDescent="0.2">
      <c r="B56" s="31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2:38" x14ac:dyDescent="0.2">
      <c r="B57" s="31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2:38" x14ac:dyDescent="0.2">
      <c r="B58" s="31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38" x14ac:dyDescent="0.2">
      <c r="B59" s="31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2:38" x14ac:dyDescent="0.2">
      <c r="B60" s="31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2:38" x14ac:dyDescent="0.2">
      <c r="B61" s="31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2:38" x14ac:dyDescent="0.2">
      <c r="B62" s="31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2:38" x14ac:dyDescent="0.2">
      <c r="B63" s="31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2:38" x14ac:dyDescent="0.2">
      <c r="B64" s="31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2:38" x14ac:dyDescent="0.2">
      <c r="B65" s="31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x14ac:dyDescent="0.2">
      <c r="B66" s="31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x14ac:dyDescent="0.2">
      <c r="B67" s="31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x14ac:dyDescent="0.2">
      <c r="B68" s="31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x14ac:dyDescent="0.2">
      <c r="B69" s="31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x14ac:dyDescent="0.2">
      <c r="B70" s="31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x14ac:dyDescent="0.2">
      <c r="B71" s="31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2:38" x14ac:dyDescent="0.2">
      <c r="B72" s="31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2:38" x14ac:dyDescent="0.2">
      <c r="B73" s="31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2:38" x14ac:dyDescent="0.2">
      <c r="B74" s="31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2:38" x14ac:dyDescent="0.2">
      <c r="B75" s="31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2:38" x14ac:dyDescent="0.2">
      <c r="B76" s="31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2:38" x14ac:dyDescent="0.2">
      <c r="B77" s="31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2:38" x14ac:dyDescent="0.2">
      <c r="B78" s="31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2:38" x14ac:dyDescent="0.2">
      <c r="B79" s="31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2:38" x14ac:dyDescent="0.2">
      <c r="B80" s="31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2:38" x14ac:dyDescent="0.2">
      <c r="B81" s="31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</sheetData>
  <sheetProtection algorithmName="SHA-512" hashValue="G4I/gYcSgQZg0WueBcRPkRIG9bJGMzIWQgV/DD+HQOP/Z86P2jEyEcSGk2zsxFdp54W6zPB84JxBZd/IBbMwbw==" saltValue="5uVLHLoOLBmI5cKRjjXKQw==" spinCount="100000" sheet="1" objects="1" scenarios="1" selectLockedCells="1"/>
  <mergeCells count="6">
    <mergeCell ref="E41:F42"/>
    <mergeCell ref="H2:M2"/>
    <mergeCell ref="O2:Q2"/>
    <mergeCell ref="B8:C8"/>
    <mergeCell ref="J3:L3"/>
    <mergeCell ref="B41:C41"/>
  </mergeCells>
  <printOptions horizontalCentered="1"/>
  <pageMargins left="0.25" right="0.25" top="0.75" bottom="0.75" header="0.3" footer="0.3"/>
  <pageSetup paperSize="9" scale="80" firstPageNumber="0" orientation="landscape" r:id="rId1"/>
  <rowBreaks count="1" manualBreakCount="1">
    <brk id="44" max="16383" man="1"/>
  </rowBreaks>
  <colBreaks count="1" manualBreakCount="1">
    <brk id="1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5</vt:i4>
      </vt:variant>
    </vt:vector>
  </HeadingPairs>
  <TitlesOfParts>
    <vt:vector size="10" baseType="lpstr">
      <vt:lpstr>1. Kassabudget</vt:lpstr>
      <vt:lpstr>Aputaulu</vt:lpstr>
      <vt:lpstr>2. Försäljning och inköp</vt:lpstr>
      <vt:lpstr>3. Fasta kostnader</vt:lpstr>
      <vt:lpstr>4. Marknadsföringsbudget</vt:lpstr>
      <vt:lpstr>'1. Kassabudget'!Tulostusalue</vt:lpstr>
      <vt:lpstr>'2. Försäljning och inköp'!Tulostusalue</vt:lpstr>
      <vt:lpstr>'3. Fasta kostnader'!Tulostusalue</vt:lpstr>
      <vt:lpstr>'4. Marknadsföringsbudget'!Tulostusalue</vt:lpstr>
      <vt:lpstr>'3. Fasta kostnader'!Tulostusotsikot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FT23 Kassabudget</dc:title>
  <dc:subject/>
  <dc:creator>Företagstolken</dc:creator>
  <cp:keywords/>
  <dc:description/>
  <cp:lastModifiedBy>Henri Järvinen</cp:lastModifiedBy>
  <cp:revision>0</cp:revision>
  <cp:lastPrinted>2025-12-03T08:48:18Z</cp:lastPrinted>
  <dcterms:created xsi:type="dcterms:W3CDTF">2000-01-05T18:21:55Z</dcterms:created>
  <dcterms:modified xsi:type="dcterms:W3CDTF">2025-12-03T08:52:30Z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