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23 Kassa 2026\"/>
    </mc:Choice>
  </mc:AlternateContent>
  <xr:revisionPtr revIDLastSave="0" documentId="13_ncr:1_{DB17D827-1695-435D-8E9E-842A44DAE2DC}" xr6:coauthVersionLast="47" xr6:coauthVersionMax="47" xr10:uidLastSave="{00000000-0000-0000-0000-000000000000}"/>
  <workbookProtection workbookAlgorithmName="SHA-512" workbookHashValue="ag6OgEKOvMUmcSxTy9SUFrhdmHq+ZmoA30VhzDr6ScP/M3L8Rlu89zHB/RnLeTimdvFNTCuAVRzEg0cm0we59g==" workbookSaltValue="uE4KrRCVubd09ewRmVqQEw==" workbookSpinCount="100000" lockStructure="1"/>
  <bookViews>
    <workbookView xWindow="17895" yWindow="0" windowWidth="34605" windowHeight="20985" tabRatio="593" xr2:uid="{00000000-000D-0000-FFFF-FFFF00000000}"/>
  </bookViews>
  <sheets>
    <sheet name="1. KASSABUDJETTI" sheetId="1" r:id="rId1"/>
    <sheet name="2. MYYNNIT JA OSTOT" sheetId="3" r:id="rId2"/>
    <sheet name="3. KIINTEÄT KULUT" sheetId="6" r:id="rId3"/>
    <sheet name="4. MARKKINOINTIBUDJETTI" sheetId="4" r:id="rId4"/>
    <sheet name="Aputaulu" sheetId="2" state="hidden" r:id="rId5"/>
  </sheets>
  <definedNames>
    <definedName name="Print_Area" localSheetId="0">'1. KASSABUDJETTI'!$B$6:$AI$83</definedName>
    <definedName name="Print_Area" localSheetId="1">'2. MYYNNIT JA OSTOT'!$B$3:$AM$126</definedName>
    <definedName name="Print_Area" localSheetId="2">'3. KIINTEÄT KULUT'!$B$1:$AK$102</definedName>
    <definedName name="Print_Area" localSheetId="3">'4. MARKKINOINTIBUDJETTI'!$B$2:$AM$37</definedName>
    <definedName name="Print_Titles" localSheetId="2">'3. KIINTEÄT KULUT'!$27:$29</definedName>
    <definedName name="_xlnm.Print_Area" localSheetId="0">'1. KASSABUDJETTI'!$B$6:$AI$86</definedName>
    <definedName name="_xlnm.Print_Area" localSheetId="1">'2. MYYNNIT JA OSTOT'!$B$3:$AM$126</definedName>
    <definedName name="_xlnm.Print_Area" localSheetId="2">'3. KIINTEÄT KULUT'!$B$4:$AK$102</definedName>
    <definedName name="_xlnm.Print_Area" localSheetId="3">'4. MARKKINOINTIBUDJETTI'!$B$2:$AM$37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7" i="1" l="1"/>
  <c r="F24" i="2" l="1"/>
  <c r="G24" i="2"/>
  <c r="H24" i="2"/>
  <c r="I24" i="2"/>
  <c r="J24" i="2"/>
  <c r="K24" i="2"/>
  <c r="L24" i="2"/>
  <c r="M24" i="2"/>
  <c r="N24" i="2"/>
  <c r="O24" i="2"/>
  <c r="P24" i="2"/>
  <c r="E24" i="2"/>
  <c r="F11" i="2"/>
  <c r="G11" i="2"/>
  <c r="H11" i="2"/>
  <c r="I11" i="2"/>
  <c r="J11" i="2"/>
  <c r="K11" i="2"/>
  <c r="L11" i="2"/>
  <c r="M11" i="2"/>
  <c r="N11" i="2"/>
  <c r="O11" i="2"/>
  <c r="P11" i="2"/>
  <c r="E11" i="2"/>
  <c r="H23" i="6"/>
  <c r="I23" i="6" s="1"/>
  <c r="J23" i="6" s="1"/>
  <c r="K23" i="6" s="1"/>
  <c r="L23" i="6" s="1"/>
  <c r="M23" i="6" s="1"/>
  <c r="N23" i="6" s="1"/>
  <c r="O23" i="6" s="1"/>
  <c r="P23" i="6" s="1"/>
  <c r="Q23" i="6" s="1"/>
  <c r="R23" i="6" s="1"/>
  <c r="H22" i="6"/>
  <c r="I22" i="6" s="1"/>
  <c r="J22" i="6" s="1"/>
  <c r="K22" i="6" s="1"/>
  <c r="L22" i="6" s="1"/>
  <c r="M22" i="6" s="1"/>
  <c r="N22" i="6" s="1"/>
  <c r="O22" i="6" s="1"/>
  <c r="P22" i="6" s="1"/>
  <c r="Q22" i="6" s="1"/>
  <c r="R22" i="6" s="1"/>
  <c r="B3" i="3" l="1"/>
  <c r="B3" i="6" l="1"/>
  <c r="C250" i="2" l="1"/>
  <c r="D244" i="2"/>
  <c r="C252" i="2"/>
  <c r="C248" i="2"/>
  <c r="C246" i="2"/>
  <c r="C244" i="2"/>
  <c r="C229" i="2"/>
  <c r="C227" i="2"/>
  <c r="C225" i="2"/>
  <c r="C223" i="2"/>
  <c r="C221" i="2"/>
  <c r="C219" i="2"/>
  <c r="C217" i="2"/>
  <c r="C215" i="2"/>
  <c r="D131" i="2"/>
  <c r="C209" i="2"/>
  <c r="C213" i="2"/>
  <c r="C211" i="2"/>
  <c r="C205" i="2"/>
  <c r="C207" i="2"/>
  <c r="C203" i="2"/>
  <c r="C201" i="2"/>
  <c r="C199" i="2"/>
  <c r="C197" i="2"/>
  <c r="C195" i="2"/>
  <c r="C193" i="2"/>
  <c r="C191" i="2"/>
  <c r="C189" i="2"/>
  <c r="C187" i="2"/>
  <c r="C185" i="2"/>
  <c r="C183" i="2"/>
  <c r="C181" i="2"/>
  <c r="C179" i="2"/>
  <c r="C177" i="2"/>
  <c r="C175" i="2"/>
  <c r="C173" i="2"/>
  <c r="C171" i="2"/>
  <c r="C169" i="2"/>
  <c r="C167" i="2"/>
  <c r="C165" i="2"/>
  <c r="C163" i="2"/>
  <c r="C161" i="2"/>
  <c r="C131" i="2"/>
  <c r="C127" i="2" l="1"/>
  <c r="C125" i="2"/>
  <c r="C123" i="2"/>
  <c r="C121" i="2"/>
  <c r="C119" i="2"/>
  <c r="C117" i="2"/>
  <c r="C115" i="2"/>
  <c r="C113" i="2"/>
  <c r="C111" i="2"/>
  <c r="C109" i="2"/>
  <c r="C107" i="2"/>
  <c r="C105" i="2"/>
  <c r="C103" i="2"/>
  <c r="C101" i="2"/>
  <c r="C99" i="2"/>
  <c r="C97" i="2"/>
  <c r="C159" i="2"/>
  <c r="C157" i="2"/>
  <c r="C155" i="2"/>
  <c r="C153" i="2"/>
  <c r="C151" i="2"/>
  <c r="C149" i="2"/>
  <c r="C147" i="2"/>
  <c r="C145" i="2"/>
  <c r="C143" i="2"/>
  <c r="C141" i="2"/>
  <c r="C139" i="2"/>
  <c r="C137" i="2"/>
  <c r="C135" i="2"/>
  <c r="C133" i="2"/>
  <c r="C130" i="2"/>
  <c r="C95" i="2"/>
  <c r="C93" i="2"/>
  <c r="C91" i="2"/>
  <c r="C89" i="2"/>
  <c r="C87" i="2"/>
  <c r="C85" i="2"/>
  <c r="C83" i="2"/>
  <c r="C81" i="2"/>
  <c r="C79" i="2"/>
  <c r="C77" i="2"/>
  <c r="C75" i="2"/>
  <c r="C73" i="2"/>
  <c r="C71" i="2"/>
  <c r="C69" i="2"/>
  <c r="C67" i="2"/>
  <c r="C65" i="2"/>
  <c r="C63" i="2"/>
  <c r="C61" i="2"/>
  <c r="C59" i="2"/>
  <c r="C57" i="2"/>
  <c r="C55" i="2"/>
  <c r="C53" i="2"/>
  <c r="C51" i="2"/>
  <c r="C49" i="2"/>
  <c r="C47" i="2"/>
  <c r="C45" i="2"/>
  <c r="C43" i="2"/>
  <c r="C41" i="2"/>
  <c r="C39" i="2"/>
  <c r="C37" i="2"/>
  <c r="E121" i="3"/>
  <c r="F121" i="3" s="1"/>
  <c r="E244" i="2" s="1"/>
  <c r="F30" i="1"/>
  <c r="E122" i="3" l="1"/>
  <c r="F122" i="3" s="1"/>
  <c r="E246" i="2" s="1"/>
  <c r="E247" i="2" s="1"/>
  <c r="D246" i="2"/>
  <c r="G121" i="3"/>
  <c r="G122" i="3" l="1"/>
  <c r="F246" i="2" s="1"/>
  <c r="H121" i="3"/>
  <c r="F244" i="2"/>
  <c r="E123" i="3"/>
  <c r="F123" i="3" s="1"/>
  <c r="D248" i="2"/>
  <c r="G123" i="3"/>
  <c r="E248" i="2"/>
  <c r="B19" i="6"/>
  <c r="G10" i="6"/>
  <c r="H122" i="3" l="1"/>
  <c r="G246" i="2" s="1"/>
  <c r="G247" i="2" s="1"/>
  <c r="D250" i="2"/>
  <c r="I121" i="3"/>
  <c r="G244" i="2"/>
  <c r="E249" i="2"/>
  <c r="H123" i="3"/>
  <c r="F248" i="2"/>
  <c r="F249" i="2" s="1"/>
  <c r="F247" i="2"/>
  <c r="E124" i="3"/>
  <c r="F124" i="3" s="1"/>
  <c r="I122" i="3" l="1"/>
  <c r="J122" i="3" s="1"/>
  <c r="J121" i="3"/>
  <c r="H244" i="2"/>
  <c r="E125" i="3"/>
  <c r="F125" i="3" s="1"/>
  <c r="D252" i="2"/>
  <c r="G124" i="3"/>
  <c r="E250" i="2"/>
  <c r="I123" i="3"/>
  <c r="G248" i="2"/>
  <c r="D62" i="3"/>
  <c r="H246" i="2" l="1"/>
  <c r="H247" i="2" s="1"/>
  <c r="E252" i="2"/>
  <c r="G125" i="3"/>
  <c r="D63" i="3"/>
  <c r="D133" i="2"/>
  <c r="K121" i="3"/>
  <c r="I244" i="2"/>
  <c r="E251" i="2"/>
  <c r="H124" i="3"/>
  <c r="F250" i="2"/>
  <c r="F251" i="2" s="1"/>
  <c r="G249" i="2"/>
  <c r="J123" i="3"/>
  <c r="H248" i="2"/>
  <c r="H249" i="2" s="1"/>
  <c r="K122" i="3"/>
  <c r="I246" i="2"/>
  <c r="I247" i="2" s="1"/>
  <c r="F7" i="4"/>
  <c r="G7" i="4" s="1"/>
  <c r="L121" i="3" l="1"/>
  <c r="J244" i="2"/>
  <c r="D64" i="3"/>
  <c r="E64" i="3" s="1"/>
  <c r="F64" i="3" s="1"/>
  <c r="E137" i="2" s="1"/>
  <c r="D135" i="2"/>
  <c r="H125" i="3"/>
  <c r="F252" i="2"/>
  <c r="F253" i="2" s="1"/>
  <c r="E253" i="2"/>
  <c r="I124" i="3"/>
  <c r="G250" i="2"/>
  <c r="K123" i="3"/>
  <c r="I248" i="2"/>
  <c r="I249" i="2" s="1"/>
  <c r="L122" i="3"/>
  <c r="J246" i="2"/>
  <c r="F92" i="6"/>
  <c r="G92" i="6" s="1"/>
  <c r="F93" i="6"/>
  <c r="G93" i="6" s="1"/>
  <c r="F94" i="6"/>
  <c r="G94" i="6" s="1"/>
  <c r="F96" i="6"/>
  <c r="G96" i="6" s="1"/>
  <c r="F97" i="6"/>
  <c r="G97" i="6" s="1"/>
  <c r="F98" i="6"/>
  <c r="G98" i="6" s="1"/>
  <c r="F91" i="6"/>
  <c r="G91" i="6" s="1"/>
  <c r="F86" i="6"/>
  <c r="G86" i="6" s="1"/>
  <c r="F84" i="6"/>
  <c r="G84" i="6" s="1"/>
  <c r="F83" i="6"/>
  <c r="G83" i="6" s="1"/>
  <c r="F78" i="6"/>
  <c r="G78" i="6" s="1"/>
  <c r="F73" i="6"/>
  <c r="G73" i="6" s="1"/>
  <c r="F69" i="6"/>
  <c r="G69" i="6" s="1"/>
  <c r="F70" i="6"/>
  <c r="G70" i="6" s="1"/>
  <c r="F71" i="6"/>
  <c r="G71" i="6" s="1"/>
  <c r="F68" i="6"/>
  <c r="G68" i="6" s="1"/>
  <c r="F65" i="6"/>
  <c r="G65" i="6" s="1"/>
  <c r="F66" i="6"/>
  <c r="G66" i="6" s="1"/>
  <c r="F64" i="6"/>
  <c r="G64" i="6" s="1"/>
  <c r="F59" i="6"/>
  <c r="G59" i="6" s="1"/>
  <c r="F54" i="6"/>
  <c r="G54" i="6" s="1"/>
  <c r="F51" i="6"/>
  <c r="G51" i="6" s="1"/>
  <c r="F48" i="6"/>
  <c r="G48" i="6" s="1"/>
  <c r="F38" i="6"/>
  <c r="G38" i="6" s="1"/>
  <c r="F45" i="6"/>
  <c r="G45" i="6" s="1"/>
  <c r="F46" i="6"/>
  <c r="G46" i="6" s="1"/>
  <c r="F37" i="6"/>
  <c r="G37" i="6" s="1"/>
  <c r="F33" i="6"/>
  <c r="G33" i="6" s="1"/>
  <c r="F35" i="6"/>
  <c r="G35" i="6" s="1"/>
  <c r="F31" i="6"/>
  <c r="G31" i="6" s="1"/>
  <c r="D35" i="4"/>
  <c r="D36" i="6"/>
  <c r="D90" i="6"/>
  <c r="D85" i="6"/>
  <c r="D82" i="6"/>
  <c r="D77" i="6"/>
  <c r="D72" i="6"/>
  <c r="D67" i="6"/>
  <c r="D63" i="6"/>
  <c r="D58" i="6"/>
  <c r="D53" i="6"/>
  <c r="D47" i="6"/>
  <c r="D30" i="6"/>
  <c r="E120" i="3"/>
  <c r="F120" i="3" s="1"/>
  <c r="E119" i="3"/>
  <c r="F119" i="3" s="1"/>
  <c r="E118" i="3"/>
  <c r="F118" i="3" s="1"/>
  <c r="E117" i="3"/>
  <c r="F117" i="3" s="1"/>
  <c r="E116" i="3"/>
  <c r="E63" i="3"/>
  <c r="F63" i="3" s="1"/>
  <c r="E135" i="2" s="1"/>
  <c r="E62" i="3"/>
  <c r="E61" i="3"/>
  <c r="F61" i="3" s="1"/>
  <c r="E131" i="2" s="1"/>
  <c r="E6" i="3"/>
  <c r="F6" i="3" s="1"/>
  <c r="I125" i="3" l="1"/>
  <c r="G252" i="2"/>
  <c r="G253" i="2" s="1"/>
  <c r="D65" i="3"/>
  <c r="D137" i="2"/>
  <c r="E138" i="2" s="1"/>
  <c r="M121" i="3"/>
  <c r="K244" i="2"/>
  <c r="D99" i="6"/>
  <c r="J124" i="3"/>
  <c r="H250" i="2"/>
  <c r="H251" i="2" s="1"/>
  <c r="G251" i="2"/>
  <c r="L123" i="3"/>
  <c r="J248" i="2"/>
  <c r="J247" i="2"/>
  <c r="M122" i="3"/>
  <c r="K246" i="2"/>
  <c r="K247" i="2" s="1"/>
  <c r="F62" i="3"/>
  <c r="E136" i="2"/>
  <c r="E132" i="2"/>
  <c r="F116" i="3"/>
  <c r="F126" i="3" s="1"/>
  <c r="E126" i="3"/>
  <c r="D66" i="3" l="1"/>
  <c r="D139" i="2"/>
  <c r="E65" i="3"/>
  <c r="F65" i="3" s="1"/>
  <c r="E139" i="2" s="1"/>
  <c r="N121" i="3"/>
  <c r="L244" i="2"/>
  <c r="J125" i="3"/>
  <c r="H252" i="2"/>
  <c r="K124" i="3"/>
  <c r="I250" i="2"/>
  <c r="J249" i="2"/>
  <c r="M123" i="3"/>
  <c r="K248" i="2"/>
  <c r="K249" i="2" s="1"/>
  <c r="N122" i="3"/>
  <c r="L246" i="2"/>
  <c r="E133" i="2"/>
  <c r="E134" i="2" s="1"/>
  <c r="H7" i="4"/>
  <c r="I7" i="4" s="1"/>
  <c r="J7" i="4" s="1"/>
  <c r="K7" i="4" s="1"/>
  <c r="L7" i="4" s="1"/>
  <c r="M7" i="4" s="1"/>
  <c r="N7" i="4" s="1"/>
  <c r="O7" i="4" s="1"/>
  <c r="P7" i="4" s="1"/>
  <c r="Q7" i="4" s="1"/>
  <c r="R7" i="4" s="1"/>
  <c r="K125" i="3" l="1"/>
  <c r="I252" i="2"/>
  <c r="I253" i="2" s="1"/>
  <c r="H253" i="2"/>
  <c r="O121" i="3"/>
  <c r="M244" i="2"/>
  <c r="E140" i="2"/>
  <c r="D67" i="3"/>
  <c r="D141" i="2"/>
  <c r="E66" i="3"/>
  <c r="F66" i="3" s="1"/>
  <c r="E141" i="2" s="1"/>
  <c r="L124" i="3"/>
  <c r="J250" i="2"/>
  <c r="J251" i="2" s="1"/>
  <c r="I251" i="2"/>
  <c r="N123" i="3"/>
  <c r="L248" i="2"/>
  <c r="L249" i="2" s="1"/>
  <c r="L247" i="2"/>
  <c r="O122" i="3"/>
  <c r="M246" i="2"/>
  <c r="M247" i="2" s="1"/>
  <c r="S7" i="4"/>
  <c r="E142" i="2" l="1"/>
  <c r="P121" i="3"/>
  <c r="N244" i="2"/>
  <c r="D68" i="3"/>
  <c r="D143" i="2"/>
  <c r="E67" i="3"/>
  <c r="F67" i="3" s="1"/>
  <c r="E143" i="2" s="1"/>
  <c r="E144" i="2" s="1"/>
  <c r="L125" i="3"/>
  <c r="J252" i="2"/>
  <c r="M124" i="3"/>
  <c r="K250" i="2"/>
  <c r="O123" i="3"/>
  <c r="M248" i="2"/>
  <c r="M249" i="2" s="1"/>
  <c r="P122" i="3"/>
  <c r="N246" i="2"/>
  <c r="N247" i="2" s="1"/>
  <c r="G21" i="6"/>
  <c r="E9" i="2"/>
  <c r="H8" i="6"/>
  <c r="I8" i="6" s="1"/>
  <c r="J8" i="6" s="1"/>
  <c r="K8" i="6" s="1"/>
  <c r="L8" i="6" s="1"/>
  <c r="M8" i="6" s="1"/>
  <c r="N8" i="6" s="1"/>
  <c r="O8" i="6" s="1"/>
  <c r="P8" i="6" s="1"/>
  <c r="Q8" i="6" s="1"/>
  <c r="R8" i="6" s="1"/>
  <c r="P9" i="2" s="1"/>
  <c r="M125" i="3" l="1"/>
  <c r="K252" i="2"/>
  <c r="K253" i="2" s="1"/>
  <c r="D69" i="3"/>
  <c r="D145" i="2"/>
  <c r="E68" i="3"/>
  <c r="F68" i="3" s="1"/>
  <c r="E145" i="2" s="1"/>
  <c r="E146" i="2" s="1"/>
  <c r="J253" i="2"/>
  <c r="Q121" i="3"/>
  <c r="P244" i="2" s="1"/>
  <c r="O244" i="2"/>
  <c r="K251" i="2"/>
  <c r="N124" i="3"/>
  <c r="L250" i="2"/>
  <c r="L251" i="2" s="1"/>
  <c r="P123" i="3"/>
  <c r="N248" i="2"/>
  <c r="N249" i="2" s="1"/>
  <c r="Q122" i="3"/>
  <c r="O246" i="2"/>
  <c r="O247" i="2" s="1"/>
  <c r="F9" i="2"/>
  <c r="J9" i="2"/>
  <c r="O9" i="2"/>
  <c r="G9" i="2"/>
  <c r="N9" i="2"/>
  <c r="M9" i="2"/>
  <c r="L9" i="2"/>
  <c r="K9" i="2"/>
  <c r="I9" i="2"/>
  <c r="H9" i="2"/>
  <c r="R121" i="3" l="1"/>
  <c r="D147" i="2"/>
  <c r="D70" i="3"/>
  <c r="E69" i="3"/>
  <c r="F69" i="3" s="1"/>
  <c r="E147" i="2" s="1"/>
  <c r="E148" i="2" s="1"/>
  <c r="N125" i="3"/>
  <c r="L252" i="2"/>
  <c r="O124" i="3"/>
  <c r="M250" i="2"/>
  <c r="M251" i="2" s="1"/>
  <c r="Q123" i="3"/>
  <c r="P248" i="2" s="1"/>
  <c r="O248" i="2"/>
  <c r="O249" i="2" s="1"/>
  <c r="R123" i="3"/>
  <c r="P246" i="2"/>
  <c r="R122" i="3"/>
  <c r="F35" i="1"/>
  <c r="L253" i="2" l="1"/>
  <c r="O125" i="3"/>
  <c r="M252" i="2"/>
  <c r="M253" i="2" s="1"/>
  <c r="D149" i="2"/>
  <c r="E70" i="3"/>
  <c r="F70" i="3" s="1"/>
  <c r="E149" i="2" s="1"/>
  <c r="E150" i="2" s="1"/>
  <c r="D71" i="3"/>
  <c r="P124" i="3"/>
  <c r="N250" i="2"/>
  <c r="N251" i="2" s="1"/>
  <c r="P249" i="2"/>
  <c r="Q249" i="2" s="1"/>
  <c r="Q248" i="2"/>
  <c r="P247" i="2"/>
  <c r="Q247" i="2" s="1"/>
  <c r="Q246" i="2"/>
  <c r="F67" i="6"/>
  <c r="D151" i="2" l="1"/>
  <c r="E71" i="3"/>
  <c r="F71" i="3" s="1"/>
  <c r="E151" i="2" s="1"/>
  <c r="E152" i="2" s="1"/>
  <c r="D72" i="3"/>
  <c r="P125" i="3"/>
  <c r="N252" i="2"/>
  <c r="N253" i="2" s="1"/>
  <c r="Q124" i="3"/>
  <c r="O250" i="2"/>
  <c r="O251" i="2" s="1"/>
  <c r="F90" i="6"/>
  <c r="Q125" i="3" l="1"/>
  <c r="O252" i="2"/>
  <c r="O253" i="2" s="1"/>
  <c r="D153" i="2"/>
  <c r="D73" i="3"/>
  <c r="E72" i="3"/>
  <c r="F72" i="3" s="1"/>
  <c r="E153" i="2" s="1"/>
  <c r="E154" i="2" s="1"/>
  <c r="P250" i="2"/>
  <c r="R124" i="3"/>
  <c r="F82" i="6"/>
  <c r="F63" i="6"/>
  <c r="D155" i="2" l="1"/>
  <c r="D74" i="3"/>
  <c r="E73" i="3"/>
  <c r="F73" i="3" s="1"/>
  <c r="E155" i="2" s="1"/>
  <c r="P252" i="2"/>
  <c r="R125" i="3"/>
  <c r="P251" i="2"/>
  <c r="Q251" i="2" s="1"/>
  <c r="Q250" i="2"/>
  <c r="H45" i="6"/>
  <c r="E156" i="2" l="1"/>
  <c r="P253" i="2"/>
  <c r="Q253" i="2" s="1"/>
  <c r="Q252" i="2"/>
  <c r="D157" i="2"/>
  <c r="E74" i="3"/>
  <c r="F74" i="3" s="1"/>
  <c r="E157" i="2" s="1"/>
  <c r="E158" i="2" s="1"/>
  <c r="D75" i="3"/>
  <c r="D110" i="3"/>
  <c r="I45" i="6"/>
  <c r="G6" i="3"/>
  <c r="H6" i="3" s="1"/>
  <c r="I6" i="3" s="1"/>
  <c r="J6" i="3" s="1"/>
  <c r="K6" i="3" s="1"/>
  <c r="L6" i="3" s="1"/>
  <c r="M6" i="3" s="1"/>
  <c r="N6" i="3" s="1"/>
  <c r="O6" i="3" s="1"/>
  <c r="P6" i="3" s="1"/>
  <c r="Q6" i="3" s="1"/>
  <c r="E110" i="3" l="1"/>
  <c r="F110" i="3" s="1"/>
  <c r="E229" i="2" s="1"/>
  <c r="D229" i="2"/>
  <c r="D159" i="2"/>
  <c r="E75" i="3"/>
  <c r="F75" i="3" s="1"/>
  <c r="D76" i="3"/>
  <c r="J45" i="6"/>
  <c r="C126" i="3"/>
  <c r="C111" i="3"/>
  <c r="C56" i="3"/>
  <c r="E230" i="2" l="1"/>
  <c r="D161" i="2"/>
  <c r="E76" i="3"/>
  <c r="F76" i="3" s="1"/>
  <c r="D77" i="3"/>
  <c r="E159" i="2"/>
  <c r="E160" i="2" s="1"/>
  <c r="G75" i="3"/>
  <c r="G67" i="6"/>
  <c r="G90" i="6"/>
  <c r="K45" i="6"/>
  <c r="D378" i="2"/>
  <c r="C419" i="2"/>
  <c r="D384" i="2"/>
  <c r="F159" i="2" l="1"/>
  <c r="F160" i="2" s="1"/>
  <c r="H75" i="3"/>
  <c r="D163" i="2"/>
  <c r="E77" i="3"/>
  <c r="F77" i="3" s="1"/>
  <c r="D78" i="3"/>
  <c r="G76" i="3"/>
  <c r="E161" i="2"/>
  <c r="E162" i="2" s="1"/>
  <c r="E24" i="1"/>
  <c r="L45" i="6"/>
  <c r="Q42" i="1"/>
  <c r="Q26" i="1"/>
  <c r="Q25" i="1"/>
  <c r="E34" i="1"/>
  <c r="D22" i="2"/>
  <c r="F161" i="2" l="1"/>
  <c r="F162" i="2" s="1"/>
  <c r="H76" i="3"/>
  <c r="D165" i="2"/>
  <c r="D79" i="3"/>
  <c r="E78" i="3"/>
  <c r="F78" i="3" s="1"/>
  <c r="E163" i="2"/>
  <c r="E164" i="2" s="1"/>
  <c r="G77" i="3"/>
  <c r="G159" i="2"/>
  <c r="G160" i="2" s="1"/>
  <c r="I75" i="3"/>
  <c r="M45" i="6"/>
  <c r="B39" i="1"/>
  <c r="B40" i="1" s="1"/>
  <c r="B41" i="1" s="1"/>
  <c r="H77" i="3" l="1"/>
  <c r="F163" i="2"/>
  <c r="F164" i="2" s="1"/>
  <c r="E165" i="2"/>
  <c r="E166" i="2" s="1"/>
  <c r="G78" i="3"/>
  <c r="D167" i="2"/>
  <c r="E79" i="3"/>
  <c r="F79" i="3" s="1"/>
  <c r="D80" i="3"/>
  <c r="G161" i="2"/>
  <c r="G162" i="2" s="1"/>
  <c r="I76" i="3"/>
  <c r="H159" i="2"/>
  <c r="H160" i="2" s="1"/>
  <c r="J75" i="3"/>
  <c r="B42" i="1"/>
  <c r="B43" i="1" s="1"/>
  <c r="N45" i="6"/>
  <c r="C445" i="2"/>
  <c r="C443" i="2"/>
  <c r="C441" i="2"/>
  <c r="C439" i="2"/>
  <c r="C437" i="2"/>
  <c r="C435" i="2"/>
  <c r="C433" i="2"/>
  <c r="C431" i="2"/>
  <c r="C429" i="2"/>
  <c r="C427" i="2"/>
  <c r="C425" i="2"/>
  <c r="C423" i="2"/>
  <c r="C421" i="2"/>
  <c r="C417" i="2"/>
  <c r="C415" i="2"/>
  <c r="C413" i="2"/>
  <c r="C411" i="2"/>
  <c r="C409" i="2"/>
  <c r="C407" i="2"/>
  <c r="C405" i="2"/>
  <c r="C403" i="2"/>
  <c r="C401" i="2"/>
  <c r="C399" i="2"/>
  <c r="C397" i="2"/>
  <c r="C395" i="2"/>
  <c r="C393" i="2"/>
  <c r="D391" i="2"/>
  <c r="E391" i="2"/>
  <c r="F391" i="2"/>
  <c r="G391" i="2"/>
  <c r="H391" i="2"/>
  <c r="I391" i="2"/>
  <c r="J391" i="2"/>
  <c r="K391" i="2"/>
  <c r="L391" i="2"/>
  <c r="L392" i="2" s="1"/>
  <c r="M391" i="2"/>
  <c r="N391" i="2"/>
  <c r="O391" i="2"/>
  <c r="P391" i="2"/>
  <c r="C391" i="2"/>
  <c r="G79" i="3" l="1"/>
  <c r="E167" i="2"/>
  <c r="E168" i="2" s="1"/>
  <c r="D169" i="2"/>
  <c r="E80" i="3"/>
  <c r="F80" i="3" s="1"/>
  <c r="D81" i="3"/>
  <c r="H78" i="3"/>
  <c r="F165" i="2"/>
  <c r="F166" i="2" s="1"/>
  <c r="I159" i="2"/>
  <c r="I160" i="2" s="1"/>
  <c r="K75" i="3"/>
  <c r="H161" i="2"/>
  <c r="H162" i="2" s="1"/>
  <c r="J76" i="3"/>
  <c r="I77" i="3"/>
  <c r="G163" i="2"/>
  <c r="G164" i="2" s="1"/>
  <c r="O45" i="6"/>
  <c r="I392" i="2"/>
  <c r="H392" i="2"/>
  <c r="K392" i="2"/>
  <c r="M392" i="2"/>
  <c r="F392" i="2"/>
  <c r="N392" i="2"/>
  <c r="O392" i="2"/>
  <c r="E392" i="2"/>
  <c r="P392" i="2"/>
  <c r="Q391" i="2"/>
  <c r="J392" i="2"/>
  <c r="G392" i="2"/>
  <c r="G165" i="2" l="1"/>
  <c r="G166" i="2" s="1"/>
  <c r="I78" i="3"/>
  <c r="D171" i="2"/>
  <c r="D82" i="3"/>
  <c r="E81" i="3"/>
  <c r="F81" i="3" s="1"/>
  <c r="H163" i="2"/>
  <c r="H164" i="2" s="1"/>
  <c r="J77" i="3"/>
  <c r="G80" i="3"/>
  <c r="E169" i="2"/>
  <c r="E170" i="2" s="1"/>
  <c r="I161" i="2"/>
  <c r="I162" i="2" s="1"/>
  <c r="K76" i="3"/>
  <c r="J159" i="2"/>
  <c r="J160" i="2" s="1"/>
  <c r="L75" i="3"/>
  <c r="H79" i="3"/>
  <c r="F167" i="2"/>
  <c r="F168" i="2" s="1"/>
  <c r="P45" i="6"/>
  <c r="Q392" i="2"/>
  <c r="H80" i="3" l="1"/>
  <c r="F169" i="2"/>
  <c r="F170" i="2" s="1"/>
  <c r="I79" i="3"/>
  <c r="G167" i="2"/>
  <c r="G168" i="2" s="1"/>
  <c r="K77" i="3"/>
  <c r="I163" i="2"/>
  <c r="I164" i="2" s="1"/>
  <c r="K159" i="2"/>
  <c r="K160" i="2" s="1"/>
  <c r="M75" i="3"/>
  <c r="E171" i="2"/>
  <c r="E172" i="2" s="1"/>
  <c r="G81" i="3"/>
  <c r="J161" i="2"/>
  <c r="J162" i="2" s="1"/>
  <c r="L76" i="3"/>
  <c r="D173" i="2"/>
  <c r="E82" i="3"/>
  <c r="F82" i="3" s="1"/>
  <c r="D83" i="3"/>
  <c r="H165" i="2"/>
  <c r="H166" i="2" s="1"/>
  <c r="J78" i="3"/>
  <c r="Q45" i="6"/>
  <c r="D386" i="2"/>
  <c r="C384" i="2"/>
  <c r="C324" i="2"/>
  <c r="D324" i="2"/>
  <c r="D382" i="2"/>
  <c r="C382" i="2"/>
  <c r="C380" i="2"/>
  <c r="C378" i="2"/>
  <c r="D376" i="2"/>
  <c r="C376" i="2"/>
  <c r="D374" i="2"/>
  <c r="C374" i="2"/>
  <c r="D372" i="2"/>
  <c r="C372" i="2"/>
  <c r="D371" i="2"/>
  <c r="C371" i="2"/>
  <c r="C369" i="2"/>
  <c r="C367" i="2"/>
  <c r="C365" i="2"/>
  <c r="D363" i="2"/>
  <c r="C363" i="2"/>
  <c r="D362" i="2"/>
  <c r="C362" i="2"/>
  <c r="D360" i="2"/>
  <c r="C360" i="2"/>
  <c r="D358" i="2"/>
  <c r="C358" i="2"/>
  <c r="D357" i="2"/>
  <c r="C357" i="2"/>
  <c r="C355" i="2"/>
  <c r="C353" i="2"/>
  <c r="C351" i="2"/>
  <c r="D349" i="2"/>
  <c r="C349" i="2"/>
  <c r="D348" i="2"/>
  <c r="C348" i="2"/>
  <c r="C346" i="2"/>
  <c r="C344" i="2"/>
  <c r="D340" i="2"/>
  <c r="C342" i="2"/>
  <c r="C340" i="2"/>
  <c r="D339" i="2"/>
  <c r="C339" i="2"/>
  <c r="D337" i="2"/>
  <c r="C337" i="2"/>
  <c r="D335" i="2"/>
  <c r="C335" i="2"/>
  <c r="D333" i="2"/>
  <c r="C333" i="2"/>
  <c r="D331" i="2"/>
  <c r="C331" i="2"/>
  <c r="D330" i="2"/>
  <c r="C330" i="2"/>
  <c r="D328" i="2"/>
  <c r="C328" i="2"/>
  <c r="D326" i="2"/>
  <c r="C326" i="2"/>
  <c r="D323" i="2"/>
  <c r="C323" i="2"/>
  <c r="C321" i="2"/>
  <c r="C319" i="2"/>
  <c r="C317" i="2"/>
  <c r="D315" i="2"/>
  <c r="C315" i="2"/>
  <c r="D314" i="2"/>
  <c r="C314" i="2"/>
  <c r="C312" i="2"/>
  <c r="C310" i="2"/>
  <c r="C308" i="2"/>
  <c r="D306" i="2"/>
  <c r="C306" i="2"/>
  <c r="D305" i="2"/>
  <c r="C305" i="2"/>
  <c r="C303" i="2"/>
  <c r="D301" i="2"/>
  <c r="E301" i="2"/>
  <c r="C301" i="2"/>
  <c r="H51" i="6"/>
  <c r="E306" i="2"/>
  <c r="E315" i="2"/>
  <c r="E324" i="2"/>
  <c r="H65" i="6"/>
  <c r="F326" i="2" s="1"/>
  <c r="E328" i="2"/>
  <c r="E331" i="2"/>
  <c r="E333" i="2"/>
  <c r="H71" i="6"/>
  <c r="I71" i="6" s="1"/>
  <c r="G337" i="2" s="1"/>
  <c r="E340" i="2"/>
  <c r="E22" i="1"/>
  <c r="H83" i="6"/>
  <c r="I83" i="6" s="1"/>
  <c r="J83" i="6" s="1"/>
  <c r="K83" i="6" s="1"/>
  <c r="L83" i="6" s="1"/>
  <c r="M83" i="6" s="1"/>
  <c r="N83" i="6" s="1"/>
  <c r="E360" i="2"/>
  <c r="E363" i="2"/>
  <c r="H84" i="6"/>
  <c r="I84" i="6" s="1"/>
  <c r="J84" i="6" s="1"/>
  <c r="K84" i="6" s="1"/>
  <c r="L84" i="6" s="1"/>
  <c r="M84" i="6" s="1"/>
  <c r="N84" i="6" s="1"/>
  <c r="O84" i="6" s="1"/>
  <c r="P84" i="6" s="1"/>
  <c r="Q84" i="6" s="1"/>
  <c r="R84" i="6" s="1"/>
  <c r="P360" i="2" s="1"/>
  <c r="H73" i="6"/>
  <c r="H69" i="6"/>
  <c r="H59" i="6"/>
  <c r="E95" i="6"/>
  <c r="F95" i="6" s="1"/>
  <c r="G95" i="6" s="1"/>
  <c r="E87" i="6"/>
  <c r="F87" i="6" s="1"/>
  <c r="E79" i="6"/>
  <c r="F79" i="6" s="1"/>
  <c r="E74" i="6"/>
  <c r="F74" i="6" s="1"/>
  <c r="E60" i="6"/>
  <c r="F60" i="6" s="1"/>
  <c r="E55" i="6"/>
  <c r="F55" i="6" s="1"/>
  <c r="I80" i="3" l="1"/>
  <c r="G169" i="2"/>
  <c r="G170" i="2" s="1"/>
  <c r="D175" i="2"/>
  <c r="E83" i="3"/>
  <c r="F83" i="3" s="1"/>
  <c r="D84" i="3"/>
  <c r="L159" i="2"/>
  <c r="N75" i="3"/>
  <c r="G82" i="3"/>
  <c r="E173" i="2"/>
  <c r="E174" i="2" s="1"/>
  <c r="K161" i="2"/>
  <c r="M76" i="3"/>
  <c r="L77" i="3"/>
  <c r="J163" i="2"/>
  <c r="J164" i="2" s="1"/>
  <c r="K78" i="3"/>
  <c r="I165" i="2"/>
  <c r="I166" i="2" s="1"/>
  <c r="H81" i="3"/>
  <c r="F171" i="2"/>
  <c r="F172" i="2" s="1"/>
  <c r="H167" i="2"/>
  <c r="H168" i="2" s="1"/>
  <c r="J79" i="3"/>
  <c r="G55" i="6"/>
  <c r="E308" i="2" s="1"/>
  <c r="G74" i="6"/>
  <c r="G60" i="6"/>
  <c r="G87" i="6"/>
  <c r="G79" i="6"/>
  <c r="I69" i="6"/>
  <c r="G333" i="2" s="1"/>
  <c r="O83" i="6"/>
  <c r="P83" i="6" s="1"/>
  <c r="Q83" i="6" s="1"/>
  <c r="R83" i="6" s="1"/>
  <c r="R82" i="6" s="1"/>
  <c r="P357" i="2" s="1"/>
  <c r="N82" i="6"/>
  <c r="L357" i="2" s="1"/>
  <c r="R45" i="6"/>
  <c r="S45" i="6" s="1"/>
  <c r="D380" i="2"/>
  <c r="E88" i="6"/>
  <c r="E61" i="6"/>
  <c r="F61" i="6" s="1"/>
  <c r="G61" i="6" s="1"/>
  <c r="E75" i="6"/>
  <c r="F75" i="6" s="1"/>
  <c r="G75" i="6" s="1"/>
  <c r="H74" i="6"/>
  <c r="F342" i="2" s="1"/>
  <c r="E80" i="6"/>
  <c r="E56" i="6"/>
  <c r="F56" i="6" s="1"/>
  <c r="G56" i="6" s="1"/>
  <c r="H66" i="6"/>
  <c r="I66" i="6" s="1"/>
  <c r="J66" i="6" s="1"/>
  <c r="K66" i="6" s="1"/>
  <c r="L66" i="6" s="1"/>
  <c r="M66" i="6" s="1"/>
  <c r="N66" i="6" s="1"/>
  <c r="O66" i="6" s="1"/>
  <c r="P66" i="6" s="1"/>
  <c r="Q66" i="6" s="1"/>
  <c r="R66" i="6" s="1"/>
  <c r="P328" i="2" s="1"/>
  <c r="I59" i="6"/>
  <c r="F315" i="2"/>
  <c r="G82" i="6"/>
  <c r="E357" i="2" s="1"/>
  <c r="H64" i="6"/>
  <c r="D365" i="2"/>
  <c r="I51" i="6"/>
  <c r="F301" i="2"/>
  <c r="D342" i="2"/>
  <c r="H68" i="6"/>
  <c r="E337" i="2"/>
  <c r="H86" i="6"/>
  <c r="F363" i="2" s="1"/>
  <c r="F364" i="2" s="1"/>
  <c r="D351" i="2"/>
  <c r="E358" i="2"/>
  <c r="E359" i="2" s="1"/>
  <c r="E326" i="2"/>
  <c r="G63" i="6"/>
  <c r="E323" i="2" s="1"/>
  <c r="E330" i="2"/>
  <c r="E335" i="2"/>
  <c r="H70" i="6"/>
  <c r="I70" i="6" s="1"/>
  <c r="G335" i="2" s="1"/>
  <c r="H78" i="6"/>
  <c r="F349" i="2" s="1"/>
  <c r="F350" i="2" s="1"/>
  <c r="E349" i="2"/>
  <c r="E350" i="2" s="1"/>
  <c r="H360" i="2"/>
  <c r="H361" i="2" s="1"/>
  <c r="H82" i="6"/>
  <c r="F357" i="2" s="1"/>
  <c r="O360" i="2"/>
  <c r="O361" i="2" s="1"/>
  <c r="G360" i="2"/>
  <c r="G361" i="2" s="1"/>
  <c r="N360" i="2"/>
  <c r="N361" i="2" s="1"/>
  <c r="F360" i="2"/>
  <c r="F361" i="2" s="1"/>
  <c r="M360" i="2"/>
  <c r="M361" i="2" s="1"/>
  <c r="L360" i="2"/>
  <c r="L361" i="2" s="1"/>
  <c r="K360" i="2"/>
  <c r="K361" i="2" s="1"/>
  <c r="J360" i="2"/>
  <c r="J361" i="2" s="1"/>
  <c r="I360" i="2"/>
  <c r="I361" i="2" s="1"/>
  <c r="L358" i="2"/>
  <c r="L359" i="2" s="1"/>
  <c r="K358" i="2"/>
  <c r="K359" i="2" s="1"/>
  <c r="J358" i="2"/>
  <c r="J359" i="2" s="1"/>
  <c r="I358" i="2"/>
  <c r="I359" i="2" s="1"/>
  <c r="H358" i="2"/>
  <c r="H359" i="2" s="1"/>
  <c r="G358" i="2"/>
  <c r="G359" i="2" s="1"/>
  <c r="F358" i="2"/>
  <c r="I65" i="6"/>
  <c r="J65" i="6" s="1"/>
  <c r="K65" i="6" s="1"/>
  <c r="L65" i="6" s="1"/>
  <c r="M65" i="6" s="1"/>
  <c r="N65" i="6" s="1"/>
  <c r="O65" i="6" s="1"/>
  <c r="P65" i="6" s="1"/>
  <c r="Q65" i="6" s="1"/>
  <c r="R65" i="6" s="1"/>
  <c r="I73" i="6"/>
  <c r="G340" i="2" s="1"/>
  <c r="F340" i="2"/>
  <c r="E361" i="2"/>
  <c r="P361" i="2"/>
  <c r="E364" i="2"/>
  <c r="I82" i="6"/>
  <c r="G357" i="2" s="1"/>
  <c r="F333" i="2"/>
  <c r="D317" i="2"/>
  <c r="M82" i="6"/>
  <c r="K357" i="2" s="1"/>
  <c r="L82" i="6"/>
  <c r="J357" i="2" s="1"/>
  <c r="F337" i="2"/>
  <c r="K82" i="6"/>
  <c r="I357" i="2" s="1"/>
  <c r="J82" i="6"/>
  <c r="H357" i="2" s="1"/>
  <c r="D308" i="2"/>
  <c r="S84" i="6"/>
  <c r="J71" i="6"/>
  <c r="L78" i="3" l="1"/>
  <c r="J165" i="2"/>
  <c r="J166" i="2" s="1"/>
  <c r="L160" i="2"/>
  <c r="D177" i="2"/>
  <c r="D85" i="3"/>
  <c r="E84" i="3"/>
  <c r="F84" i="3" s="1"/>
  <c r="M77" i="3"/>
  <c r="K163" i="2"/>
  <c r="E175" i="2"/>
  <c r="E176" i="2" s="1"/>
  <c r="G83" i="3"/>
  <c r="K79" i="3"/>
  <c r="I167" i="2"/>
  <c r="I168" i="2" s="1"/>
  <c r="L161" i="2"/>
  <c r="L162" i="2" s="1"/>
  <c r="N76" i="3"/>
  <c r="K162" i="2"/>
  <c r="J80" i="3"/>
  <c r="H169" i="2"/>
  <c r="H170" i="2" s="1"/>
  <c r="M159" i="2"/>
  <c r="M160" i="2" s="1"/>
  <c r="O75" i="3"/>
  <c r="I81" i="3"/>
  <c r="G171" i="2"/>
  <c r="G172" i="2" s="1"/>
  <c r="H82" i="3"/>
  <c r="F173" i="2"/>
  <c r="F174" i="2" s="1"/>
  <c r="O358" i="2"/>
  <c r="O359" i="2" s="1"/>
  <c r="O82" i="6"/>
  <c r="M357" i="2" s="1"/>
  <c r="S83" i="6"/>
  <c r="S82" i="6" s="1"/>
  <c r="P358" i="2"/>
  <c r="P359" i="2" s="1"/>
  <c r="Q82" i="6"/>
  <c r="O357" i="2" s="1"/>
  <c r="M358" i="2"/>
  <c r="M359" i="2" s="1"/>
  <c r="N358" i="2"/>
  <c r="N359" i="2" s="1"/>
  <c r="P82" i="6"/>
  <c r="N357" i="2" s="1"/>
  <c r="D353" i="2"/>
  <c r="F80" i="6"/>
  <c r="D367" i="2"/>
  <c r="F88" i="6"/>
  <c r="J69" i="6"/>
  <c r="K69" i="6" s="1"/>
  <c r="D344" i="2"/>
  <c r="I68" i="6"/>
  <c r="J68" i="6" s="1"/>
  <c r="H67" i="6"/>
  <c r="F330" i="2" s="1"/>
  <c r="G328" i="2"/>
  <c r="L328" i="2"/>
  <c r="D319" i="2"/>
  <c r="I86" i="6"/>
  <c r="G363" i="2" s="1"/>
  <c r="G364" i="2" s="1"/>
  <c r="F328" i="2"/>
  <c r="S66" i="6"/>
  <c r="H328" i="2"/>
  <c r="J328" i="2"/>
  <c r="N328" i="2"/>
  <c r="I328" i="2"/>
  <c r="K328" i="2"/>
  <c r="O328" i="2"/>
  <c r="M328" i="2"/>
  <c r="E76" i="6"/>
  <c r="F76" i="6" s="1"/>
  <c r="G76" i="6" s="1"/>
  <c r="E344" i="2"/>
  <c r="I74" i="6"/>
  <c r="G342" i="2" s="1"/>
  <c r="H63" i="6"/>
  <c r="F323" i="2" s="1"/>
  <c r="E62" i="6"/>
  <c r="F62" i="6" s="1"/>
  <c r="E89" i="6"/>
  <c r="F89" i="6" s="1"/>
  <c r="G89" i="6" s="1"/>
  <c r="E342" i="2"/>
  <c r="E81" i="6"/>
  <c r="F81" i="6" s="1"/>
  <c r="G81" i="6" s="1"/>
  <c r="E57" i="6"/>
  <c r="F57" i="6" s="1"/>
  <c r="G57" i="6" s="1"/>
  <c r="E310" i="2"/>
  <c r="D310" i="2"/>
  <c r="J70" i="6"/>
  <c r="F335" i="2"/>
  <c r="Q360" i="2"/>
  <c r="F331" i="2"/>
  <c r="J73" i="6"/>
  <c r="H340" i="2" s="1"/>
  <c r="J326" i="2"/>
  <c r="F22" i="1"/>
  <c r="J51" i="6"/>
  <c r="G301" i="2"/>
  <c r="J59" i="6"/>
  <c r="G315" i="2"/>
  <c r="I64" i="6"/>
  <c r="I63" i="6" s="1"/>
  <c r="G323" i="2" s="1"/>
  <c r="F324" i="2"/>
  <c r="N326" i="2"/>
  <c r="I326" i="2"/>
  <c r="M326" i="2"/>
  <c r="L326" i="2"/>
  <c r="P326" i="2"/>
  <c r="K326" i="2"/>
  <c r="E317" i="2"/>
  <c r="H60" i="6"/>
  <c r="I78" i="6"/>
  <c r="F359" i="2"/>
  <c r="G326" i="2"/>
  <c r="H326" i="2"/>
  <c r="O326" i="2"/>
  <c r="S65" i="6"/>
  <c r="Q361" i="2"/>
  <c r="K71" i="6"/>
  <c r="H337" i="2"/>
  <c r="J81" i="3" l="1"/>
  <c r="H171" i="2"/>
  <c r="H172" i="2" s="1"/>
  <c r="N77" i="3"/>
  <c r="L163" i="2"/>
  <c r="L164" i="2" s="1"/>
  <c r="N159" i="2"/>
  <c r="N160" i="2" s="1"/>
  <c r="P75" i="3"/>
  <c r="D179" i="2"/>
  <c r="D86" i="3"/>
  <c r="E85" i="3"/>
  <c r="F85" i="3" s="1"/>
  <c r="M161" i="2"/>
  <c r="O76" i="3"/>
  <c r="L79" i="3"/>
  <c r="J167" i="2"/>
  <c r="J168" i="2" s="1"/>
  <c r="G84" i="3"/>
  <c r="E177" i="2"/>
  <c r="E178" i="2" s="1"/>
  <c r="K80" i="3"/>
  <c r="I169" i="2"/>
  <c r="I170" i="2" s="1"/>
  <c r="H83" i="3"/>
  <c r="F175" i="2"/>
  <c r="F176" i="2" s="1"/>
  <c r="I82" i="3"/>
  <c r="G173" i="2"/>
  <c r="G174" i="2" s="1"/>
  <c r="K164" i="2"/>
  <c r="M78" i="3"/>
  <c r="K165" i="2"/>
  <c r="Q357" i="2"/>
  <c r="Q358" i="2"/>
  <c r="Q359" i="2"/>
  <c r="H333" i="2"/>
  <c r="F53" i="6"/>
  <c r="G88" i="6"/>
  <c r="F85" i="6"/>
  <c r="G62" i="6"/>
  <c r="H62" i="6" s="1"/>
  <c r="F58" i="6"/>
  <c r="F72" i="6"/>
  <c r="G80" i="6"/>
  <c r="H80" i="6" s="1"/>
  <c r="I80" i="6" s="1"/>
  <c r="F77" i="6"/>
  <c r="J67" i="6"/>
  <c r="H330" i="2" s="1"/>
  <c r="J86" i="6"/>
  <c r="H363" i="2" s="1"/>
  <c r="H364" i="2" s="1"/>
  <c r="J74" i="6"/>
  <c r="K74" i="6" s="1"/>
  <c r="H331" i="2"/>
  <c r="K68" i="6"/>
  <c r="K67" i="6" s="1"/>
  <c r="G331" i="2"/>
  <c r="I67" i="6"/>
  <c r="G330" i="2" s="1"/>
  <c r="H75" i="6"/>
  <c r="F344" i="2" s="1"/>
  <c r="D321" i="2"/>
  <c r="D346" i="2"/>
  <c r="E319" i="2"/>
  <c r="D355" i="2"/>
  <c r="D369" i="2"/>
  <c r="H61" i="6"/>
  <c r="F319" i="2" s="1"/>
  <c r="D312" i="2"/>
  <c r="H335" i="2"/>
  <c r="K70" i="6"/>
  <c r="K73" i="6"/>
  <c r="I340" i="2" s="1"/>
  <c r="E351" i="2"/>
  <c r="E352" i="2" s="1"/>
  <c r="H79" i="6"/>
  <c r="G324" i="2"/>
  <c r="J64" i="6"/>
  <c r="H301" i="2"/>
  <c r="K51" i="6"/>
  <c r="K59" i="6"/>
  <c r="H315" i="2"/>
  <c r="I60" i="6"/>
  <c r="F317" i="2"/>
  <c r="G349" i="2"/>
  <c r="G22" i="1"/>
  <c r="J78" i="6"/>
  <c r="L69" i="6"/>
  <c r="I333" i="2"/>
  <c r="L71" i="6"/>
  <c r="I337" i="2"/>
  <c r="H84" i="3" l="1"/>
  <c r="F177" i="2"/>
  <c r="F178" i="2" s="1"/>
  <c r="H173" i="2"/>
  <c r="H174" i="2" s="1"/>
  <c r="J82" i="3"/>
  <c r="K167" i="2"/>
  <c r="M79" i="3"/>
  <c r="I83" i="3"/>
  <c r="G175" i="2"/>
  <c r="G176" i="2" s="1"/>
  <c r="N161" i="2"/>
  <c r="N162" i="2" s="1"/>
  <c r="P76" i="3"/>
  <c r="O77" i="3"/>
  <c r="M163" i="2"/>
  <c r="O159" i="2"/>
  <c r="Q75" i="3"/>
  <c r="P159" i="2" s="1"/>
  <c r="P160" i="2" s="1"/>
  <c r="K166" i="2"/>
  <c r="M162" i="2"/>
  <c r="N78" i="3"/>
  <c r="L165" i="2"/>
  <c r="L166" i="2" s="1"/>
  <c r="J169" i="2"/>
  <c r="J170" i="2" s="1"/>
  <c r="L80" i="3"/>
  <c r="E179" i="2"/>
  <c r="E180" i="2" s="1"/>
  <c r="G85" i="3"/>
  <c r="I171" i="2"/>
  <c r="I172" i="2" s="1"/>
  <c r="K81" i="3"/>
  <c r="D181" i="2"/>
  <c r="D87" i="3"/>
  <c r="E86" i="3"/>
  <c r="F86" i="3" s="1"/>
  <c r="G77" i="6"/>
  <c r="E348" i="2" s="1"/>
  <c r="F353" i="2"/>
  <c r="F354" i="2" s="1"/>
  <c r="E353" i="2"/>
  <c r="E354" i="2" s="1"/>
  <c r="K86" i="6"/>
  <c r="I363" i="2" s="1"/>
  <c r="I364" i="2" s="1"/>
  <c r="I331" i="2"/>
  <c r="L68" i="6"/>
  <c r="M68" i="6" s="1"/>
  <c r="H342" i="2"/>
  <c r="L73" i="6"/>
  <c r="J340" i="2" s="1"/>
  <c r="I330" i="2"/>
  <c r="I75" i="6"/>
  <c r="J75" i="6" s="1"/>
  <c r="H58" i="6"/>
  <c r="F314" i="2" s="1"/>
  <c r="I61" i="6"/>
  <c r="J61" i="6" s="1"/>
  <c r="E346" i="2"/>
  <c r="H76" i="6"/>
  <c r="G72" i="6"/>
  <c r="E339" i="2" s="1"/>
  <c r="I62" i="6"/>
  <c r="F321" i="2"/>
  <c r="E321" i="2"/>
  <c r="E355" i="2"/>
  <c r="E356" i="2" s="1"/>
  <c r="H81" i="6"/>
  <c r="H77" i="6" s="1"/>
  <c r="F348" i="2" s="1"/>
  <c r="G58" i="6"/>
  <c r="E314" i="2" s="1"/>
  <c r="G53" i="6"/>
  <c r="E305" i="2" s="1"/>
  <c r="E312" i="2"/>
  <c r="I335" i="2"/>
  <c r="L70" i="6"/>
  <c r="M70" i="6" s="1"/>
  <c r="L59" i="6"/>
  <c r="I315" i="2"/>
  <c r="J80" i="6"/>
  <c r="G353" i="2"/>
  <c r="G354" i="2" s="1"/>
  <c r="L51" i="6"/>
  <c r="I301" i="2"/>
  <c r="I79" i="6"/>
  <c r="F351" i="2"/>
  <c r="F352" i="2" s="1"/>
  <c r="H324" i="2"/>
  <c r="K64" i="6"/>
  <c r="J63" i="6"/>
  <c r="H323" i="2" s="1"/>
  <c r="H22" i="1"/>
  <c r="H349" i="2"/>
  <c r="H350" i="2" s="1"/>
  <c r="G350" i="2"/>
  <c r="K78" i="6"/>
  <c r="I349" i="2" s="1"/>
  <c r="G317" i="2"/>
  <c r="J60" i="6"/>
  <c r="L74" i="6"/>
  <c r="I342" i="2"/>
  <c r="M71" i="6"/>
  <c r="J337" i="2"/>
  <c r="M69" i="6"/>
  <c r="J333" i="2"/>
  <c r="O160" i="2" l="1"/>
  <c r="Q160" i="2" s="1"/>
  <c r="Q159" i="2"/>
  <c r="J171" i="2"/>
  <c r="J172" i="2" s="1"/>
  <c r="L81" i="3"/>
  <c r="M164" i="2"/>
  <c r="K168" i="2"/>
  <c r="M165" i="2"/>
  <c r="M166" i="2" s="1"/>
  <c r="O78" i="3"/>
  <c r="L167" i="2"/>
  <c r="L168" i="2" s="1"/>
  <c r="N79" i="3"/>
  <c r="P77" i="3"/>
  <c r="N163" i="2"/>
  <c r="N164" i="2" s="1"/>
  <c r="K82" i="3"/>
  <c r="I173" i="2"/>
  <c r="I174" i="2" s="1"/>
  <c r="H85" i="3"/>
  <c r="F179" i="2"/>
  <c r="F180" i="2" s="1"/>
  <c r="O161" i="2"/>
  <c r="O162" i="2" s="1"/>
  <c r="Q76" i="3"/>
  <c r="G86" i="3"/>
  <c r="E181" i="2"/>
  <c r="E182" i="2" s="1"/>
  <c r="M80" i="3"/>
  <c r="K169" i="2"/>
  <c r="K170" i="2" s="1"/>
  <c r="R75" i="3"/>
  <c r="I84" i="3"/>
  <c r="G177" i="2"/>
  <c r="G178" i="2" s="1"/>
  <c r="D183" i="2"/>
  <c r="E87" i="3"/>
  <c r="F87" i="3" s="1"/>
  <c r="D88" i="3"/>
  <c r="H175" i="2"/>
  <c r="H176" i="2" s="1"/>
  <c r="J83" i="3"/>
  <c r="J331" i="2"/>
  <c r="L67" i="6"/>
  <c r="J330" i="2" s="1"/>
  <c r="L86" i="6"/>
  <c r="J363" i="2" s="1"/>
  <c r="J364" i="2" s="1"/>
  <c r="M73" i="6"/>
  <c r="K340" i="2" s="1"/>
  <c r="M67" i="6"/>
  <c r="K330" i="2" s="1"/>
  <c r="G344" i="2"/>
  <c r="G319" i="2"/>
  <c r="I58" i="6"/>
  <c r="G314" i="2" s="1"/>
  <c r="G321" i="2"/>
  <c r="J62" i="6"/>
  <c r="J58" i="6" s="1"/>
  <c r="H314" i="2" s="1"/>
  <c r="J335" i="2"/>
  <c r="I81" i="6"/>
  <c r="F355" i="2"/>
  <c r="F356" i="2" s="1"/>
  <c r="I76" i="6"/>
  <c r="F346" i="2"/>
  <c r="H72" i="6"/>
  <c r="F339" i="2" s="1"/>
  <c r="M51" i="6"/>
  <c r="J301" i="2"/>
  <c r="K61" i="6"/>
  <c r="H319" i="2"/>
  <c r="K80" i="6"/>
  <c r="H353" i="2"/>
  <c r="H354" i="2" s="1"/>
  <c r="G351" i="2"/>
  <c r="G352" i="2" s="1"/>
  <c r="J79" i="6"/>
  <c r="H344" i="2"/>
  <c r="K75" i="6"/>
  <c r="I22" i="1"/>
  <c r="M59" i="6"/>
  <c r="J315" i="2"/>
  <c r="I324" i="2"/>
  <c r="L64" i="6"/>
  <c r="K63" i="6"/>
  <c r="I323" i="2" s="1"/>
  <c r="I350" i="2"/>
  <c r="L78" i="6"/>
  <c r="K60" i="6"/>
  <c r="H317" i="2"/>
  <c r="M74" i="6"/>
  <c r="J342" i="2"/>
  <c r="N69" i="6"/>
  <c r="K333" i="2"/>
  <c r="N70" i="6"/>
  <c r="K335" i="2"/>
  <c r="N71" i="6"/>
  <c r="K337" i="2"/>
  <c r="N68" i="6"/>
  <c r="K331" i="2"/>
  <c r="P161" i="2" l="1"/>
  <c r="P162" i="2" s="1"/>
  <c r="Q162" i="2" s="1"/>
  <c r="R76" i="3"/>
  <c r="O163" i="2"/>
  <c r="O164" i="2" s="1"/>
  <c r="Q77" i="3"/>
  <c r="P163" i="2" s="1"/>
  <c r="P164" i="2" s="1"/>
  <c r="Q164" i="2" s="1"/>
  <c r="R77" i="3"/>
  <c r="Q163" i="2"/>
  <c r="H177" i="2"/>
  <c r="H178" i="2" s="1"/>
  <c r="J84" i="3"/>
  <c r="K83" i="3"/>
  <c r="I175" i="2"/>
  <c r="I176" i="2" s="1"/>
  <c r="K171" i="2"/>
  <c r="M81" i="3"/>
  <c r="O79" i="3"/>
  <c r="M167" i="2"/>
  <c r="M168" i="2" s="1"/>
  <c r="N80" i="3"/>
  <c r="L169" i="2"/>
  <c r="I85" i="3"/>
  <c r="G179" i="2"/>
  <c r="G180" i="2" s="1"/>
  <c r="N165" i="2"/>
  <c r="P78" i="3"/>
  <c r="D185" i="2"/>
  <c r="D89" i="3"/>
  <c r="E88" i="3"/>
  <c r="F88" i="3" s="1"/>
  <c r="E183" i="2"/>
  <c r="E184" i="2" s="1"/>
  <c r="G87" i="3"/>
  <c r="H86" i="3"/>
  <c r="F181" i="2"/>
  <c r="F182" i="2" s="1"/>
  <c r="J173" i="2"/>
  <c r="J174" i="2" s="1"/>
  <c r="L82" i="3"/>
  <c r="N73" i="6"/>
  <c r="L340" i="2" s="1"/>
  <c r="M86" i="6"/>
  <c r="K363" i="2" s="1"/>
  <c r="K364" i="2" s="1"/>
  <c r="N67" i="6"/>
  <c r="L330" i="2" s="1"/>
  <c r="J76" i="6"/>
  <c r="G346" i="2"/>
  <c r="I72" i="6"/>
  <c r="G339" i="2" s="1"/>
  <c r="J81" i="6"/>
  <c r="J77" i="6" s="1"/>
  <c r="H348" i="2" s="1"/>
  <c r="G355" i="2"/>
  <c r="G356" i="2" s="1"/>
  <c r="I77" i="6"/>
  <c r="G348" i="2" s="1"/>
  <c r="K62" i="6"/>
  <c r="H321" i="2"/>
  <c r="N59" i="6"/>
  <c r="K315" i="2"/>
  <c r="L80" i="6"/>
  <c r="I353" i="2"/>
  <c r="K79" i="6"/>
  <c r="H351" i="2"/>
  <c r="H352" i="2" s="1"/>
  <c r="L61" i="6"/>
  <c r="I319" i="2"/>
  <c r="J22" i="1"/>
  <c r="J324" i="2"/>
  <c r="M64" i="6"/>
  <c r="L63" i="6"/>
  <c r="J323" i="2" s="1"/>
  <c r="J349" i="2"/>
  <c r="J350" i="2" s="1"/>
  <c r="M78" i="6"/>
  <c r="K349" i="2" s="1"/>
  <c r="K350" i="2" s="1"/>
  <c r="N51" i="6"/>
  <c r="K301" i="2"/>
  <c r="L75" i="6"/>
  <c r="I344" i="2"/>
  <c r="I317" i="2"/>
  <c r="L60" i="6"/>
  <c r="N74" i="6"/>
  <c r="K342" i="2"/>
  <c r="O69" i="6"/>
  <c r="L333" i="2"/>
  <c r="O68" i="6"/>
  <c r="L331" i="2"/>
  <c r="O71" i="6"/>
  <c r="L337" i="2"/>
  <c r="O70" i="6"/>
  <c r="L335" i="2"/>
  <c r="O73" i="6" l="1"/>
  <c r="M340" i="2" s="1"/>
  <c r="M82" i="3"/>
  <c r="K173" i="2"/>
  <c r="K174" i="2" s="1"/>
  <c r="D187" i="2"/>
  <c r="E89" i="3"/>
  <c r="F89" i="3" s="1"/>
  <c r="D90" i="3"/>
  <c r="M169" i="2"/>
  <c r="M170" i="2" s="1"/>
  <c r="O80" i="3"/>
  <c r="K84" i="3"/>
  <c r="I177" i="2"/>
  <c r="I178" i="2" s="1"/>
  <c r="G88" i="3"/>
  <c r="E185" i="2"/>
  <c r="E186" i="2" s="1"/>
  <c r="O165" i="2"/>
  <c r="O166" i="2" s="1"/>
  <c r="Q78" i="3"/>
  <c r="P165" i="2" s="1"/>
  <c r="P166" i="2" s="1"/>
  <c r="P79" i="3"/>
  <c r="N167" i="2"/>
  <c r="N168" i="2" s="1"/>
  <c r="I86" i="3"/>
  <c r="G181" i="2"/>
  <c r="G182" i="2" s="1"/>
  <c r="N166" i="2"/>
  <c r="N81" i="3"/>
  <c r="L171" i="2"/>
  <c r="L172" i="2" s="1"/>
  <c r="L170" i="2"/>
  <c r="F183" i="2"/>
  <c r="F184" i="2" s="1"/>
  <c r="H87" i="3"/>
  <c r="K172" i="2"/>
  <c r="J85" i="3"/>
  <c r="H179" i="2"/>
  <c r="H180" i="2" s="1"/>
  <c r="Q161" i="2"/>
  <c r="L83" i="3"/>
  <c r="J175" i="2"/>
  <c r="N86" i="6"/>
  <c r="L363" i="2" s="1"/>
  <c r="L364" i="2" s="1"/>
  <c r="O67" i="6"/>
  <c r="M330" i="2" s="1"/>
  <c r="K76" i="6"/>
  <c r="H346" i="2"/>
  <c r="J72" i="6"/>
  <c r="H339" i="2" s="1"/>
  <c r="K22" i="1"/>
  <c r="L62" i="6"/>
  <c r="L58" i="6" s="1"/>
  <c r="J314" i="2" s="1"/>
  <c r="I321" i="2"/>
  <c r="N78" i="6"/>
  <c r="H355" i="2"/>
  <c r="H356" i="2" s="1"/>
  <c r="K81" i="6"/>
  <c r="K77" i="6" s="1"/>
  <c r="I348" i="2" s="1"/>
  <c r="K58" i="6"/>
  <c r="I314" i="2" s="1"/>
  <c r="K324" i="2"/>
  <c r="N64" i="6"/>
  <c r="N63" i="6" s="1"/>
  <c r="M63" i="6"/>
  <c r="K323" i="2" s="1"/>
  <c r="L79" i="6"/>
  <c r="I351" i="2"/>
  <c r="I352" i="2" s="1"/>
  <c r="I354" i="2"/>
  <c r="M80" i="6"/>
  <c r="J353" i="2"/>
  <c r="J354" i="2" s="1"/>
  <c r="J344" i="2"/>
  <c r="M75" i="6"/>
  <c r="M61" i="6"/>
  <c r="J319" i="2"/>
  <c r="O51" i="6"/>
  <c r="L301" i="2"/>
  <c r="O59" i="6"/>
  <c r="L315" i="2"/>
  <c r="J317" i="2"/>
  <c r="M60" i="6"/>
  <c r="O74" i="6"/>
  <c r="L342" i="2"/>
  <c r="P70" i="6"/>
  <c r="M335" i="2"/>
  <c r="P71" i="6"/>
  <c r="M337" i="2"/>
  <c r="P73" i="6"/>
  <c r="N340" i="2" s="1"/>
  <c r="P68" i="6"/>
  <c r="M331" i="2"/>
  <c r="P69" i="6"/>
  <c r="M333" i="2"/>
  <c r="O86" i="6" l="1"/>
  <c r="M363" i="2" s="1"/>
  <c r="M364" i="2" s="1"/>
  <c r="Q166" i="2"/>
  <c r="Q165" i="2"/>
  <c r="L84" i="3"/>
  <c r="J177" i="2"/>
  <c r="J178" i="2" s="1"/>
  <c r="K85" i="3"/>
  <c r="I179" i="2"/>
  <c r="I180" i="2" s="1"/>
  <c r="O167" i="2"/>
  <c r="O168" i="2" s="1"/>
  <c r="Q79" i="3"/>
  <c r="P167" i="2" s="1"/>
  <c r="P168" i="2" s="1"/>
  <c r="P80" i="3"/>
  <c r="N169" i="2"/>
  <c r="N170" i="2" s="1"/>
  <c r="O81" i="3"/>
  <c r="M171" i="2"/>
  <c r="R78" i="3"/>
  <c r="D189" i="2"/>
  <c r="E90" i="3"/>
  <c r="F90" i="3" s="1"/>
  <c r="D91" i="3"/>
  <c r="G183" i="2"/>
  <c r="G184" i="2" s="1"/>
  <c r="I87" i="3"/>
  <c r="E187" i="2"/>
  <c r="E188" i="2" s="1"/>
  <c r="G89" i="3"/>
  <c r="J176" i="2"/>
  <c r="M83" i="3"/>
  <c r="K175" i="2"/>
  <c r="K176" i="2" s="1"/>
  <c r="H181" i="2"/>
  <c r="H182" i="2" s="1"/>
  <c r="J86" i="3"/>
  <c r="H88" i="3"/>
  <c r="F185" i="2"/>
  <c r="F186" i="2" s="1"/>
  <c r="L173" i="2"/>
  <c r="N82" i="3"/>
  <c r="O78" i="6"/>
  <c r="P78" i="6" s="1"/>
  <c r="L349" i="2"/>
  <c r="L350" i="2" s="1"/>
  <c r="P67" i="6"/>
  <c r="N330" i="2" s="1"/>
  <c r="L76" i="6"/>
  <c r="I346" i="2"/>
  <c r="K72" i="6"/>
  <c r="I339" i="2" s="1"/>
  <c r="L22" i="1"/>
  <c r="L81" i="6"/>
  <c r="L77" i="6" s="1"/>
  <c r="J348" i="2" s="1"/>
  <c r="I355" i="2"/>
  <c r="I356" i="2" s="1"/>
  <c r="J321" i="2"/>
  <c r="M62" i="6"/>
  <c r="M58" i="6" s="1"/>
  <c r="K314" i="2" s="1"/>
  <c r="N61" i="6"/>
  <c r="K319" i="2"/>
  <c r="K344" i="2"/>
  <c r="N75" i="6"/>
  <c r="P51" i="6"/>
  <c r="M301" i="2"/>
  <c r="M79" i="6"/>
  <c r="J351" i="2"/>
  <c r="J352" i="2" s="1"/>
  <c r="N80" i="6"/>
  <c r="K353" i="2"/>
  <c r="K354" i="2" s="1"/>
  <c r="L324" i="2"/>
  <c r="O64" i="6"/>
  <c r="L323" i="2"/>
  <c r="P59" i="6"/>
  <c r="M315" i="2"/>
  <c r="K317" i="2"/>
  <c r="N60" i="6"/>
  <c r="P74" i="6"/>
  <c r="M342" i="2"/>
  <c r="P86" i="6"/>
  <c r="N363" i="2" s="1"/>
  <c r="N364" i="2" s="1"/>
  <c r="Q70" i="6"/>
  <c r="N335" i="2"/>
  <c r="Q68" i="6"/>
  <c r="N331" i="2"/>
  <c r="Q71" i="6"/>
  <c r="N337" i="2"/>
  <c r="Q69" i="6"/>
  <c r="N333" i="2"/>
  <c r="Q73" i="6"/>
  <c r="O340" i="2" s="1"/>
  <c r="R79" i="3" l="1"/>
  <c r="O82" i="3"/>
  <c r="M173" i="2"/>
  <c r="M174" i="2" s="1"/>
  <c r="Q167" i="2"/>
  <c r="O169" i="2"/>
  <c r="Q80" i="3"/>
  <c r="P169" i="2" s="1"/>
  <c r="P170" i="2" s="1"/>
  <c r="R80" i="3"/>
  <c r="M84" i="3"/>
  <c r="K177" i="2"/>
  <c r="L174" i="2"/>
  <c r="N83" i="3"/>
  <c r="L175" i="2"/>
  <c r="D191" i="2"/>
  <c r="D92" i="3"/>
  <c r="E91" i="3"/>
  <c r="F91" i="3" s="1"/>
  <c r="Q168" i="2"/>
  <c r="I88" i="3"/>
  <c r="G185" i="2"/>
  <c r="G186" i="2" s="1"/>
  <c r="F187" i="2"/>
  <c r="F188" i="2" s="1"/>
  <c r="H89" i="3"/>
  <c r="L85" i="3"/>
  <c r="J179" i="2"/>
  <c r="J180" i="2" s="1"/>
  <c r="K86" i="3"/>
  <c r="I181" i="2"/>
  <c r="I182" i="2" s="1"/>
  <c r="M172" i="2"/>
  <c r="G90" i="3"/>
  <c r="E189" i="2"/>
  <c r="E190" i="2" s="1"/>
  <c r="H183" i="2"/>
  <c r="H184" i="2" s="1"/>
  <c r="J87" i="3"/>
  <c r="N171" i="2"/>
  <c r="N172" i="2" s="1"/>
  <c r="P81" i="3"/>
  <c r="M22" i="1"/>
  <c r="M349" i="2"/>
  <c r="M350" i="2" s="1"/>
  <c r="Q67" i="6"/>
  <c r="O330" i="2" s="1"/>
  <c r="M81" i="6"/>
  <c r="M77" i="6" s="1"/>
  <c r="K348" i="2" s="1"/>
  <c r="J355" i="2"/>
  <c r="J356" i="2" s="1"/>
  <c r="K321" i="2"/>
  <c r="N62" i="6"/>
  <c r="M76" i="6"/>
  <c r="J346" i="2"/>
  <c r="L72" i="6"/>
  <c r="J339" i="2" s="1"/>
  <c r="Q51" i="6"/>
  <c r="N301" i="2"/>
  <c r="Q59" i="6"/>
  <c r="N315" i="2"/>
  <c r="L344" i="2"/>
  <c r="O75" i="6"/>
  <c r="O80" i="6"/>
  <c r="L353" i="2"/>
  <c r="L354" i="2" s="1"/>
  <c r="M324" i="2"/>
  <c r="P64" i="6"/>
  <c r="O63" i="6"/>
  <c r="M323" i="2" s="1"/>
  <c r="K351" i="2"/>
  <c r="K352" i="2" s="1"/>
  <c r="N79" i="6"/>
  <c r="O61" i="6"/>
  <c r="L319" i="2"/>
  <c r="O60" i="6"/>
  <c r="L317" i="2"/>
  <c r="Q78" i="6"/>
  <c r="N22" i="1"/>
  <c r="N349" i="2"/>
  <c r="N350" i="2" s="1"/>
  <c r="Q74" i="6"/>
  <c r="N342" i="2"/>
  <c r="R69" i="6"/>
  <c r="O333" i="2"/>
  <c r="R68" i="6"/>
  <c r="O331" i="2"/>
  <c r="R73" i="6"/>
  <c r="P340" i="2" s="1"/>
  <c r="Q86" i="6"/>
  <c r="O363" i="2" s="1"/>
  <c r="O364" i="2" s="1"/>
  <c r="R71" i="6"/>
  <c r="O337" i="2"/>
  <c r="R70" i="6"/>
  <c r="O335" i="2"/>
  <c r="K87" i="3" l="1"/>
  <c r="I183" i="2"/>
  <c r="I184" i="2" s="1"/>
  <c r="L86" i="3"/>
  <c r="J181" i="2"/>
  <c r="J182" i="2" s="1"/>
  <c r="E191" i="2"/>
  <c r="G91" i="3"/>
  <c r="K178" i="2"/>
  <c r="D193" i="2"/>
  <c r="E92" i="3"/>
  <c r="F92" i="3" s="1"/>
  <c r="D93" i="3"/>
  <c r="N84" i="3"/>
  <c r="L177" i="2"/>
  <c r="L178" i="2" s="1"/>
  <c r="K179" i="2"/>
  <c r="M85" i="3"/>
  <c r="H90" i="3"/>
  <c r="F189" i="2"/>
  <c r="F190" i="2" s="1"/>
  <c r="I89" i="3"/>
  <c r="G187" i="2"/>
  <c r="G188" i="2" s="1"/>
  <c r="P82" i="3"/>
  <c r="N173" i="2"/>
  <c r="L176" i="2"/>
  <c r="O170" i="2"/>
  <c r="Q170" i="2" s="1"/>
  <c r="Q169" i="2"/>
  <c r="O83" i="3"/>
  <c r="M175" i="2"/>
  <c r="M176" i="2" s="1"/>
  <c r="O171" i="2"/>
  <c r="O172" i="2" s="1"/>
  <c r="Q81" i="3"/>
  <c r="J88" i="3"/>
  <c r="H185" i="2"/>
  <c r="H186" i="2" s="1"/>
  <c r="R67" i="6"/>
  <c r="P330" i="2" s="1"/>
  <c r="N58" i="6"/>
  <c r="L314" i="2" s="1"/>
  <c r="N76" i="6"/>
  <c r="N72" i="6" s="1"/>
  <c r="K346" i="2"/>
  <c r="M72" i="6"/>
  <c r="K339" i="2" s="1"/>
  <c r="O62" i="6"/>
  <c r="O58" i="6" s="1"/>
  <c r="M314" i="2" s="1"/>
  <c r="L321" i="2"/>
  <c r="K355" i="2"/>
  <c r="K356" i="2" s="1"/>
  <c r="N81" i="6"/>
  <c r="N77" i="6" s="1"/>
  <c r="P61" i="6"/>
  <c r="M319" i="2"/>
  <c r="N324" i="2"/>
  <c r="Q64" i="6"/>
  <c r="P63" i="6"/>
  <c r="N323" i="2" s="1"/>
  <c r="R59" i="6"/>
  <c r="O315" i="2"/>
  <c r="O79" i="6"/>
  <c r="L351" i="2"/>
  <c r="L352" i="2" s="1"/>
  <c r="P80" i="6"/>
  <c r="M353" i="2"/>
  <c r="M354" i="2" s="1"/>
  <c r="P75" i="6"/>
  <c r="M344" i="2"/>
  <c r="R51" i="6"/>
  <c r="O301" i="2"/>
  <c r="M317" i="2"/>
  <c r="P60" i="6"/>
  <c r="R78" i="6"/>
  <c r="O22" i="1"/>
  <c r="O349" i="2"/>
  <c r="O350" i="2" s="1"/>
  <c r="R74" i="6"/>
  <c r="O342" i="2"/>
  <c r="S73" i="6"/>
  <c r="P331" i="2"/>
  <c r="S68" i="6"/>
  <c r="P333" i="2"/>
  <c r="S69" i="6"/>
  <c r="P335" i="2"/>
  <c r="S70" i="6"/>
  <c r="P337" i="2"/>
  <c r="S71" i="6"/>
  <c r="R86" i="6"/>
  <c r="P363" i="2" s="1"/>
  <c r="P83" i="3" l="1"/>
  <c r="N175" i="2"/>
  <c r="N176" i="2" s="1"/>
  <c r="N174" i="2"/>
  <c r="L179" i="2"/>
  <c r="L180" i="2" s="1"/>
  <c r="N85" i="3"/>
  <c r="Q82" i="3"/>
  <c r="O173" i="2"/>
  <c r="O174" i="2" s="1"/>
  <c r="K180" i="2"/>
  <c r="H91" i="3"/>
  <c r="F191" i="2"/>
  <c r="O84" i="3"/>
  <c r="M177" i="2"/>
  <c r="K88" i="3"/>
  <c r="I185" i="2"/>
  <c r="I186" i="2" s="1"/>
  <c r="J89" i="3"/>
  <c r="H187" i="2"/>
  <c r="H188" i="2" s="1"/>
  <c r="D195" i="2"/>
  <c r="E93" i="3"/>
  <c r="F93" i="3" s="1"/>
  <c r="D94" i="3"/>
  <c r="M86" i="3"/>
  <c r="K181" i="2"/>
  <c r="P171" i="2"/>
  <c r="R81" i="3"/>
  <c r="G92" i="3"/>
  <c r="E193" i="2"/>
  <c r="I90" i="3"/>
  <c r="G189" i="2"/>
  <c r="G190" i="2" s="1"/>
  <c r="L87" i="3"/>
  <c r="J183" i="2"/>
  <c r="S67" i="6"/>
  <c r="P62" i="6"/>
  <c r="P58" i="6" s="1"/>
  <c r="N314" i="2" s="1"/>
  <c r="M321" i="2"/>
  <c r="L355" i="2"/>
  <c r="L356" i="2" s="1"/>
  <c r="O81" i="6"/>
  <c r="O77" i="6" s="1"/>
  <c r="M348" i="2" s="1"/>
  <c r="L348" i="2"/>
  <c r="O76" i="6"/>
  <c r="L346" i="2"/>
  <c r="L339" i="2"/>
  <c r="P315" i="2"/>
  <c r="Q315" i="2" s="1"/>
  <c r="S59" i="6"/>
  <c r="O324" i="2"/>
  <c r="R64" i="6"/>
  <c r="Q63" i="6"/>
  <c r="O323" i="2" s="1"/>
  <c r="P301" i="2"/>
  <c r="S51" i="6"/>
  <c r="Q80" i="6"/>
  <c r="N353" i="2"/>
  <c r="N354" i="2" s="1"/>
  <c r="Q61" i="6"/>
  <c r="N319" i="2"/>
  <c r="N344" i="2"/>
  <c r="Q75" i="6"/>
  <c r="P79" i="6"/>
  <c r="M351" i="2"/>
  <c r="M352" i="2" s="1"/>
  <c r="Q60" i="6"/>
  <c r="N317" i="2"/>
  <c r="P364" i="2"/>
  <c r="Q364" i="2" s="1"/>
  <c r="Q363" i="2"/>
  <c r="P22" i="1"/>
  <c r="Q22" i="1" s="1"/>
  <c r="P349" i="2"/>
  <c r="S78" i="6"/>
  <c r="P342" i="2"/>
  <c r="S74" i="6"/>
  <c r="S86" i="6"/>
  <c r="D197" i="2" l="1"/>
  <c r="E94" i="3"/>
  <c r="F94" i="3" s="1"/>
  <c r="D95" i="3"/>
  <c r="M178" i="2"/>
  <c r="O85" i="3"/>
  <c r="M179" i="2"/>
  <c r="M180" i="2" s="1"/>
  <c r="N177" i="2"/>
  <c r="N178" i="2" s="1"/>
  <c r="P84" i="3"/>
  <c r="E195" i="2"/>
  <c r="G93" i="3"/>
  <c r="H92" i="3"/>
  <c r="F193" i="2"/>
  <c r="I91" i="3"/>
  <c r="G191" i="2"/>
  <c r="J184" i="2"/>
  <c r="P172" i="2"/>
  <c r="Q172" i="2" s="1"/>
  <c r="Q171" i="2"/>
  <c r="K89" i="3"/>
  <c r="I187" i="2"/>
  <c r="I188" i="2" s="1"/>
  <c r="K183" i="2"/>
  <c r="K184" i="2" s="1"/>
  <c r="M87" i="3"/>
  <c r="K182" i="2"/>
  <c r="Q83" i="3"/>
  <c r="O175" i="2"/>
  <c r="H189" i="2"/>
  <c r="H190" i="2" s="1"/>
  <c r="J90" i="3"/>
  <c r="N86" i="3"/>
  <c r="L181" i="2"/>
  <c r="L182" i="2" s="1"/>
  <c r="J185" i="2"/>
  <c r="J186" i="2" s="1"/>
  <c r="L88" i="3"/>
  <c r="P173" i="2"/>
  <c r="R82" i="3"/>
  <c r="P76" i="6"/>
  <c r="M346" i="2"/>
  <c r="O72" i="6"/>
  <c r="M339" i="2" s="1"/>
  <c r="M355" i="2"/>
  <c r="M356" i="2" s="1"/>
  <c r="P81" i="6"/>
  <c r="P77" i="6" s="1"/>
  <c r="N348" i="2" s="1"/>
  <c r="Q62" i="6"/>
  <c r="Q58" i="6" s="1"/>
  <c r="O314" i="2" s="1"/>
  <c r="N321" i="2"/>
  <c r="P324" i="2"/>
  <c r="Q324" i="2" s="1"/>
  <c r="R63" i="6"/>
  <c r="P323" i="2" s="1"/>
  <c r="S64" i="6"/>
  <c r="S63" i="6" s="1"/>
  <c r="R61" i="6"/>
  <c r="O319" i="2"/>
  <c r="N351" i="2"/>
  <c r="N352" i="2" s="1"/>
  <c r="Q79" i="6"/>
  <c r="O344" i="2"/>
  <c r="R75" i="6"/>
  <c r="S75" i="6" s="1"/>
  <c r="R80" i="6"/>
  <c r="O353" i="2"/>
  <c r="O354" i="2" s="1"/>
  <c r="P350" i="2"/>
  <c r="Q350" i="2" s="1"/>
  <c r="Q349" i="2"/>
  <c r="O317" i="2"/>
  <c r="R60" i="6"/>
  <c r="S60" i="6" s="1"/>
  <c r="O86" i="3" l="1"/>
  <c r="M181" i="2"/>
  <c r="K90" i="3"/>
  <c r="I189" i="2"/>
  <c r="I190" i="2" s="1"/>
  <c r="H191" i="2"/>
  <c r="J91" i="3"/>
  <c r="P85" i="3"/>
  <c r="N179" i="2"/>
  <c r="O176" i="2"/>
  <c r="J187" i="2"/>
  <c r="J188" i="2" s="1"/>
  <c r="L89" i="3"/>
  <c r="I92" i="3"/>
  <c r="G193" i="2"/>
  <c r="P174" i="2"/>
  <c r="Q174" i="2" s="1"/>
  <c r="Q173" i="2"/>
  <c r="P175" i="2"/>
  <c r="P176" i="2" s="1"/>
  <c r="R83" i="3"/>
  <c r="H93" i="3"/>
  <c r="F195" i="2"/>
  <c r="D199" i="2"/>
  <c r="E95" i="3"/>
  <c r="F95" i="3" s="1"/>
  <c r="D96" i="3"/>
  <c r="K185" i="2"/>
  <c r="M88" i="3"/>
  <c r="G94" i="3"/>
  <c r="E197" i="2"/>
  <c r="O177" i="2"/>
  <c r="Q84" i="3"/>
  <c r="N87" i="3"/>
  <c r="L183" i="2"/>
  <c r="L184" i="2" s="1"/>
  <c r="N355" i="2"/>
  <c r="N356" i="2" s="1"/>
  <c r="Q81" i="6"/>
  <c r="R62" i="6"/>
  <c r="R58" i="6" s="1"/>
  <c r="P314" i="2" s="1"/>
  <c r="O321" i="2"/>
  <c r="Q76" i="6"/>
  <c r="N346" i="2"/>
  <c r="P72" i="6"/>
  <c r="N339" i="2" s="1"/>
  <c r="P353" i="2"/>
  <c r="S80" i="6"/>
  <c r="P319" i="2"/>
  <c r="S61" i="6"/>
  <c r="P344" i="2"/>
  <c r="O351" i="2"/>
  <c r="O352" i="2" s="1"/>
  <c r="R79" i="6"/>
  <c r="S79" i="6" s="1"/>
  <c r="H87" i="6"/>
  <c r="E365" i="2"/>
  <c r="P317" i="2"/>
  <c r="Q317" i="2" s="1"/>
  <c r="Q176" i="2" l="1"/>
  <c r="D201" i="2"/>
  <c r="E96" i="3"/>
  <c r="F96" i="3" s="1"/>
  <c r="D97" i="3"/>
  <c r="O179" i="2"/>
  <c r="O180" i="2" s="1"/>
  <c r="Q85" i="3"/>
  <c r="P179" i="2" s="1"/>
  <c r="P180" i="2" s="1"/>
  <c r="I191" i="2"/>
  <c r="K91" i="3"/>
  <c r="J92" i="3"/>
  <c r="H193" i="2"/>
  <c r="M89" i="3"/>
  <c r="K187" i="2"/>
  <c r="P177" i="2"/>
  <c r="P178" i="2" s="1"/>
  <c r="Q178" i="2" s="1"/>
  <c r="R84" i="3"/>
  <c r="F197" i="2"/>
  <c r="H94" i="3"/>
  <c r="I93" i="3"/>
  <c r="G195" i="2"/>
  <c r="L90" i="3"/>
  <c r="J189" i="2"/>
  <c r="E199" i="2"/>
  <c r="G95" i="3"/>
  <c r="Q175" i="2"/>
  <c r="N88" i="3"/>
  <c r="L185" i="2"/>
  <c r="L186" i="2" s="1"/>
  <c r="M182" i="2"/>
  <c r="O178" i="2"/>
  <c r="M183" i="2"/>
  <c r="O87" i="3"/>
  <c r="K186" i="2"/>
  <c r="N180" i="2"/>
  <c r="P86" i="3"/>
  <c r="N181" i="2"/>
  <c r="N182" i="2" s="1"/>
  <c r="R76" i="6"/>
  <c r="O346" i="2"/>
  <c r="Q72" i="6"/>
  <c r="O339" i="2" s="1"/>
  <c r="O355" i="2"/>
  <c r="R81" i="6"/>
  <c r="P355" i="2" s="1"/>
  <c r="P356" i="2" s="1"/>
  <c r="P321" i="2"/>
  <c r="S62" i="6"/>
  <c r="S58" i="6" s="1"/>
  <c r="Q77" i="6"/>
  <c r="O348" i="2" s="1"/>
  <c r="E367" i="2"/>
  <c r="H88" i="6"/>
  <c r="P354" i="2"/>
  <c r="Q354" i="2" s="1"/>
  <c r="Q353" i="2"/>
  <c r="P351" i="2"/>
  <c r="P352" i="2" s="1"/>
  <c r="Q352" i="2" s="1"/>
  <c r="E366" i="2"/>
  <c r="I87" i="6"/>
  <c r="F365" i="2"/>
  <c r="F366" i="2" s="1"/>
  <c r="Q179" i="2" l="1"/>
  <c r="R85" i="3"/>
  <c r="Q177" i="2"/>
  <c r="F199" i="2"/>
  <c r="H95" i="3"/>
  <c r="M184" i="2"/>
  <c r="J190" i="2"/>
  <c r="Q180" i="2"/>
  <c r="Q86" i="3"/>
  <c r="P181" i="2" s="1"/>
  <c r="P182" i="2" s="1"/>
  <c r="Q182" i="2" s="1"/>
  <c r="O181" i="2"/>
  <c r="O182" i="2" s="1"/>
  <c r="M90" i="3"/>
  <c r="K189" i="2"/>
  <c r="K190" i="2" s="1"/>
  <c r="K188" i="2"/>
  <c r="L187" i="2"/>
  <c r="L188" i="2" s="1"/>
  <c r="N89" i="3"/>
  <c r="D203" i="2"/>
  <c r="D98" i="3"/>
  <c r="E97" i="3"/>
  <c r="F97" i="3" s="1"/>
  <c r="J93" i="3"/>
  <c r="H195" i="2"/>
  <c r="G96" i="3"/>
  <c r="E201" i="2"/>
  <c r="M185" i="2"/>
  <c r="O88" i="3"/>
  <c r="G197" i="2"/>
  <c r="I94" i="3"/>
  <c r="K92" i="3"/>
  <c r="I193" i="2"/>
  <c r="P87" i="3"/>
  <c r="N183" i="2"/>
  <c r="N184" i="2" s="1"/>
  <c r="L91" i="3"/>
  <c r="J191" i="2"/>
  <c r="S81" i="6"/>
  <c r="S77" i="6" s="1"/>
  <c r="O356" i="2"/>
  <c r="Q356" i="2" s="1"/>
  <c r="Q355" i="2"/>
  <c r="R77" i="6"/>
  <c r="P348" i="2" s="1"/>
  <c r="P346" i="2"/>
  <c r="S76" i="6"/>
  <c r="S72" i="6" s="1"/>
  <c r="R72" i="6"/>
  <c r="P339" i="2" s="1"/>
  <c r="F367" i="2"/>
  <c r="F368" i="2" s="1"/>
  <c r="I88" i="6"/>
  <c r="E368" i="2"/>
  <c r="Q351" i="2"/>
  <c r="G365" i="2"/>
  <c r="G366" i="2" s="1"/>
  <c r="J87" i="6"/>
  <c r="Q181" i="2" l="1"/>
  <c r="H96" i="3"/>
  <c r="F201" i="2"/>
  <c r="J94" i="3"/>
  <c r="H197" i="2"/>
  <c r="E203" i="2"/>
  <c r="G97" i="3"/>
  <c r="O183" i="2"/>
  <c r="Q87" i="3"/>
  <c r="P183" i="2" s="1"/>
  <c r="P184" i="2" s="1"/>
  <c r="D205" i="2"/>
  <c r="D99" i="3"/>
  <c r="E98" i="3"/>
  <c r="F98" i="3" s="1"/>
  <c r="N90" i="3"/>
  <c r="L189" i="2"/>
  <c r="K93" i="3"/>
  <c r="I195" i="2"/>
  <c r="M91" i="3"/>
  <c r="K191" i="2"/>
  <c r="P88" i="3"/>
  <c r="N185" i="2"/>
  <c r="N186" i="2" s="1"/>
  <c r="M186" i="2"/>
  <c r="M187" i="2"/>
  <c r="O89" i="3"/>
  <c r="R86" i="3"/>
  <c r="G199" i="2"/>
  <c r="I95" i="3"/>
  <c r="J193" i="2"/>
  <c r="L92" i="3"/>
  <c r="G367" i="2"/>
  <c r="J88" i="6"/>
  <c r="E372" i="2"/>
  <c r="H91" i="6"/>
  <c r="E369" i="2"/>
  <c r="H89" i="6"/>
  <c r="G85" i="6"/>
  <c r="K87" i="6"/>
  <c r="H365" i="2"/>
  <c r="H366" i="2" s="1"/>
  <c r="M92" i="3" l="1"/>
  <c r="K193" i="2"/>
  <c r="J195" i="2"/>
  <c r="L93" i="3"/>
  <c r="H97" i="3"/>
  <c r="F203" i="2"/>
  <c r="L190" i="2"/>
  <c r="H199" i="2"/>
  <c r="J95" i="3"/>
  <c r="M189" i="2"/>
  <c r="M190" i="2" s="1"/>
  <c r="O90" i="3"/>
  <c r="Q88" i="3"/>
  <c r="O185" i="2"/>
  <c r="O186" i="2" s="1"/>
  <c r="G98" i="3"/>
  <c r="E205" i="2"/>
  <c r="E206" i="2" s="1"/>
  <c r="K94" i="3"/>
  <c r="I197" i="2"/>
  <c r="D207" i="2"/>
  <c r="E99" i="3"/>
  <c r="F99" i="3" s="1"/>
  <c r="D100" i="3"/>
  <c r="I96" i="3"/>
  <c r="G201" i="2"/>
  <c r="N187" i="2"/>
  <c r="N188" i="2" s="1"/>
  <c r="P89" i="3"/>
  <c r="N91" i="3"/>
  <c r="L191" i="2"/>
  <c r="R87" i="3"/>
  <c r="M188" i="2"/>
  <c r="O184" i="2"/>
  <c r="Q184" i="2" s="1"/>
  <c r="Q183" i="2"/>
  <c r="E362" i="2"/>
  <c r="I89" i="6"/>
  <c r="F369" i="2"/>
  <c r="F370" i="2" s="1"/>
  <c r="H85" i="6"/>
  <c r="F362" i="2" s="1"/>
  <c r="E370" i="2"/>
  <c r="I91" i="6"/>
  <c r="F372" i="2"/>
  <c r="F373" i="2" s="1"/>
  <c r="K88" i="6"/>
  <c r="H367" i="2"/>
  <c r="H368" i="2" s="1"/>
  <c r="E374" i="2"/>
  <c r="H92" i="6"/>
  <c r="E373" i="2"/>
  <c r="G368" i="2"/>
  <c r="L87" i="6"/>
  <c r="I365" i="2"/>
  <c r="P185" i="2" l="1"/>
  <c r="P186" i="2" s="1"/>
  <c r="Q186" i="2" s="1"/>
  <c r="R88" i="3"/>
  <c r="E207" i="2"/>
  <c r="E208" i="2" s="1"/>
  <c r="G99" i="3"/>
  <c r="I97" i="3"/>
  <c r="G203" i="2"/>
  <c r="J96" i="3"/>
  <c r="H201" i="2"/>
  <c r="O187" i="2"/>
  <c r="O188" i="2" s="1"/>
  <c r="Q89" i="3"/>
  <c r="P187" i="2" s="1"/>
  <c r="P188" i="2" s="1"/>
  <c r="N189" i="2"/>
  <c r="N190" i="2" s="1"/>
  <c r="P90" i="3"/>
  <c r="M93" i="3"/>
  <c r="K195" i="2"/>
  <c r="J197" i="2"/>
  <c r="L94" i="3"/>
  <c r="K95" i="3"/>
  <c r="I199" i="2"/>
  <c r="Q185" i="2"/>
  <c r="D209" i="2"/>
  <c r="D101" i="3"/>
  <c r="E100" i="3"/>
  <c r="F100" i="3" s="1"/>
  <c r="O91" i="3"/>
  <c r="M191" i="2"/>
  <c r="F205" i="2"/>
  <c r="F206" i="2" s="1"/>
  <c r="H98" i="3"/>
  <c r="L193" i="2"/>
  <c r="N92" i="3"/>
  <c r="E376" i="2"/>
  <c r="H93" i="6"/>
  <c r="H90" i="6" s="1"/>
  <c r="L88" i="6"/>
  <c r="I367" i="2"/>
  <c r="E375" i="2"/>
  <c r="G372" i="2"/>
  <c r="G373" i="2" s="1"/>
  <c r="J91" i="6"/>
  <c r="I92" i="6"/>
  <c r="F374" i="2"/>
  <c r="F375" i="2" s="1"/>
  <c r="G369" i="2"/>
  <c r="J89" i="6"/>
  <c r="I85" i="6"/>
  <c r="G362" i="2" s="1"/>
  <c r="I366" i="2"/>
  <c r="M87" i="6"/>
  <c r="J365" i="2"/>
  <c r="J366" i="2" s="1"/>
  <c r="Q188" i="2" l="1"/>
  <c r="Q187" i="2"/>
  <c r="R89" i="3"/>
  <c r="G100" i="3"/>
  <c r="E209" i="2"/>
  <c r="E210" i="2" s="1"/>
  <c r="K96" i="3"/>
  <c r="I201" i="2"/>
  <c r="D211" i="2"/>
  <c r="E101" i="3"/>
  <c r="F101" i="3" s="1"/>
  <c r="D102" i="3"/>
  <c r="L195" i="2"/>
  <c r="N93" i="3"/>
  <c r="G205" i="2"/>
  <c r="G206" i="2" s="1"/>
  <c r="I98" i="3"/>
  <c r="O189" i="2"/>
  <c r="Q90" i="3"/>
  <c r="P189" i="2" s="1"/>
  <c r="P190" i="2" s="1"/>
  <c r="H203" i="2"/>
  <c r="J97" i="3"/>
  <c r="H99" i="3"/>
  <c r="F207" i="2"/>
  <c r="F208" i="2" s="1"/>
  <c r="O92" i="3"/>
  <c r="M193" i="2"/>
  <c r="L95" i="3"/>
  <c r="J199" i="2"/>
  <c r="M94" i="3"/>
  <c r="K197" i="2"/>
  <c r="N191" i="2"/>
  <c r="P91" i="3"/>
  <c r="F24" i="1"/>
  <c r="I93" i="6"/>
  <c r="I90" i="6" s="1"/>
  <c r="F376" i="2"/>
  <c r="F377" i="2" s="1"/>
  <c r="H372" i="2"/>
  <c r="H373" i="2" s="1"/>
  <c r="K91" i="6"/>
  <c r="J367" i="2"/>
  <c r="J368" i="2" s="1"/>
  <c r="M88" i="6"/>
  <c r="H369" i="2"/>
  <c r="H370" i="2" s="1"/>
  <c r="K89" i="6"/>
  <c r="J85" i="6"/>
  <c r="H362" i="2" s="1"/>
  <c r="G370" i="2"/>
  <c r="E377" i="2"/>
  <c r="G374" i="2"/>
  <c r="J92" i="6"/>
  <c r="I368" i="2"/>
  <c r="E378" i="2"/>
  <c r="H94" i="6"/>
  <c r="N87" i="6"/>
  <c r="K365" i="2"/>
  <c r="K366" i="2" s="1"/>
  <c r="R90" i="3" l="1"/>
  <c r="D213" i="2"/>
  <c r="D103" i="3"/>
  <c r="E102" i="3"/>
  <c r="F102" i="3" s="1"/>
  <c r="E211" i="2"/>
  <c r="E212" i="2" s="1"/>
  <c r="G101" i="3"/>
  <c r="Q91" i="3"/>
  <c r="P191" i="2" s="1"/>
  <c r="O191" i="2"/>
  <c r="O190" i="2"/>
  <c r="Q189" i="2"/>
  <c r="P92" i="3"/>
  <c r="N193" i="2"/>
  <c r="H205" i="2"/>
  <c r="H206" i="2" s="1"/>
  <c r="J98" i="3"/>
  <c r="L96" i="3"/>
  <c r="J201" i="2"/>
  <c r="Q190" i="2"/>
  <c r="I99" i="3"/>
  <c r="G207" i="2"/>
  <c r="G208" i="2" s="1"/>
  <c r="K199" i="2"/>
  <c r="M95" i="3"/>
  <c r="N94" i="3"/>
  <c r="L197" i="2"/>
  <c r="K97" i="3"/>
  <c r="I203" i="2"/>
  <c r="O93" i="3"/>
  <c r="M195" i="2"/>
  <c r="H100" i="3"/>
  <c r="F209" i="2"/>
  <c r="F210" i="2" s="1"/>
  <c r="R91" i="3"/>
  <c r="G24" i="1"/>
  <c r="E382" i="2"/>
  <c r="H96" i="6"/>
  <c r="I372" i="2"/>
  <c r="L91" i="6"/>
  <c r="K367" i="2"/>
  <c r="K368" i="2" s="1"/>
  <c r="N88" i="6"/>
  <c r="G376" i="2"/>
  <c r="J93" i="6"/>
  <c r="J90" i="6" s="1"/>
  <c r="H374" i="2"/>
  <c r="H375" i="2" s="1"/>
  <c r="K92" i="6"/>
  <c r="I369" i="2"/>
  <c r="L89" i="6"/>
  <c r="K85" i="6"/>
  <c r="I362" i="2" s="1"/>
  <c r="H95" i="6"/>
  <c r="E380" i="2"/>
  <c r="G375" i="2"/>
  <c r="F378" i="2"/>
  <c r="F379" i="2" s="1"/>
  <c r="I94" i="6"/>
  <c r="E379" i="2"/>
  <c r="O87" i="6"/>
  <c r="L365" i="2"/>
  <c r="L366" i="2" s="1"/>
  <c r="Q191" i="2" l="1"/>
  <c r="K98" i="3"/>
  <c r="I205" i="2"/>
  <c r="I206" i="2" s="1"/>
  <c r="H101" i="3"/>
  <c r="F211" i="2"/>
  <c r="F212" i="2" s="1"/>
  <c r="M96" i="3"/>
  <c r="K201" i="2"/>
  <c r="I100" i="3"/>
  <c r="G209" i="2"/>
  <c r="G210" i="2" s="1"/>
  <c r="L199" i="2"/>
  <c r="N95" i="3"/>
  <c r="G102" i="3"/>
  <c r="E213" i="2"/>
  <c r="E214" i="2" s="1"/>
  <c r="N195" i="2"/>
  <c r="P93" i="3"/>
  <c r="Q92" i="3"/>
  <c r="P193" i="2" s="1"/>
  <c r="O193" i="2"/>
  <c r="D215" i="2"/>
  <c r="E103" i="3"/>
  <c r="D104" i="3"/>
  <c r="M197" i="2"/>
  <c r="O94" i="3"/>
  <c r="J99" i="3"/>
  <c r="H207" i="2"/>
  <c r="H208" i="2" s="1"/>
  <c r="L97" i="3"/>
  <c r="J203" i="2"/>
  <c r="H24" i="1"/>
  <c r="I373" i="2"/>
  <c r="J372" i="2"/>
  <c r="J373" i="2" s="1"/>
  <c r="M91" i="6"/>
  <c r="E381" i="2"/>
  <c r="H376" i="2"/>
  <c r="H377" i="2" s="1"/>
  <c r="K93" i="6"/>
  <c r="K90" i="6" s="1"/>
  <c r="M89" i="6"/>
  <c r="J369" i="2"/>
  <c r="J370" i="2" s="1"/>
  <c r="L85" i="6"/>
  <c r="J362" i="2" s="1"/>
  <c r="I96" i="6"/>
  <c r="F382" i="2"/>
  <c r="F383" i="2" s="1"/>
  <c r="I95" i="6"/>
  <c r="F380" i="2"/>
  <c r="F381" i="2" s="1"/>
  <c r="E384" i="2"/>
  <c r="H97" i="6"/>
  <c r="E371" i="2"/>
  <c r="I370" i="2"/>
  <c r="O88" i="6"/>
  <c r="L367" i="2"/>
  <c r="E383" i="2"/>
  <c r="G377" i="2"/>
  <c r="I374" i="2"/>
  <c r="I375" i="2" s="1"/>
  <c r="L92" i="6"/>
  <c r="J94" i="6"/>
  <c r="G378" i="2"/>
  <c r="M365" i="2"/>
  <c r="M366" i="2" s="1"/>
  <c r="P87" i="6"/>
  <c r="L347" i="2"/>
  <c r="F345" i="2"/>
  <c r="N343" i="2"/>
  <c r="F341" i="2"/>
  <c r="I341" i="2"/>
  <c r="J341" i="2"/>
  <c r="M341" i="2"/>
  <c r="O341" i="2"/>
  <c r="P341" i="2"/>
  <c r="K343" i="2"/>
  <c r="L345" i="2"/>
  <c r="H345" i="2"/>
  <c r="L343" i="2"/>
  <c r="E343" i="2"/>
  <c r="L341" i="2"/>
  <c r="E8" i="4"/>
  <c r="R92" i="3" l="1"/>
  <c r="Q93" i="3"/>
  <c r="P195" i="2" s="1"/>
  <c r="O195" i="2"/>
  <c r="D217" i="2"/>
  <c r="D105" i="3"/>
  <c r="E104" i="3"/>
  <c r="F104" i="3" s="1"/>
  <c r="F103" i="3"/>
  <c r="L201" i="2"/>
  <c r="N96" i="3"/>
  <c r="M97" i="3"/>
  <c r="K203" i="2"/>
  <c r="F213" i="2"/>
  <c r="F214" i="2" s="1"/>
  <c r="H102" i="3"/>
  <c r="M199" i="2"/>
  <c r="O95" i="3"/>
  <c r="I101" i="3"/>
  <c r="G211" i="2"/>
  <c r="G212" i="2" s="1"/>
  <c r="K99" i="3"/>
  <c r="I207" i="2"/>
  <c r="I208" i="2" s="1"/>
  <c r="J205" i="2"/>
  <c r="L98" i="3"/>
  <c r="N197" i="2"/>
  <c r="P94" i="3"/>
  <c r="J100" i="3"/>
  <c r="H209" i="2"/>
  <c r="H210" i="2" s="1"/>
  <c r="E9" i="4"/>
  <c r="F9" i="4" s="1"/>
  <c r="G9" i="4" s="1"/>
  <c r="F8" i="4"/>
  <c r="I24" i="1"/>
  <c r="D393" i="2"/>
  <c r="G380" i="2"/>
  <c r="L93" i="6"/>
  <c r="L90" i="6" s="1"/>
  <c r="I376" i="2"/>
  <c r="G382" i="2"/>
  <c r="J96" i="6"/>
  <c r="L368" i="2"/>
  <c r="E385" i="2"/>
  <c r="N89" i="6"/>
  <c r="N85" i="6" s="1"/>
  <c r="K369" i="2"/>
  <c r="K370" i="2" s="1"/>
  <c r="M85" i="6"/>
  <c r="K362" i="2" s="1"/>
  <c r="K372" i="2"/>
  <c r="K373" i="2" s="1"/>
  <c r="N91" i="6"/>
  <c r="I97" i="6"/>
  <c r="F384" i="2"/>
  <c r="F385" i="2" s="1"/>
  <c r="M367" i="2"/>
  <c r="M368" i="2" s="1"/>
  <c r="P88" i="6"/>
  <c r="M92" i="6"/>
  <c r="J374" i="2"/>
  <c r="J375" i="2" s="1"/>
  <c r="J95" i="6"/>
  <c r="E386" i="2"/>
  <c r="H98" i="6"/>
  <c r="G379" i="2"/>
  <c r="H378" i="2"/>
  <c r="H379" i="2" s="1"/>
  <c r="K94" i="6"/>
  <c r="Q87" i="6"/>
  <c r="N365" i="2"/>
  <c r="N366" i="2" s="1"/>
  <c r="K341" i="2"/>
  <c r="H341" i="2"/>
  <c r="Q340" i="2"/>
  <c r="O345" i="2"/>
  <c r="G345" i="2"/>
  <c r="P347" i="2"/>
  <c r="P343" i="2"/>
  <c r="H343" i="2"/>
  <c r="M345" i="2"/>
  <c r="E345" i="2"/>
  <c r="Q301" i="2"/>
  <c r="Q339" i="2"/>
  <c r="O347" i="2"/>
  <c r="J347" i="2"/>
  <c r="M347" i="2"/>
  <c r="E341" i="2"/>
  <c r="E347" i="2"/>
  <c r="Q342" i="2"/>
  <c r="M343" i="2"/>
  <c r="Q346" i="2"/>
  <c r="I347" i="2"/>
  <c r="J343" i="2"/>
  <c r="P345" i="2"/>
  <c r="H347" i="2"/>
  <c r="Q348" i="2"/>
  <c r="G347" i="2"/>
  <c r="N347" i="2"/>
  <c r="K347" i="2"/>
  <c r="Q344" i="2"/>
  <c r="K345" i="2"/>
  <c r="J345" i="2"/>
  <c r="N345" i="2"/>
  <c r="G343" i="2"/>
  <c r="O343" i="2"/>
  <c r="I343" i="2"/>
  <c r="F343" i="2"/>
  <c r="N341" i="2"/>
  <c r="G341" i="2"/>
  <c r="F347" i="2"/>
  <c r="I345" i="2"/>
  <c r="G332" i="2"/>
  <c r="O332" i="2"/>
  <c r="E302" i="2"/>
  <c r="J322" i="2"/>
  <c r="M302" i="2"/>
  <c r="K320" i="2"/>
  <c r="J302" i="2"/>
  <c r="L332" i="2"/>
  <c r="F302" i="2"/>
  <c r="N302" i="2"/>
  <c r="F316" i="2"/>
  <c r="N316" i="2"/>
  <c r="J329" i="2"/>
  <c r="K336" i="2"/>
  <c r="P334" i="2"/>
  <c r="H302" i="2"/>
  <c r="P302" i="2"/>
  <c r="H316" i="2"/>
  <c r="F320" i="2"/>
  <c r="N320" i="2"/>
  <c r="L329" i="2"/>
  <c r="H334" i="2"/>
  <c r="J334" i="2"/>
  <c r="F338" i="2"/>
  <c r="J325" i="2"/>
  <c r="J390" i="2" s="1"/>
  <c r="N327" i="2"/>
  <c r="L325" i="2"/>
  <c r="L390" i="2" s="1"/>
  <c r="L322" i="2"/>
  <c r="H332" i="2"/>
  <c r="P332" i="2"/>
  <c r="H329" i="2"/>
  <c r="P329" i="2"/>
  <c r="J332" i="2"/>
  <c r="H327" i="2"/>
  <c r="L318" i="2"/>
  <c r="J327" i="2"/>
  <c r="I325" i="2"/>
  <c r="I390" i="2" s="1"/>
  <c r="K327" i="2"/>
  <c r="L327" i="2"/>
  <c r="K332" i="2"/>
  <c r="P338" i="2"/>
  <c r="E332" i="2"/>
  <c r="O327" i="2"/>
  <c r="H338" i="2"/>
  <c r="O316" i="2"/>
  <c r="L316" i="2"/>
  <c r="F327" i="2"/>
  <c r="F332" i="2"/>
  <c r="N332" i="2"/>
  <c r="F334" i="2"/>
  <c r="N334" i="2"/>
  <c r="O338" i="2"/>
  <c r="J336" i="2"/>
  <c r="J318" i="2"/>
  <c r="O320" i="2"/>
  <c r="I329" i="2"/>
  <c r="I332" i="2"/>
  <c r="I334" i="2"/>
  <c r="L336" i="2"/>
  <c r="L338" i="2"/>
  <c r="L320" i="2"/>
  <c r="M336" i="2"/>
  <c r="E338" i="2"/>
  <c r="M338" i="2"/>
  <c r="E313" i="2"/>
  <c r="K318" i="2"/>
  <c r="K322" i="2"/>
  <c r="F336" i="2"/>
  <c r="N336" i="2"/>
  <c r="F318" i="2"/>
  <c r="N318" i="2"/>
  <c r="E322" i="2"/>
  <c r="M322" i="2"/>
  <c r="K325" i="2"/>
  <c r="K390" i="2" s="1"/>
  <c r="E327" i="2"/>
  <c r="M327" i="2"/>
  <c r="G336" i="2"/>
  <c r="O336" i="2"/>
  <c r="P316" i="2"/>
  <c r="E307" i="2"/>
  <c r="M316" i="2"/>
  <c r="E318" i="2"/>
  <c r="M320" i="2"/>
  <c r="P327" i="2"/>
  <c r="I302" i="2"/>
  <c r="G318" i="2"/>
  <c r="O318" i="2"/>
  <c r="F322" i="2"/>
  <c r="N322" i="2"/>
  <c r="E325" i="2"/>
  <c r="E390" i="2" s="1"/>
  <c r="M325" i="2"/>
  <c r="M390" i="2" s="1"/>
  <c r="K329" i="2"/>
  <c r="H336" i="2"/>
  <c r="P336" i="2"/>
  <c r="E316" i="2"/>
  <c r="P320" i="2"/>
  <c r="I316" i="2"/>
  <c r="H318" i="2"/>
  <c r="P318" i="2"/>
  <c r="G322" i="2"/>
  <c r="O322" i="2"/>
  <c r="F325" i="2"/>
  <c r="F390" i="2" s="1"/>
  <c r="N325" i="2"/>
  <c r="N390" i="2" s="1"/>
  <c r="E329" i="2"/>
  <c r="M329" i="2"/>
  <c r="K334" i="2"/>
  <c r="I336" i="2"/>
  <c r="I338" i="2"/>
  <c r="E309" i="2"/>
  <c r="M318" i="2"/>
  <c r="K302" i="2"/>
  <c r="J316" i="2"/>
  <c r="I318" i="2"/>
  <c r="I320" i="2"/>
  <c r="H322" i="2"/>
  <c r="P322" i="2"/>
  <c r="G325" i="2"/>
  <c r="G390" i="2" s="1"/>
  <c r="O325" i="2"/>
  <c r="O390" i="2" s="1"/>
  <c r="F329" i="2"/>
  <c r="N329" i="2"/>
  <c r="O334" i="2"/>
  <c r="L334" i="2"/>
  <c r="J338" i="2"/>
  <c r="E336" i="2"/>
  <c r="E311" i="2"/>
  <c r="E320" i="2"/>
  <c r="O302" i="2"/>
  <c r="L302" i="2"/>
  <c r="K316" i="2"/>
  <c r="J320" i="2"/>
  <c r="H320" i="2"/>
  <c r="I322" i="2"/>
  <c r="Q321" i="2"/>
  <c r="H325" i="2"/>
  <c r="H390" i="2" s="1"/>
  <c r="P325" i="2"/>
  <c r="P390" i="2" s="1"/>
  <c r="I327" i="2"/>
  <c r="G329" i="2"/>
  <c r="O329" i="2"/>
  <c r="M332" i="2"/>
  <c r="E334" i="2"/>
  <c r="M334" i="2"/>
  <c r="K338" i="2"/>
  <c r="Q335" i="2"/>
  <c r="Q328" i="2"/>
  <c r="Q331" i="2"/>
  <c r="Q319" i="2"/>
  <c r="Q323" i="2"/>
  <c r="Q326" i="2"/>
  <c r="Q330" i="2"/>
  <c r="Q333" i="2"/>
  <c r="Q337" i="2"/>
  <c r="Q314" i="2"/>
  <c r="N338" i="2"/>
  <c r="G302" i="2"/>
  <c r="G316" i="2"/>
  <c r="G320" i="2"/>
  <c r="G327" i="2"/>
  <c r="G334" i="2"/>
  <c r="G338" i="2"/>
  <c r="R93" i="3" l="1"/>
  <c r="P95" i="3"/>
  <c r="N199" i="2"/>
  <c r="M98" i="3"/>
  <c r="K205" i="2"/>
  <c r="K206" i="2" s="1"/>
  <c r="G213" i="2"/>
  <c r="G214" i="2" s="1"/>
  <c r="I102" i="3"/>
  <c r="E215" i="2"/>
  <c r="E216" i="2" s="1"/>
  <c r="G103" i="3"/>
  <c r="J206" i="2"/>
  <c r="G104" i="3"/>
  <c r="E217" i="2"/>
  <c r="E218" i="2" s="1"/>
  <c r="D219" i="2"/>
  <c r="D106" i="3"/>
  <c r="E105" i="3"/>
  <c r="K100" i="3"/>
  <c r="I209" i="2"/>
  <c r="I210" i="2" s="1"/>
  <c r="J207" i="2"/>
  <c r="J208" i="2" s="1"/>
  <c r="L99" i="3"/>
  <c r="N97" i="3"/>
  <c r="L203" i="2"/>
  <c r="Q94" i="3"/>
  <c r="P197" i="2" s="1"/>
  <c r="O197" i="2"/>
  <c r="J101" i="3"/>
  <c r="H211" i="2"/>
  <c r="H212" i="2" s="1"/>
  <c r="M201" i="2"/>
  <c r="O96" i="3"/>
  <c r="D395" i="2"/>
  <c r="E10" i="4"/>
  <c r="F10" i="4" s="1"/>
  <c r="G10" i="4" s="1"/>
  <c r="G8" i="4"/>
  <c r="E393" i="2" s="1"/>
  <c r="J24" i="1"/>
  <c r="H9" i="4"/>
  <c r="E395" i="2"/>
  <c r="F371" i="2"/>
  <c r="G381" i="2"/>
  <c r="N367" i="2"/>
  <c r="N368" i="2" s="1"/>
  <c r="Q88" i="6"/>
  <c r="K95" i="6"/>
  <c r="H380" i="2"/>
  <c r="H381" i="2" s="1"/>
  <c r="H382" i="2"/>
  <c r="H383" i="2" s="1"/>
  <c r="K96" i="6"/>
  <c r="L369" i="2"/>
  <c r="O89" i="6"/>
  <c r="L362" i="2"/>
  <c r="G383" i="2"/>
  <c r="K374" i="2"/>
  <c r="K375" i="2" s="1"/>
  <c r="N92" i="6"/>
  <c r="G384" i="2"/>
  <c r="G385" i="2" s="1"/>
  <c r="J97" i="6"/>
  <c r="I98" i="6"/>
  <c r="F386" i="2"/>
  <c r="F387" i="2" s="1"/>
  <c r="E387" i="2"/>
  <c r="I377" i="2"/>
  <c r="L372" i="2"/>
  <c r="L373" i="2" s="1"/>
  <c r="O91" i="6"/>
  <c r="M93" i="6"/>
  <c r="M90" i="6" s="1"/>
  <c r="J376" i="2"/>
  <c r="J377" i="2" s="1"/>
  <c r="L94" i="6"/>
  <c r="I378" i="2"/>
  <c r="I379" i="2" s="1"/>
  <c r="R87" i="6"/>
  <c r="O365" i="2"/>
  <c r="O366" i="2" s="1"/>
  <c r="Q341" i="2"/>
  <c r="Q343" i="2"/>
  <c r="Q347" i="2"/>
  <c r="Q345" i="2"/>
  <c r="Q316" i="2"/>
  <c r="Q325" i="2"/>
  <c r="Q302" i="2"/>
  <c r="Q332" i="2"/>
  <c r="Q322" i="2"/>
  <c r="Q334" i="2"/>
  <c r="Q329" i="2"/>
  <c r="Q318" i="2"/>
  <c r="Q336" i="2"/>
  <c r="Q320" i="2"/>
  <c r="Q327" i="2"/>
  <c r="Q338" i="2"/>
  <c r="G117" i="3"/>
  <c r="D221" i="2" l="1"/>
  <c r="D107" i="3"/>
  <c r="E106" i="3"/>
  <c r="F106" i="3" s="1"/>
  <c r="H103" i="3"/>
  <c r="F215" i="2"/>
  <c r="F216" i="2" s="1"/>
  <c r="N201" i="2"/>
  <c r="P96" i="3"/>
  <c r="O97" i="3"/>
  <c r="M203" i="2"/>
  <c r="H213" i="2"/>
  <c r="H214" i="2" s="1"/>
  <c r="J102" i="3"/>
  <c r="M99" i="3"/>
  <c r="K207" i="2"/>
  <c r="H104" i="3"/>
  <c r="F217" i="2"/>
  <c r="F218" i="2" s="1"/>
  <c r="K101" i="3"/>
  <c r="I211" i="2"/>
  <c r="I212" i="2" s="1"/>
  <c r="N98" i="3"/>
  <c r="L205" i="2"/>
  <c r="R94" i="3"/>
  <c r="J209" i="2"/>
  <c r="J210" i="2" s="1"/>
  <c r="L100" i="3"/>
  <c r="F105" i="3"/>
  <c r="O199" i="2"/>
  <c r="Q95" i="3"/>
  <c r="H8" i="4"/>
  <c r="I8" i="4" s="1"/>
  <c r="D397" i="2"/>
  <c r="E11" i="4"/>
  <c r="F11" i="4" s="1"/>
  <c r="G11" i="4" s="1"/>
  <c r="K24" i="1"/>
  <c r="E12" i="4"/>
  <c r="F12" i="4" s="1"/>
  <c r="G12" i="4" s="1"/>
  <c r="E394" i="2"/>
  <c r="E396" i="2"/>
  <c r="I9" i="4"/>
  <c r="F395" i="2"/>
  <c r="F396" i="2" s="1"/>
  <c r="H10" i="4"/>
  <c r="E397" i="2"/>
  <c r="G386" i="2"/>
  <c r="G371" i="2"/>
  <c r="J98" i="6"/>
  <c r="L96" i="6"/>
  <c r="I382" i="2"/>
  <c r="N93" i="6"/>
  <c r="K376" i="2"/>
  <c r="K377" i="2" s="1"/>
  <c r="H384" i="2"/>
  <c r="K97" i="6"/>
  <c r="L95" i="6"/>
  <c r="I380" i="2"/>
  <c r="I381" i="2" s="1"/>
  <c r="M372" i="2"/>
  <c r="M373" i="2" s="1"/>
  <c r="P91" i="6"/>
  <c r="P89" i="6"/>
  <c r="M369" i="2"/>
  <c r="M370" i="2" s="1"/>
  <c r="O85" i="6"/>
  <c r="M362" i="2" s="1"/>
  <c r="R88" i="6"/>
  <c r="O367" i="2"/>
  <c r="O368" i="2" s="1"/>
  <c r="L370" i="2"/>
  <c r="O92" i="6"/>
  <c r="L374" i="2"/>
  <c r="L375" i="2" s="1"/>
  <c r="M94" i="6"/>
  <c r="J378" i="2"/>
  <c r="P365" i="2"/>
  <c r="S87" i="6"/>
  <c r="D262" i="2"/>
  <c r="C262" i="2"/>
  <c r="G217" i="2" l="1"/>
  <c r="G218" i="2" s="1"/>
  <c r="I104" i="3"/>
  <c r="N203" i="2"/>
  <c r="P97" i="3"/>
  <c r="Q96" i="3"/>
  <c r="P201" i="2" s="1"/>
  <c r="O201" i="2"/>
  <c r="R96" i="3"/>
  <c r="K208" i="2"/>
  <c r="P199" i="2"/>
  <c r="R95" i="3"/>
  <c r="L206" i="2"/>
  <c r="N99" i="3"/>
  <c r="L207" i="2"/>
  <c r="L208" i="2" s="1"/>
  <c r="O98" i="3"/>
  <c r="M205" i="2"/>
  <c r="M206" i="2" s="1"/>
  <c r="I213" i="2"/>
  <c r="I214" i="2" s="1"/>
  <c r="K102" i="3"/>
  <c r="I103" i="3"/>
  <c r="G215" i="2"/>
  <c r="G216" i="2" s="1"/>
  <c r="G106" i="3"/>
  <c r="E221" i="2"/>
  <c r="E222" i="2" s="1"/>
  <c r="E219" i="2"/>
  <c r="E220" i="2" s="1"/>
  <c r="G105" i="3"/>
  <c r="J211" i="2"/>
  <c r="J212" i="2" s="1"/>
  <c r="L101" i="3"/>
  <c r="D223" i="2"/>
  <c r="D108" i="3"/>
  <c r="E107" i="3"/>
  <c r="M100" i="3"/>
  <c r="K209" i="2"/>
  <c r="K210" i="2" s="1"/>
  <c r="F393" i="2"/>
  <c r="F394" i="2" s="1"/>
  <c r="D399" i="2"/>
  <c r="N90" i="6"/>
  <c r="I10" i="4"/>
  <c r="F397" i="2"/>
  <c r="F398" i="2" s="1"/>
  <c r="H11" i="4"/>
  <c r="E399" i="2"/>
  <c r="J9" i="4"/>
  <c r="G395" i="2"/>
  <c r="G396" i="2" s="1"/>
  <c r="E13" i="4"/>
  <c r="F13" i="4" s="1"/>
  <c r="G13" i="4" s="1"/>
  <c r="D401" i="2"/>
  <c r="E398" i="2"/>
  <c r="J8" i="4"/>
  <c r="G393" i="2"/>
  <c r="I383" i="2"/>
  <c r="J382" i="2"/>
  <c r="J383" i="2" s="1"/>
  <c r="M96" i="6"/>
  <c r="H385" i="2"/>
  <c r="K98" i="6"/>
  <c r="H386" i="2"/>
  <c r="H387" i="2" s="1"/>
  <c r="H371" i="2"/>
  <c r="Q89" i="6"/>
  <c r="N369" i="2"/>
  <c r="N370" i="2" s="1"/>
  <c r="P85" i="6"/>
  <c r="N362" i="2" s="1"/>
  <c r="N372" i="2"/>
  <c r="N373" i="2" s="1"/>
  <c r="Q91" i="6"/>
  <c r="G387" i="2"/>
  <c r="P92" i="6"/>
  <c r="M374" i="2"/>
  <c r="M375" i="2" s="1"/>
  <c r="O93" i="6"/>
  <c r="O90" i="6" s="1"/>
  <c r="L376" i="2"/>
  <c r="L97" i="6"/>
  <c r="I384" i="2"/>
  <c r="I385" i="2" s="1"/>
  <c r="P367" i="2"/>
  <c r="S88" i="6"/>
  <c r="M95" i="6"/>
  <c r="J380" i="2"/>
  <c r="N94" i="6"/>
  <c r="K378" i="2"/>
  <c r="K379" i="2" s="1"/>
  <c r="J379" i="2"/>
  <c r="P366" i="2"/>
  <c r="Q366" i="2" s="1"/>
  <c r="Q365" i="2"/>
  <c r="D7" i="3"/>
  <c r="E7" i="3" s="1"/>
  <c r="C288" i="2"/>
  <c r="C286" i="2"/>
  <c r="C267" i="2"/>
  <c r="C269" i="2"/>
  <c r="C271" i="2"/>
  <c r="C273" i="2"/>
  <c r="C274" i="2"/>
  <c r="C276" i="2"/>
  <c r="C278" i="2"/>
  <c r="C280" i="2"/>
  <c r="C284" i="2"/>
  <c r="C282" i="2"/>
  <c r="C299" i="2"/>
  <c r="C297" i="2"/>
  <c r="C295" i="2"/>
  <c r="C294" i="2"/>
  <c r="C292" i="2"/>
  <c r="C290" i="2"/>
  <c r="C265" i="2"/>
  <c r="C263" i="2"/>
  <c r="Q261" i="2"/>
  <c r="F107" i="3" l="1"/>
  <c r="P98" i="3"/>
  <c r="N205" i="2"/>
  <c r="D225" i="2"/>
  <c r="D109" i="3"/>
  <c r="E108" i="3"/>
  <c r="F108" i="3" s="1"/>
  <c r="F221" i="2"/>
  <c r="F222" i="2" s="1"/>
  <c r="H106" i="3"/>
  <c r="O99" i="3"/>
  <c r="M207" i="2"/>
  <c r="M208" i="2" s="1"/>
  <c r="M101" i="3"/>
  <c r="K211" i="2"/>
  <c r="J103" i="3"/>
  <c r="H215" i="2"/>
  <c r="H216" i="2" s="1"/>
  <c r="Q97" i="3"/>
  <c r="O203" i="2"/>
  <c r="J213" i="2"/>
  <c r="L102" i="3"/>
  <c r="N100" i="3"/>
  <c r="L209" i="2"/>
  <c r="L210" i="2" s="1"/>
  <c r="H217" i="2"/>
  <c r="H218" i="2" s="1"/>
  <c r="J104" i="3"/>
  <c r="H105" i="3"/>
  <c r="F219" i="2"/>
  <c r="F220" i="2" s="1"/>
  <c r="F7" i="3"/>
  <c r="M24" i="1"/>
  <c r="L24" i="1"/>
  <c r="K9" i="4"/>
  <c r="H395" i="2"/>
  <c r="H396" i="2" s="1"/>
  <c r="G394" i="2"/>
  <c r="E400" i="2"/>
  <c r="K8" i="4"/>
  <c r="H393" i="2"/>
  <c r="H394" i="2" s="1"/>
  <c r="H12" i="4"/>
  <c r="E401" i="2"/>
  <c r="I11" i="4"/>
  <c r="F399" i="2"/>
  <c r="F400" i="2" s="1"/>
  <c r="E14" i="4"/>
  <c r="F14" i="4" s="1"/>
  <c r="G14" i="4" s="1"/>
  <c r="D403" i="2"/>
  <c r="J10" i="4"/>
  <c r="G397" i="2"/>
  <c r="I386" i="2"/>
  <c r="L98" i="6"/>
  <c r="M98" i="6" s="1"/>
  <c r="J381" i="2"/>
  <c r="O372" i="2"/>
  <c r="O373" i="2" s="1"/>
  <c r="R91" i="6"/>
  <c r="N95" i="6"/>
  <c r="K380" i="2"/>
  <c r="K381" i="2" s="1"/>
  <c r="M97" i="6"/>
  <c r="J384" i="2"/>
  <c r="J385" i="2" s="1"/>
  <c r="L377" i="2"/>
  <c r="N96" i="6"/>
  <c r="K382" i="2"/>
  <c r="K383" i="2" s="1"/>
  <c r="P368" i="2"/>
  <c r="Q368" i="2" s="1"/>
  <c r="Q367" i="2"/>
  <c r="P93" i="6"/>
  <c r="P90" i="6" s="1"/>
  <c r="M376" i="2"/>
  <c r="M377" i="2" s="1"/>
  <c r="I371" i="2"/>
  <c r="R89" i="6"/>
  <c r="O369" i="2"/>
  <c r="O370" i="2" s="1"/>
  <c r="Q85" i="6"/>
  <c r="O362" i="2" s="1"/>
  <c r="N374" i="2"/>
  <c r="N375" i="2" s="1"/>
  <c r="Q92" i="6"/>
  <c r="D8" i="3"/>
  <c r="O94" i="6"/>
  <c r="L378" i="2"/>
  <c r="E32" i="6"/>
  <c r="D263" i="2"/>
  <c r="G9" i="6"/>
  <c r="G108" i="3" l="1"/>
  <c r="E225" i="2"/>
  <c r="E226" i="2" s="1"/>
  <c r="K212" i="2"/>
  <c r="E109" i="3"/>
  <c r="F109" i="3" s="1"/>
  <c r="D227" i="2"/>
  <c r="K213" i="2"/>
  <c r="K214" i="2" s="1"/>
  <c r="M102" i="3"/>
  <c r="L211" i="2"/>
  <c r="L212" i="2" s="1"/>
  <c r="N101" i="3"/>
  <c r="I105" i="3"/>
  <c r="G219" i="2"/>
  <c r="G220" i="2" s="1"/>
  <c r="J214" i="2"/>
  <c r="M209" i="2"/>
  <c r="O100" i="3"/>
  <c r="N206" i="2"/>
  <c r="I217" i="2"/>
  <c r="I218" i="2" s="1"/>
  <c r="K104" i="3"/>
  <c r="P203" i="2"/>
  <c r="R97" i="3"/>
  <c r="P99" i="3"/>
  <c r="N207" i="2"/>
  <c r="Q98" i="3"/>
  <c r="O205" i="2"/>
  <c r="O206" i="2" s="1"/>
  <c r="I106" i="3"/>
  <c r="G221" i="2"/>
  <c r="G222" i="2" s="1"/>
  <c r="E111" i="3"/>
  <c r="K103" i="3"/>
  <c r="I215" i="2"/>
  <c r="I216" i="2" s="1"/>
  <c r="E223" i="2"/>
  <c r="E224" i="2" s="1"/>
  <c r="G107" i="3"/>
  <c r="F111" i="3"/>
  <c r="D9" i="3"/>
  <c r="E8" i="3"/>
  <c r="D265" i="2"/>
  <c r="F32" i="6"/>
  <c r="E34" i="6"/>
  <c r="F34" i="6" s="1"/>
  <c r="G34" i="6" s="1"/>
  <c r="N24" i="1"/>
  <c r="E33" i="1"/>
  <c r="G398" i="2"/>
  <c r="J11" i="4"/>
  <c r="G399" i="2"/>
  <c r="L8" i="4"/>
  <c r="I393" i="2"/>
  <c r="K10" i="4"/>
  <c r="H397" i="2"/>
  <c r="H398" i="2" s="1"/>
  <c r="H13" i="4"/>
  <c r="E403" i="2"/>
  <c r="E402" i="2"/>
  <c r="I12" i="4"/>
  <c r="F401" i="2"/>
  <c r="F402" i="2" s="1"/>
  <c r="L9" i="4"/>
  <c r="I395" i="2"/>
  <c r="E15" i="4"/>
  <c r="F15" i="4" s="1"/>
  <c r="G15" i="4" s="1"/>
  <c r="D405" i="2"/>
  <c r="O374" i="2"/>
  <c r="O375" i="2" s="1"/>
  <c r="R92" i="6"/>
  <c r="N97" i="6"/>
  <c r="K384" i="2"/>
  <c r="K385" i="2" s="1"/>
  <c r="J386" i="2"/>
  <c r="J387" i="2" s="1"/>
  <c r="J371" i="2"/>
  <c r="P369" i="2"/>
  <c r="S89" i="6"/>
  <c r="S85" i="6" s="1"/>
  <c r="R85" i="6"/>
  <c r="P362" i="2" s="1"/>
  <c r="Q362" i="2" s="1"/>
  <c r="O95" i="6"/>
  <c r="L380" i="2"/>
  <c r="I387" i="2"/>
  <c r="L382" i="2"/>
  <c r="O96" i="6"/>
  <c r="N376" i="2"/>
  <c r="N377" i="2" s="1"/>
  <c r="Q93" i="6"/>
  <c r="Q90" i="6" s="1"/>
  <c r="P372" i="2"/>
  <c r="S91" i="6"/>
  <c r="L379" i="2"/>
  <c r="P94" i="6"/>
  <c r="M378" i="2"/>
  <c r="M379" i="2" s="1"/>
  <c r="H31" i="6"/>
  <c r="E263" i="2"/>
  <c r="E264" i="2" s="1"/>
  <c r="Q99" i="3" l="1"/>
  <c r="P207" i="2" s="1"/>
  <c r="P208" i="2" s="1"/>
  <c r="O207" i="2"/>
  <c r="O208" i="2" s="1"/>
  <c r="R99" i="3"/>
  <c r="N209" i="2"/>
  <c r="N210" i="2" s="1"/>
  <c r="P100" i="3"/>
  <c r="N102" i="3"/>
  <c r="L213" i="2"/>
  <c r="L214" i="2" s="1"/>
  <c r="M210" i="2"/>
  <c r="J215" i="2"/>
  <c r="L103" i="3"/>
  <c r="L104" i="3"/>
  <c r="J217" i="2"/>
  <c r="J218" i="2" s="1"/>
  <c r="E227" i="2"/>
  <c r="E228" i="2" s="1"/>
  <c r="G109" i="3"/>
  <c r="J106" i="3"/>
  <c r="H221" i="2"/>
  <c r="H222" i="2" s="1"/>
  <c r="J105" i="3"/>
  <c r="H219" i="2"/>
  <c r="H220" i="2" s="1"/>
  <c r="H107" i="3"/>
  <c r="F223" i="2"/>
  <c r="F224" i="2" s="1"/>
  <c r="P205" i="2"/>
  <c r="P206" i="2" s="1"/>
  <c r="Q206" i="2" s="1"/>
  <c r="R98" i="3"/>
  <c r="O101" i="3"/>
  <c r="M211" i="2"/>
  <c r="N208" i="2"/>
  <c r="Q207" i="2"/>
  <c r="H108" i="3"/>
  <c r="F225" i="2"/>
  <c r="F226" i="2" s="1"/>
  <c r="D10" i="3"/>
  <c r="D37" i="2" s="1"/>
  <c r="D18" i="3"/>
  <c r="D17" i="3"/>
  <c r="D51" i="2" s="1"/>
  <c r="F8" i="3"/>
  <c r="E9" i="3"/>
  <c r="F9" i="3" s="1"/>
  <c r="G32" i="6"/>
  <c r="E265" i="2" s="1"/>
  <c r="E266" i="2" s="1"/>
  <c r="F30" i="6"/>
  <c r="O24" i="1"/>
  <c r="J12" i="4"/>
  <c r="G401" i="2"/>
  <c r="G402" i="2" s="1"/>
  <c r="I394" i="2"/>
  <c r="M8" i="4"/>
  <c r="J393" i="2"/>
  <c r="J394" i="2" s="1"/>
  <c r="L10" i="4"/>
  <c r="I397" i="2"/>
  <c r="E16" i="4"/>
  <c r="F16" i="4" s="1"/>
  <c r="G16" i="4" s="1"/>
  <c r="D407" i="2"/>
  <c r="E404" i="2"/>
  <c r="G400" i="2"/>
  <c r="H14" i="4"/>
  <c r="E405" i="2"/>
  <c r="I396" i="2"/>
  <c r="I13" i="4"/>
  <c r="F403" i="2"/>
  <c r="F404" i="2" s="1"/>
  <c r="K11" i="4"/>
  <c r="H399" i="2"/>
  <c r="H400" i="2" s="1"/>
  <c r="M9" i="4"/>
  <c r="J395" i="2"/>
  <c r="J396" i="2" s="1"/>
  <c r="D267" i="2"/>
  <c r="E267" i="2"/>
  <c r="K386" i="2"/>
  <c r="K387" i="2" s="1"/>
  <c r="N98" i="6"/>
  <c r="L381" i="2"/>
  <c r="O97" i="6"/>
  <c r="L384" i="2"/>
  <c r="L385" i="2" s="1"/>
  <c r="M382" i="2"/>
  <c r="M383" i="2" s="1"/>
  <c r="P96" i="6"/>
  <c r="P374" i="2"/>
  <c r="S92" i="6"/>
  <c r="P373" i="2"/>
  <c r="Q373" i="2" s="1"/>
  <c r="Q372" i="2"/>
  <c r="K371" i="2"/>
  <c r="P370" i="2"/>
  <c r="Q370" i="2" s="1"/>
  <c r="Q369" i="2"/>
  <c r="P95" i="6"/>
  <c r="M380" i="2"/>
  <c r="M381" i="2" s="1"/>
  <c r="L383" i="2"/>
  <c r="R93" i="6"/>
  <c r="R90" i="6" s="1"/>
  <c r="O376" i="2"/>
  <c r="O377" i="2" s="1"/>
  <c r="Q94" i="6"/>
  <c r="N378" i="2"/>
  <c r="N379" i="2" s="1"/>
  <c r="I107" i="3" l="1"/>
  <c r="G223" i="2"/>
  <c r="G224" i="2" s="1"/>
  <c r="M104" i="3"/>
  <c r="K217" i="2"/>
  <c r="K105" i="3"/>
  <c r="I219" i="2"/>
  <c r="I220" i="2" s="1"/>
  <c r="O102" i="3"/>
  <c r="M213" i="2"/>
  <c r="M214" i="2" s="1"/>
  <c r="M212" i="2"/>
  <c r="Q205" i="2"/>
  <c r="M103" i="3"/>
  <c r="K215" i="2"/>
  <c r="K216" i="2" s="1"/>
  <c r="Q100" i="3"/>
  <c r="O209" i="2"/>
  <c r="P101" i="3"/>
  <c r="N211" i="2"/>
  <c r="N212" i="2" s="1"/>
  <c r="J216" i="2"/>
  <c r="K106" i="3"/>
  <c r="I221" i="2"/>
  <c r="I222" i="2" s="1"/>
  <c r="G225" i="2"/>
  <c r="G226" i="2" s="1"/>
  <c r="I108" i="3"/>
  <c r="F227" i="2"/>
  <c r="F228" i="2" s="1"/>
  <c r="H109" i="3"/>
  <c r="E18" i="3"/>
  <c r="F18" i="3" s="1"/>
  <c r="E53" i="2" s="1"/>
  <c r="D53" i="2"/>
  <c r="Q208" i="2"/>
  <c r="E17" i="3"/>
  <c r="F17" i="3" s="1"/>
  <c r="E51" i="2" s="1"/>
  <c r="D13" i="3"/>
  <c r="D43" i="2" s="1"/>
  <c r="D11" i="3"/>
  <c r="D39" i="2" s="1"/>
  <c r="E10" i="3"/>
  <c r="F10" i="3" s="1"/>
  <c r="D15" i="3"/>
  <c r="D47" i="2" s="1"/>
  <c r="D19" i="3"/>
  <c r="D55" i="2" s="1"/>
  <c r="P24" i="1"/>
  <c r="N8" i="4"/>
  <c r="K393" i="2"/>
  <c r="K394" i="2" s="1"/>
  <c r="H15" i="4"/>
  <c r="E407" i="2"/>
  <c r="E406" i="2"/>
  <c r="J13" i="4"/>
  <c r="G403" i="2"/>
  <c r="G404" i="2" s="1"/>
  <c r="N9" i="4"/>
  <c r="K395" i="2"/>
  <c r="I14" i="4"/>
  <c r="F405" i="2"/>
  <c r="F406" i="2" s="1"/>
  <c r="E17" i="4"/>
  <c r="F17" i="4" s="1"/>
  <c r="G17" i="4" s="1"/>
  <c r="D409" i="2"/>
  <c r="K12" i="4"/>
  <c r="H401" i="2"/>
  <c r="I398" i="2"/>
  <c r="L11" i="4"/>
  <c r="I399" i="2"/>
  <c r="I400" i="2" s="1"/>
  <c r="M10" i="4"/>
  <c r="J397" i="2"/>
  <c r="J398" i="2" s="1"/>
  <c r="E268" i="2"/>
  <c r="D269" i="2"/>
  <c r="P376" i="2"/>
  <c r="S93" i="6"/>
  <c r="S90" i="6" s="1"/>
  <c r="P375" i="2"/>
  <c r="Q375" i="2" s="1"/>
  <c r="Q374" i="2"/>
  <c r="Q95" i="6"/>
  <c r="N380" i="2"/>
  <c r="N381" i="2" s="1"/>
  <c r="N382" i="2"/>
  <c r="N383" i="2" s="1"/>
  <c r="Q96" i="6"/>
  <c r="O98" i="6"/>
  <c r="M371" i="2" s="1"/>
  <c r="L386" i="2"/>
  <c r="P97" i="6"/>
  <c r="M384" i="2"/>
  <c r="M385" i="2" s="1"/>
  <c r="L371" i="2"/>
  <c r="R94" i="6"/>
  <c r="O378" i="2"/>
  <c r="O379" i="2" s="1"/>
  <c r="G18" i="3" l="1"/>
  <c r="H18" i="3" s="1"/>
  <c r="P209" i="2"/>
  <c r="P210" i="2" s="1"/>
  <c r="R100" i="3"/>
  <c r="J219" i="2"/>
  <c r="J220" i="2" s="1"/>
  <c r="L105" i="3"/>
  <c r="J221" i="2"/>
  <c r="J222" i="2" s="1"/>
  <c r="L106" i="3"/>
  <c r="N103" i="3"/>
  <c r="L215" i="2"/>
  <c r="L216" i="2" s="1"/>
  <c r="K218" i="2"/>
  <c r="I109" i="3"/>
  <c r="G227" i="2"/>
  <c r="G228" i="2" s="1"/>
  <c r="N104" i="3"/>
  <c r="L217" i="2"/>
  <c r="L218" i="2" s="1"/>
  <c r="J108" i="3"/>
  <c r="H225" i="2"/>
  <c r="H226" i="2" s="1"/>
  <c r="H223" i="2"/>
  <c r="H224" i="2" s="1"/>
  <c r="J107" i="3"/>
  <c r="Q101" i="3"/>
  <c r="P211" i="2" s="1"/>
  <c r="P212" i="2" s="1"/>
  <c r="O211" i="2"/>
  <c r="O212" i="2" s="1"/>
  <c r="O210" i="2"/>
  <c r="Q209" i="2"/>
  <c r="P102" i="3"/>
  <c r="N213" i="2"/>
  <c r="G17" i="3"/>
  <c r="F51" i="2" s="1"/>
  <c r="G10" i="3"/>
  <c r="E37" i="2"/>
  <c r="E13" i="3"/>
  <c r="F13" i="3" s="1"/>
  <c r="E43" i="2" s="1"/>
  <c r="E44" i="2" s="1"/>
  <c r="D14" i="3"/>
  <c r="D12" i="3"/>
  <c r="E11" i="3"/>
  <c r="F11" i="3" s="1"/>
  <c r="E39" i="2" s="1"/>
  <c r="E15" i="3"/>
  <c r="F15" i="3" s="1"/>
  <c r="E47" i="2" s="1"/>
  <c r="D16" i="3"/>
  <c r="D20" i="3"/>
  <c r="D57" i="2" s="1"/>
  <c r="E19" i="3"/>
  <c r="F19" i="3" s="1"/>
  <c r="E55" i="2" s="1"/>
  <c r="N10" i="4"/>
  <c r="K397" i="2"/>
  <c r="K398" i="2" s="1"/>
  <c r="E18" i="4"/>
  <c r="F18" i="4" s="1"/>
  <c r="G18" i="4" s="1"/>
  <c r="D411" i="2"/>
  <c r="O8" i="4"/>
  <c r="L393" i="2"/>
  <c r="K13" i="4"/>
  <c r="H403" i="2"/>
  <c r="J14" i="4"/>
  <c r="G405" i="2"/>
  <c r="G406" i="2" s="1"/>
  <c r="M11" i="4"/>
  <c r="J399" i="2"/>
  <c r="K396" i="2"/>
  <c r="L12" i="4"/>
  <c r="I401" i="2"/>
  <c r="I402" i="2" s="1"/>
  <c r="O9" i="4"/>
  <c r="L395" i="2"/>
  <c r="L396" i="2" s="1"/>
  <c r="E408" i="2"/>
  <c r="H16" i="4"/>
  <c r="E409" i="2"/>
  <c r="H402" i="2"/>
  <c r="I15" i="4"/>
  <c r="F407" i="2"/>
  <c r="F408" i="2" s="1"/>
  <c r="D271" i="2"/>
  <c r="G30" i="6"/>
  <c r="E269" i="2"/>
  <c r="E270" i="2" s="1"/>
  <c r="R95" i="6"/>
  <c r="O380" i="2"/>
  <c r="O381" i="2" s="1"/>
  <c r="R96" i="6"/>
  <c r="O382" i="2"/>
  <c r="O383" i="2" s="1"/>
  <c r="Q97" i="6"/>
  <c r="N384" i="2"/>
  <c r="N385" i="2" s="1"/>
  <c r="L387" i="2"/>
  <c r="P98" i="6"/>
  <c r="M386" i="2"/>
  <c r="M387" i="2" s="1"/>
  <c r="P377" i="2"/>
  <c r="Q377" i="2" s="1"/>
  <c r="Q376" i="2"/>
  <c r="P378" i="2"/>
  <c r="S94" i="6"/>
  <c r="D273" i="2"/>
  <c r="G61" i="3"/>
  <c r="H17" i="3" l="1"/>
  <c r="G51" i="2" s="1"/>
  <c r="F53" i="2"/>
  <c r="R101" i="3"/>
  <c r="O104" i="3"/>
  <c r="M217" i="2"/>
  <c r="Q211" i="2"/>
  <c r="O103" i="3"/>
  <c r="M215" i="2"/>
  <c r="M216" i="2" s="1"/>
  <c r="E14" i="3"/>
  <c r="F14" i="3" s="1"/>
  <c r="E45" i="2" s="1"/>
  <c r="D45" i="2"/>
  <c r="Q212" i="2"/>
  <c r="K221" i="2"/>
  <c r="M106" i="3"/>
  <c r="E12" i="3"/>
  <c r="F12" i="3" s="1"/>
  <c r="E41" i="2" s="1"/>
  <c r="D41" i="2"/>
  <c r="I223" i="2"/>
  <c r="I224" i="2" s="1"/>
  <c r="K107" i="3"/>
  <c r="J109" i="3"/>
  <c r="H227" i="2"/>
  <c r="H228" i="2" s="1"/>
  <c r="K219" i="2"/>
  <c r="M105" i="3"/>
  <c r="E16" i="3"/>
  <c r="F16" i="3" s="1"/>
  <c r="E49" i="2" s="1"/>
  <c r="D49" i="2"/>
  <c r="N214" i="2"/>
  <c r="Q102" i="3"/>
  <c r="O213" i="2"/>
  <c r="O214" i="2" s="1"/>
  <c r="I225" i="2"/>
  <c r="I226" i="2" s="1"/>
  <c r="K108" i="3"/>
  <c r="Q210" i="2"/>
  <c r="H61" i="3"/>
  <c r="F131" i="2"/>
  <c r="G13" i="3"/>
  <c r="F43" i="2" s="1"/>
  <c r="F44" i="2" s="1"/>
  <c r="H10" i="3"/>
  <c r="F37" i="2"/>
  <c r="I18" i="3"/>
  <c r="G53" i="2"/>
  <c r="E38" i="2"/>
  <c r="E40" i="2"/>
  <c r="G12" i="3"/>
  <c r="G11" i="3"/>
  <c r="F39" i="2" s="1"/>
  <c r="F40" i="2" s="1"/>
  <c r="G15" i="3"/>
  <c r="F47" i="2" s="1"/>
  <c r="D21" i="3"/>
  <c r="D59" i="2" s="1"/>
  <c r="E20" i="3"/>
  <c r="L13" i="4"/>
  <c r="I403" i="2"/>
  <c r="I404" i="2" s="1"/>
  <c r="I16" i="4"/>
  <c r="F409" i="2"/>
  <c r="F410" i="2" s="1"/>
  <c r="J400" i="2"/>
  <c r="E19" i="4"/>
  <c r="F19" i="4" s="1"/>
  <c r="G19" i="4" s="1"/>
  <c r="D413" i="2"/>
  <c r="N11" i="4"/>
  <c r="K399" i="2"/>
  <c r="K400" i="2" s="1"/>
  <c r="H17" i="4"/>
  <c r="E411" i="2"/>
  <c r="L394" i="2"/>
  <c r="O10" i="4"/>
  <c r="L397" i="2"/>
  <c r="P8" i="4"/>
  <c r="M393" i="2"/>
  <c r="M394" i="2" s="1"/>
  <c r="J15" i="4"/>
  <c r="G407" i="2"/>
  <c r="M12" i="4"/>
  <c r="J401" i="2"/>
  <c r="H404" i="2"/>
  <c r="P9" i="4"/>
  <c r="M395" i="2"/>
  <c r="M396" i="2" s="1"/>
  <c r="E410" i="2"/>
  <c r="K14" i="4"/>
  <c r="H405" i="2"/>
  <c r="H406" i="2" s="1"/>
  <c r="Q98" i="6"/>
  <c r="N386" i="2"/>
  <c r="N387" i="2" s="1"/>
  <c r="N371" i="2"/>
  <c r="E271" i="2"/>
  <c r="E272" i="2" s="1"/>
  <c r="E262" i="2"/>
  <c r="P382" i="2"/>
  <c r="S96" i="6"/>
  <c r="P380" i="2"/>
  <c r="S95" i="6"/>
  <c r="R97" i="6"/>
  <c r="O384" i="2"/>
  <c r="O385" i="2" s="1"/>
  <c r="P379" i="2"/>
  <c r="Q379" i="2" s="1"/>
  <c r="Q378" i="2"/>
  <c r="E274" i="2"/>
  <c r="D274" i="2"/>
  <c r="F255" i="2"/>
  <c r="G255" i="2"/>
  <c r="H255" i="2"/>
  <c r="I255" i="2"/>
  <c r="J255" i="2"/>
  <c r="K255" i="2"/>
  <c r="L255" i="2"/>
  <c r="M255" i="2"/>
  <c r="N255" i="2"/>
  <c r="O255" i="2"/>
  <c r="P255" i="2"/>
  <c r="E255" i="2"/>
  <c r="I17" i="3" l="1"/>
  <c r="H51" i="2" s="1"/>
  <c r="G16" i="3"/>
  <c r="G14" i="3"/>
  <c r="E46" i="2"/>
  <c r="E42" i="2"/>
  <c r="L107" i="3"/>
  <c r="J223" i="2"/>
  <c r="J224" i="2" s="1"/>
  <c r="L108" i="3"/>
  <c r="J225" i="2"/>
  <c r="J226" i="2" s="1"/>
  <c r="P103" i="3"/>
  <c r="N215" i="2"/>
  <c r="L219" i="2"/>
  <c r="L220" i="2" s="1"/>
  <c r="N105" i="3"/>
  <c r="K220" i="2"/>
  <c r="N106" i="3"/>
  <c r="L221" i="2"/>
  <c r="L222" i="2" s="1"/>
  <c r="P213" i="2"/>
  <c r="P214" i="2" s="1"/>
  <c r="Q214" i="2" s="1"/>
  <c r="R102" i="3"/>
  <c r="K222" i="2"/>
  <c r="M218" i="2"/>
  <c r="K109" i="3"/>
  <c r="I227" i="2"/>
  <c r="I228" i="2" s="1"/>
  <c r="P104" i="3"/>
  <c r="N217" i="2"/>
  <c r="N218" i="2" s="1"/>
  <c r="H13" i="3"/>
  <c r="G43" i="2" s="1"/>
  <c r="G44" i="2" s="1"/>
  <c r="F132" i="2"/>
  <c r="I61" i="3"/>
  <c r="G131" i="2"/>
  <c r="G132" i="2" s="1"/>
  <c r="H16" i="3"/>
  <c r="F49" i="2"/>
  <c r="J18" i="3"/>
  <c r="H53" i="2"/>
  <c r="H12" i="3"/>
  <c r="F41" i="2"/>
  <c r="H14" i="3"/>
  <c r="F45" i="2"/>
  <c r="I10" i="3"/>
  <c r="G37" i="2"/>
  <c r="H11" i="3"/>
  <c r="G39" i="2" s="1"/>
  <c r="G40" i="2" s="1"/>
  <c r="J17" i="3"/>
  <c r="I51" i="2" s="1"/>
  <c r="H15" i="3"/>
  <c r="G47" i="2" s="1"/>
  <c r="D22" i="3"/>
  <c r="D61" i="2" s="1"/>
  <c r="E21" i="3"/>
  <c r="F21" i="3" s="1"/>
  <c r="E59" i="2" s="1"/>
  <c r="F20" i="3"/>
  <c r="E57" i="2" s="1"/>
  <c r="H18" i="4"/>
  <c r="E413" i="2"/>
  <c r="Q9" i="4"/>
  <c r="N395" i="2"/>
  <c r="N396" i="2" s="1"/>
  <c r="G408" i="2"/>
  <c r="E412" i="2"/>
  <c r="E20" i="4"/>
  <c r="F20" i="4" s="1"/>
  <c r="G20" i="4" s="1"/>
  <c r="D415" i="2"/>
  <c r="M13" i="4"/>
  <c r="J403" i="2"/>
  <c r="J404" i="2" s="1"/>
  <c r="N12" i="4"/>
  <c r="K401" i="2"/>
  <c r="K402" i="2" s="1"/>
  <c r="K15" i="4"/>
  <c r="H407" i="2"/>
  <c r="H408" i="2" s="1"/>
  <c r="I17" i="4"/>
  <c r="F411" i="2"/>
  <c r="F412" i="2" s="1"/>
  <c r="P10" i="4"/>
  <c r="M397" i="2"/>
  <c r="M398" i="2" s="1"/>
  <c r="Q8" i="4"/>
  <c r="N393" i="2"/>
  <c r="N394" i="2" s="1"/>
  <c r="O11" i="4"/>
  <c r="L399" i="2"/>
  <c r="L400" i="2" s="1"/>
  <c r="L14" i="4"/>
  <c r="I405" i="2"/>
  <c r="I406" i="2" s="1"/>
  <c r="J402" i="2"/>
  <c r="L398" i="2"/>
  <c r="J16" i="4"/>
  <c r="G409" i="2"/>
  <c r="E276" i="2"/>
  <c r="E275" i="2"/>
  <c r="P384" i="2"/>
  <c r="S97" i="6"/>
  <c r="P383" i="2"/>
  <c r="Q383" i="2" s="1"/>
  <c r="Q382" i="2"/>
  <c r="P381" i="2"/>
  <c r="Q381" i="2" s="1"/>
  <c r="Q380" i="2"/>
  <c r="O386" i="2"/>
  <c r="O387" i="2" s="1"/>
  <c r="R98" i="6"/>
  <c r="O371" i="2"/>
  <c r="Q255" i="2"/>
  <c r="F39" i="6"/>
  <c r="D276" i="2"/>
  <c r="O256" i="2"/>
  <c r="J256" i="2"/>
  <c r="G256" i="2"/>
  <c r="N256" i="2"/>
  <c r="M256" i="2"/>
  <c r="L256" i="2"/>
  <c r="F256" i="2"/>
  <c r="K256" i="2"/>
  <c r="E256" i="2"/>
  <c r="I256" i="2"/>
  <c r="P256" i="2"/>
  <c r="H256" i="2"/>
  <c r="I13" i="3" l="1"/>
  <c r="H43" i="2" s="1"/>
  <c r="H44" i="2" s="1"/>
  <c r="Q213" i="2"/>
  <c r="N216" i="2"/>
  <c r="L109" i="3"/>
  <c r="J227" i="2"/>
  <c r="Q103" i="3"/>
  <c r="P215" i="2" s="1"/>
  <c r="P216" i="2" s="1"/>
  <c r="O215" i="2"/>
  <c r="O216" i="2" s="1"/>
  <c r="M221" i="2"/>
  <c r="M222" i="2" s="1"/>
  <c r="O106" i="3"/>
  <c r="M108" i="3"/>
  <c r="K225" i="2"/>
  <c r="O105" i="3"/>
  <c r="M219" i="2"/>
  <c r="K223" i="2"/>
  <c r="K224" i="2" s="1"/>
  <c r="M107" i="3"/>
  <c r="O217" i="2"/>
  <c r="Q104" i="3"/>
  <c r="P217" i="2" s="1"/>
  <c r="P218" i="2" s="1"/>
  <c r="R104" i="3"/>
  <c r="J61" i="3"/>
  <c r="H131" i="2"/>
  <c r="H132" i="2" s="1"/>
  <c r="I14" i="3"/>
  <c r="G45" i="2"/>
  <c r="I12" i="3"/>
  <c r="G41" i="2"/>
  <c r="G42" i="2" s="1"/>
  <c r="K18" i="3"/>
  <c r="I53" i="2"/>
  <c r="J10" i="3"/>
  <c r="H37" i="2"/>
  <c r="I16" i="3"/>
  <c r="G49" i="2"/>
  <c r="K17" i="3"/>
  <c r="J51" i="2" s="1"/>
  <c r="I15" i="3"/>
  <c r="H47" i="2" s="1"/>
  <c r="F38" i="2"/>
  <c r="I11" i="3"/>
  <c r="H39" i="2" s="1"/>
  <c r="H40" i="2" s="1"/>
  <c r="G38" i="2"/>
  <c r="E48" i="2"/>
  <c r="F42" i="2"/>
  <c r="D23" i="3"/>
  <c r="D63" i="2" s="1"/>
  <c r="E22" i="3"/>
  <c r="F22" i="3" s="1"/>
  <c r="E61" i="2" s="1"/>
  <c r="G39" i="6"/>
  <c r="E278" i="2" s="1"/>
  <c r="R8" i="4"/>
  <c r="P393" i="2" s="1"/>
  <c r="O393" i="2"/>
  <c r="O394" i="2" s="1"/>
  <c r="E21" i="4"/>
  <c r="F21" i="4" s="1"/>
  <c r="G21" i="4" s="1"/>
  <c r="D417" i="2"/>
  <c r="H19" i="4"/>
  <c r="E415" i="2"/>
  <c r="K16" i="4"/>
  <c r="H409" i="2"/>
  <c r="H410" i="2" s="1"/>
  <c r="O12" i="4"/>
  <c r="L401" i="2"/>
  <c r="E414" i="2"/>
  <c r="P11" i="4"/>
  <c r="M399" i="2"/>
  <c r="M400" i="2" s="1"/>
  <c r="J17" i="4"/>
  <c r="G411" i="2"/>
  <c r="G412" i="2" s="1"/>
  <c r="I18" i="4"/>
  <c r="F413" i="2"/>
  <c r="F414" i="2" s="1"/>
  <c r="M14" i="4"/>
  <c r="J405" i="2"/>
  <c r="Q10" i="4"/>
  <c r="N397" i="2"/>
  <c r="N398" i="2" s="1"/>
  <c r="N13" i="4"/>
  <c r="K403" i="2"/>
  <c r="R9" i="4"/>
  <c r="P395" i="2" s="1"/>
  <c r="O395" i="2"/>
  <c r="O396" i="2" s="1"/>
  <c r="G410" i="2"/>
  <c r="L15" i="4"/>
  <c r="I407" i="2"/>
  <c r="E277" i="2"/>
  <c r="P386" i="2"/>
  <c r="S98" i="6"/>
  <c r="P371" i="2"/>
  <c r="Q371" i="2" s="1"/>
  <c r="P385" i="2"/>
  <c r="Q385" i="2" s="1"/>
  <c r="Q384" i="2"/>
  <c r="F40" i="6"/>
  <c r="G40" i="6" s="1"/>
  <c r="D278" i="2"/>
  <c r="Q256" i="2"/>
  <c r="H25" i="6"/>
  <c r="I25" i="6" s="1"/>
  <c r="J25" i="6" s="1"/>
  <c r="K25" i="6" s="1"/>
  <c r="L25" i="6" s="1"/>
  <c r="M25" i="6" s="1"/>
  <c r="N25" i="6" s="1"/>
  <c r="O25" i="6" s="1"/>
  <c r="P25" i="6" s="1"/>
  <c r="Q25" i="6" s="1"/>
  <c r="R25" i="6" s="1"/>
  <c r="H32" i="6"/>
  <c r="H33" i="6"/>
  <c r="H34" i="6"/>
  <c r="H35" i="6"/>
  <c r="H37" i="6"/>
  <c r="H38" i="6"/>
  <c r="H24" i="6"/>
  <c r="I24" i="6" s="1"/>
  <c r="J24" i="6" s="1"/>
  <c r="H12" i="6"/>
  <c r="H57" i="6"/>
  <c r="F312" i="2" s="1"/>
  <c r="J13" i="3" l="1"/>
  <c r="I43" i="2" s="1"/>
  <c r="I44" i="2" s="1"/>
  <c r="R103" i="3"/>
  <c r="P105" i="3"/>
  <c r="N219" i="2"/>
  <c r="N220" i="2" s="1"/>
  <c r="Q216" i="2"/>
  <c r="K226" i="2"/>
  <c r="O218" i="2"/>
  <c r="Q218" i="2" s="1"/>
  <c r="Q217" i="2"/>
  <c r="N108" i="3"/>
  <c r="L225" i="2"/>
  <c r="L226" i="2" s="1"/>
  <c r="J228" i="2"/>
  <c r="N107" i="3"/>
  <c r="L223" i="2"/>
  <c r="M109" i="3"/>
  <c r="K227" i="2"/>
  <c r="K228" i="2" s="1"/>
  <c r="P106" i="3"/>
  <c r="N221" i="2"/>
  <c r="Q215" i="2"/>
  <c r="M220" i="2"/>
  <c r="K61" i="3"/>
  <c r="I131" i="2"/>
  <c r="K10" i="3"/>
  <c r="I37" i="2"/>
  <c r="L18" i="3"/>
  <c r="J53" i="2"/>
  <c r="J12" i="3"/>
  <c r="H41" i="2"/>
  <c r="J16" i="3"/>
  <c r="H49" i="2"/>
  <c r="J14" i="3"/>
  <c r="H45" i="2"/>
  <c r="J11" i="3"/>
  <c r="I39" i="2" s="1"/>
  <c r="I40" i="2" s="1"/>
  <c r="H38" i="2"/>
  <c r="J15" i="3"/>
  <c r="I47" i="2" s="1"/>
  <c r="L17" i="3"/>
  <c r="K51" i="2" s="1"/>
  <c r="D24" i="3"/>
  <c r="D65" i="2" s="1"/>
  <c r="E23" i="3"/>
  <c r="F23" i="3" s="1"/>
  <c r="E63" i="2" s="1"/>
  <c r="P396" i="2"/>
  <c r="Q396" i="2" s="1"/>
  <c r="Q395" i="2"/>
  <c r="N14" i="4"/>
  <c r="K405" i="2"/>
  <c r="K406" i="2" s="1"/>
  <c r="P394" i="2"/>
  <c r="Q393" i="2"/>
  <c r="I408" i="2"/>
  <c r="E416" i="2"/>
  <c r="M15" i="4"/>
  <c r="J407" i="2"/>
  <c r="J408" i="2" s="1"/>
  <c r="K404" i="2"/>
  <c r="J18" i="4"/>
  <c r="G413" i="2"/>
  <c r="G414" i="2" s="1"/>
  <c r="L402" i="2"/>
  <c r="I19" i="4"/>
  <c r="F415" i="2"/>
  <c r="F416" i="2" s="1"/>
  <c r="J406" i="2"/>
  <c r="O13" i="4"/>
  <c r="L403" i="2"/>
  <c r="L404" i="2" s="1"/>
  <c r="P12" i="4"/>
  <c r="M401" i="2"/>
  <c r="M402" i="2" s="1"/>
  <c r="K17" i="4"/>
  <c r="H411" i="2"/>
  <c r="H20" i="4"/>
  <c r="E417" i="2"/>
  <c r="L16" i="4"/>
  <c r="I409" i="2"/>
  <c r="R10" i="4"/>
  <c r="P397" i="2" s="1"/>
  <c r="O397" i="2"/>
  <c r="O398" i="2" s="1"/>
  <c r="Q11" i="4"/>
  <c r="N399" i="2"/>
  <c r="N400" i="2" s="1"/>
  <c r="E22" i="4"/>
  <c r="F22" i="4" s="1"/>
  <c r="G22" i="4" s="1"/>
  <c r="D419" i="2"/>
  <c r="I12" i="6"/>
  <c r="E279" i="2"/>
  <c r="P387" i="2"/>
  <c r="Q387" i="2" s="1"/>
  <c r="Q386" i="2"/>
  <c r="F313" i="2"/>
  <c r="F276" i="2"/>
  <c r="F277" i="2" s="1"/>
  <c r="F274" i="2"/>
  <c r="F275" i="2" s="1"/>
  <c r="F271" i="2"/>
  <c r="F272" i="2" s="1"/>
  <c r="F269" i="2"/>
  <c r="F270" i="2" s="1"/>
  <c r="F267" i="2"/>
  <c r="F268" i="2" s="1"/>
  <c r="I33" i="6"/>
  <c r="G267" i="2" s="1"/>
  <c r="G268" i="2" s="1"/>
  <c r="H30" i="6"/>
  <c r="I38" i="6"/>
  <c r="G276" i="2" s="1"/>
  <c r="G277" i="2" s="1"/>
  <c r="F41" i="6"/>
  <c r="G41" i="6" s="1"/>
  <c r="D280" i="2"/>
  <c r="F263" i="2"/>
  <c r="F264" i="2" s="1"/>
  <c r="I32" i="6"/>
  <c r="F265" i="2"/>
  <c r="S25" i="6"/>
  <c r="K24" i="6"/>
  <c r="L24" i="6" s="1"/>
  <c r="M24" i="6" s="1"/>
  <c r="N24" i="6" s="1"/>
  <c r="O24" i="6" s="1"/>
  <c r="P24" i="6" s="1"/>
  <c r="Q24" i="6" s="1"/>
  <c r="R24" i="6" s="1"/>
  <c r="H13" i="6"/>
  <c r="I13" i="6" s="1"/>
  <c r="J13" i="6" s="1"/>
  <c r="K13" i="6" s="1"/>
  <c r="L13" i="6" s="1"/>
  <c r="M13" i="6" s="1"/>
  <c r="N13" i="6" s="1"/>
  <c r="O13" i="6" s="1"/>
  <c r="P13" i="6" s="1"/>
  <c r="Q13" i="6" s="1"/>
  <c r="R13" i="6" s="1"/>
  <c r="I57" i="6"/>
  <c r="I37" i="6"/>
  <c r="B19" i="1"/>
  <c r="B20" i="1" s="1"/>
  <c r="B21" i="1" s="1"/>
  <c r="B22" i="1" s="1"/>
  <c r="B23" i="1" s="1"/>
  <c r="B24" i="1" s="1"/>
  <c r="B25" i="1" s="1"/>
  <c r="F40" i="1"/>
  <c r="G40" i="1" s="1"/>
  <c r="H40" i="1" s="1"/>
  <c r="I40" i="1" s="1"/>
  <c r="J40" i="1" s="1"/>
  <c r="K40" i="1" s="1"/>
  <c r="L40" i="1" s="1"/>
  <c r="M40" i="1" s="1"/>
  <c r="N40" i="1" s="1"/>
  <c r="E242" i="2"/>
  <c r="E240" i="2"/>
  <c r="E238" i="2"/>
  <c r="F236" i="2"/>
  <c r="E236" i="2"/>
  <c r="E234" i="2"/>
  <c r="D242" i="2"/>
  <c r="D240" i="2"/>
  <c r="D238" i="2"/>
  <c r="D236" i="2"/>
  <c r="D234" i="2"/>
  <c r="C242" i="2"/>
  <c r="C240" i="2"/>
  <c r="C238" i="2"/>
  <c r="C236" i="2"/>
  <c r="C234" i="2"/>
  <c r="C233" i="2"/>
  <c r="B32" i="6"/>
  <c r="B33" i="6" s="1"/>
  <c r="B34" i="6" s="1"/>
  <c r="B35" i="6" s="1"/>
  <c r="K13" i="3" l="1"/>
  <c r="J43" i="2" s="1"/>
  <c r="J44" i="2" s="1"/>
  <c r="L224" i="2"/>
  <c r="O107" i="3"/>
  <c r="M223" i="2"/>
  <c r="M224" i="2" s="1"/>
  <c r="N222" i="2"/>
  <c r="Q106" i="3"/>
  <c r="P221" i="2" s="1"/>
  <c r="P222" i="2" s="1"/>
  <c r="O221" i="2"/>
  <c r="O222" i="2" s="1"/>
  <c r="M225" i="2"/>
  <c r="O108" i="3"/>
  <c r="Q105" i="3"/>
  <c r="P219" i="2" s="1"/>
  <c r="P220" i="2" s="1"/>
  <c r="O219" i="2"/>
  <c r="R105" i="3"/>
  <c r="N109" i="3"/>
  <c r="L227" i="2"/>
  <c r="I132" i="2"/>
  <c r="L61" i="3"/>
  <c r="J131" i="2"/>
  <c r="J132" i="2" s="1"/>
  <c r="K12" i="3"/>
  <c r="I41" i="2"/>
  <c r="I42" i="2" s="1"/>
  <c r="E64" i="2"/>
  <c r="K14" i="3"/>
  <c r="I45" i="2"/>
  <c r="M18" i="3"/>
  <c r="K53" i="2"/>
  <c r="K16" i="3"/>
  <c r="I49" i="2"/>
  <c r="L10" i="3"/>
  <c r="J37" i="2"/>
  <c r="M17" i="3"/>
  <c r="K11" i="3"/>
  <c r="J39" i="2" s="1"/>
  <c r="J40" i="2" s="1"/>
  <c r="I38" i="2"/>
  <c r="H42" i="2"/>
  <c r="K15" i="3"/>
  <c r="J47" i="2" s="1"/>
  <c r="D25" i="3"/>
  <c r="D67" i="2" s="1"/>
  <c r="E24" i="3"/>
  <c r="F24" i="3" s="1"/>
  <c r="O40" i="1"/>
  <c r="P40" i="1" s="1"/>
  <c r="Q40" i="1" s="1"/>
  <c r="L17" i="4"/>
  <c r="I411" i="2"/>
  <c r="I412" i="2" s="1"/>
  <c r="J19" i="4"/>
  <c r="G415" i="2"/>
  <c r="G416" i="2" s="1"/>
  <c r="N15" i="4"/>
  <c r="K407" i="2"/>
  <c r="K408" i="2" s="1"/>
  <c r="Q394" i="2"/>
  <c r="R11" i="4"/>
  <c r="P399" i="2" s="1"/>
  <c r="O399" i="2"/>
  <c r="O400" i="2" s="1"/>
  <c r="Q12" i="4"/>
  <c r="N401" i="2"/>
  <c r="N402" i="2" s="1"/>
  <c r="O14" i="4"/>
  <c r="L405" i="2"/>
  <c r="L406" i="2" s="1"/>
  <c r="E23" i="4"/>
  <c r="F23" i="4" s="1"/>
  <c r="G23" i="4" s="1"/>
  <c r="D421" i="2"/>
  <c r="P398" i="2"/>
  <c r="Q398" i="2" s="1"/>
  <c r="Q397" i="2"/>
  <c r="I410" i="2"/>
  <c r="H412" i="2"/>
  <c r="M16" i="4"/>
  <c r="J409" i="2"/>
  <c r="J410" i="2" s="1"/>
  <c r="P13" i="4"/>
  <c r="M403" i="2"/>
  <c r="M404" i="2" s="1"/>
  <c r="K18" i="4"/>
  <c r="H413" i="2"/>
  <c r="H21" i="4"/>
  <c r="E419" i="2"/>
  <c r="E418" i="2"/>
  <c r="I20" i="4"/>
  <c r="F417" i="2"/>
  <c r="F418" i="2" s="1"/>
  <c r="E282" i="2"/>
  <c r="E280" i="2"/>
  <c r="E281" i="2" s="1"/>
  <c r="H40" i="6"/>
  <c r="J33" i="6"/>
  <c r="H267" i="2" s="1"/>
  <c r="F34" i="1"/>
  <c r="J12" i="6"/>
  <c r="G34" i="1"/>
  <c r="J57" i="6"/>
  <c r="G312" i="2"/>
  <c r="F262" i="2"/>
  <c r="B26" i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J38" i="6"/>
  <c r="K38" i="6" s="1"/>
  <c r="F42" i="6"/>
  <c r="G42" i="6" s="1"/>
  <c r="D282" i="2"/>
  <c r="E241" i="2"/>
  <c r="S24" i="6"/>
  <c r="J37" i="6"/>
  <c r="G274" i="2"/>
  <c r="J32" i="6"/>
  <c r="G265" i="2"/>
  <c r="G266" i="2" s="1"/>
  <c r="F266" i="2"/>
  <c r="S13" i="6"/>
  <c r="E52" i="2"/>
  <c r="E194" i="2"/>
  <c r="E202" i="2"/>
  <c r="E237" i="2"/>
  <c r="F237" i="2"/>
  <c r="E239" i="2"/>
  <c r="E243" i="2"/>
  <c r="E245" i="2"/>
  <c r="E50" i="2"/>
  <c r="E196" i="2"/>
  <c r="E200" i="2"/>
  <c r="E204" i="2"/>
  <c r="E198" i="2"/>
  <c r="E235" i="2"/>
  <c r="E192" i="2"/>
  <c r="L13" i="3" l="1"/>
  <c r="K43" i="2" s="1"/>
  <c r="K44" i="2" s="1"/>
  <c r="Q222" i="2"/>
  <c r="E231" i="2"/>
  <c r="L228" i="2"/>
  <c r="M227" i="2"/>
  <c r="M228" i="2" s="1"/>
  <c r="O109" i="3"/>
  <c r="Q221" i="2"/>
  <c r="O220" i="2"/>
  <c r="Q220" i="2" s="1"/>
  <c r="Q219" i="2"/>
  <c r="P107" i="3"/>
  <c r="N223" i="2"/>
  <c r="N224" i="2" s="1"/>
  <c r="R106" i="3"/>
  <c r="P108" i="3"/>
  <c r="N225" i="2"/>
  <c r="N226" i="2" s="1"/>
  <c r="M226" i="2"/>
  <c r="E254" i="2"/>
  <c r="M61" i="3"/>
  <c r="K131" i="2"/>
  <c r="K132" i="2" s="1"/>
  <c r="N18" i="3"/>
  <c r="L53" i="2"/>
  <c r="N17" i="3"/>
  <c r="L51" i="2"/>
  <c r="M10" i="3"/>
  <c r="K37" i="2"/>
  <c r="L14" i="3"/>
  <c r="J45" i="2"/>
  <c r="E54" i="2"/>
  <c r="E65" i="2"/>
  <c r="L16" i="3"/>
  <c r="J49" i="2"/>
  <c r="L12" i="3"/>
  <c r="J41" i="2"/>
  <c r="J42" i="2" s="1"/>
  <c r="L11" i="3"/>
  <c r="K39" i="2" s="1"/>
  <c r="J38" i="2"/>
  <c r="L15" i="3"/>
  <c r="K47" i="2" s="1"/>
  <c r="D26" i="3"/>
  <c r="D69" i="2" s="1"/>
  <c r="E25" i="3"/>
  <c r="F25" i="3" s="1"/>
  <c r="E67" i="2" s="1"/>
  <c r="K33" i="6"/>
  <c r="L33" i="6" s="1"/>
  <c r="J20" i="4"/>
  <c r="G417" i="2"/>
  <c r="G418" i="2" s="1"/>
  <c r="H22" i="4"/>
  <c r="E421" i="2"/>
  <c r="R12" i="4"/>
  <c r="P401" i="2" s="1"/>
  <c r="O401" i="2"/>
  <c r="O402" i="2" s="1"/>
  <c r="H414" i="2"/>
  <c r="K19" i="4"/>
  <c r="H415" i="2"/>
  <c r="H416" i="2" s="1"/>
  <c r="L18" i="4"/>
  <c r="I413" i="2"/>
  <c r="I414" i="2" s="1"/>
  <c r="E24" i="4"/>
  <c r="F24" i="4" s="1"/>
  <c r="G24" i="4" s="1"/>
  <c r="D423" i="2"/>
  <c r="O15" i="4"/>
  <c r="L407" i="2"/>
  <c r="E420" i="2"/>
  <c r="P400" i="2"/>
  <c r="Q399" i="2"/>
  <c r="M17" i="4"/>
  <c r="J411" i="2"/>
  <c r="I21" i="4"/>
  <c r="F419" i="2"/>
  <c r="F420" i="2" s="1"/>
  <c r="Q13" i="4"/>
  <c r="N403" i="2"/>
  <c r="N404" i="2" s="1"/>
  <c r="P14" i="4"/>
  <c r="M405" i="2"/>
  <c r="M406" i="2" s="1"/>
  <c r="N16" i="4"/>
  <c r="K409" i="2"/>
  <c r="E283" i="2"/>
  <c r="K12" i="6"/>
  <c r="H34" i="1"/>
  <c r="F280" i="2"/>
  <c r="F281" i="2" s="1"/>
  <c r="I40" i="6"/>
  <c r="G313" i="2"/>
  <c r="K57" i="6"/>
  <c r="H312" i="2"/>
  <c r="H313" i="2" s="1"/>
  <c r="H276" i="2"/>
  <c r="H277" i="2" s="1"/>
  <c r="F43" i="6"/>
  <c r="G43" i="6" s="1"/>
  <c r="D284" i="2"/>
  <c r="H268" i="2"/>
  <c r="G275" i="2"/>
  <c r="L38" i="6"/>
  <c r="I276" i="2"/>
  <c r="I277" i="2" s="1"/>
  <c r="K32" i="6"/>
  <c r="H265" i="2"/>
  <c r="K37" i="6"/>
  <c r="H274" i="2"/>
  <c r="H275" i="2" s="1"/>
  <c r="M13" i="3" l="1"/>
  <c r="L43" i="2" s="1"/>
  <c r="L44" i="2" s="1"/>
  <c r="Q108" i="3"/>
  <c r="P225" i="2" s="1"/>
  <c r="P226" i="2" s="1"/>
  <c r="O225" i="2"/>
  <c r="O226" i="2" s="1"/>
  <c r="P109" i="3"/>
  <c r="N227" i="2"/>
  <c r="N228" i="2" s="1"/>
  <c r="O223" i="2"/>
  <c r="Q107" i="3"/>
  <c r="R108" i="3"/>
  <c r="Q400" i="2"/>
  <c r="N61" i="3"/>
  <c r="L131" i="2"/>
  <c r="L132" i="2" s="1"/>
  <c r="N10" i="3"/>
  <c r="L37" i="2"/>
  <c r="M16" i="3"/>
  <c r="K49" i="2"/>
  <c r="M12" i="3"/>
  <c r="K41" i="2"/>
  <c r="K42" i="2" s="1"/>
  <c r="E66" i="2"/>
  <c r="O17" i="3"/>
  <c r="M51" i="2"/>
  <c r="M14" i="3"/>
  <c r="K45" i="2"/>
  <c r="O18" i="3"/>
  <c r="M53" i="2"/>
  <c r="E68" i="2"/>
  <c r="K40" i="2"/>
  <c r="M15" i="3"/>
  <c r="M11" i="3"/>
  <c r="L39" i="2" s="1"/>
  <c r="L40" i="2" s="1"/>
  <c r="K38" i="2"/>
  <c r="D27" i="3"/>
  <c r="D71" i="2" s="1"/>
  <c r="E26" i="3"/>
  <c r="F26" i="3" s="1"/>
  <c r="E69" i="2" s="1"/>
  <c r="I267" i="2"/>
  <c r="I268" i="2" s="1"/>
  <c r="J21" i="4"/>
  <c r="G419" i="2"/>
  <c r="G420" i="2" s="1"/>
  <c r="J412" i="2"/>
  <c r="P15" i="4"/>
  <c r="M407" i="2"/>
  <c r="M408" i="2" s="1"/>
  <c r="K20" i="4"/>
  <c r="H417" i="2"/>
  <c r="M18" i="4"/>
  <c r="J413" i="2"/>
  <c r="J414" i="2" s="1"/>
  <c r="N17" i="4"/>
  <c r="K411" i="2"/>
  <c r="K412" i="2" s="1"/>
  <c r="O16" i="4"/>
  <c r="L409" i="2"/>
  <c r="L410" i="2" s="1"/>
  <c r="Q14" i="4"/>
  <c r="N405" i="2"/>
  <c r="N406" i="2" s="1"/>
  <c r="H23" i="4"/>
  <c r="E423" i="2"/>
  <c r="P402" i="2"/>
  <c r="Q401" i="2"/>
  <c r="L408" i="2"/>
  <c r="L19" i="4"/>
  <c r="I415" i="2"/>
  <c r="I416" i="2" s="1"/>
  <c r="E422" i="2"/>
  <c r="K410" i="2"/>
  <c r="E25" i="4"/>
  <c r="F25" i="4" s="1"/>
  <c r="G25" i="4" s="1"/>
  <c r="D425" i="2"/>
  <c r="I22" i="4"/>
  <c r="F421" i="2"/>
  <c r="F422" i="2" s="1"/>
  <c r="R13" i="4"/>
  <c r="P403" i="2" s="1"/>
  <c r="O403" i="2"/>
  <c r="O404" i="2" s="1"/>
  <c r="E286" i="2"/>
  <c r="G280" i="2"/>
  <c r="G281" i="2" s="1"/>
  <c r="J40" i="6"/>
  <c r="L12" i="6"/>
  <c r="I34" i="1"/>
  <c r="E56" i="2"/>
  <c r="L57" i="6"/>
  <c r="I312" i="2"/>
  <c r="I313" i="2" s="1"/>
  <c r="E284" i="2"/>
  <c r="E285" i="2" s="1"/>
  <c r="H42" i="6"/>
  <c r="F44" i="6"/>
  <c r="D286" i="2"/>
  <c r="M38" i="6"/>
  <c r="J276" i="2"/>
  <c r="J277" i="2" s="1"/>
  <c r="L32" i="6"/>
  <c r="I265" i="2"/>
  <c r="I266" i="2" s="1"/>
  <c r="M33" i="6"/>
  <c r="J267" i="2"/>
  <c r="L37" i="6"/>
  <c r="I274" i="2"/>
  <c r="H266" i="2"/>
  <c r="B38" i="6"/>
  <c r="B39" i="6" s="1"/>
  <c r="B40" i="6" s="1"/>
  <c r="B41" i="6" s="1"/>
  <c r="B42" i="6" s="1"/>
  <c r="B43" i="6" s="1"/>
  <c r="B44" i="6" s="1"/>
  <c r="B45" i="6" s="1"/>
  <c r="B46" i="6" s="1"/>
  <c r="B49" i="6" s="1"/>
  <c r="B50" i="6" s="1"/>
  <c r="B51" i="6" s="1"/>
  <c r="B52" i="6" s="1"/>
  <c r="B55" i="6" s="1"/>
  <c r="B56" i="6" s="1"/>
  <c r="B57" i="6" s="1"/>
  <c r="B60" i="6" s="1"/>
  <c r="B61" i="6" s="1"/>
  <c r="B62" i="6" s="1"/>
  <c r="B65" i="6" s="1"/>
  <c r="B66" i="6" s="1"/>
  <c r="B69" i="6" s="1"/>
  <c r="B70" i="6" s="1"/>
  <c r="B71" i="6" s="1"/>
  <c r="B74" i="6" s="1"/>
  <c r="B75" i="6" s="1"/>
  <c r="B76" i="6" s="1"/>
  <c r="B79" i="6" s="1"/>
  <c r="B80" i="6" s="1"/>
  <c r="B81" i="6" s="1"/>
  <c r="B84" i="6" s="1"/>
  <c r="B87" i="6" s="1"/>
  <c r="B88" i="6" s="1"/>
  <c r="B89" i="6" s="1"/>
  <c r="B92" i="6" s="1"/>
  <c r="B93" i="6" s="1"/>
  <c r="B94" i="6" s="1"/>
  <c r="B95" i="6" s="1"/>
  <c r="B96" i="6" s="1"/>
  <c r="B97" i="6" s="1"/>
  <c r="B98" i="6" s="1"/>
  <c r="N13" i="3" l="1"/>
  <c r="O13" i="3" s="1"/>
  <c r="Q225" i="2"/>
  <c r="O224" i="2"/>
  <c r="Q109" i="3"/>
  <c r="O227" i="2"/>
  <c r="P223" i="2"/>
  <c r="P224" i="2" s="1"/>
  <c r="R107" i="3"/>
  <c r="Q226" i="2"/>
  <c r="O61" i="3"/>
  <c r="M131" i="2"/>
  <c r="M132" i="2" s="1"/>
  <c r="E70" i="2"/>
  <c r="N14" i="3"/>
  <c r="L45" i="2"/>
  <c r="L46" i="2" s="1"/>
  <c r="N12" i="3"/>
  <c r="L41" i="2"/>
  <c r="L42" i="2" s="1"/>
  <c r="N15" i="3"/>
  <c r="L47" i="2"/>
  <c r="L48" i="2" s="1"/>
  <c r="N16" i="3"/>
  <c r="L49" i="2"/>
  <c r="P17" i="3"/>
  <c r="N51" i="2"/>
  <c r="O10" i="3"/>
  <c r="M37" i="2"/>
  <c r="P18" i="3"/>
  <c r="N53" i="2"/>
  <c r="N11" i="3"/>
  <c r="D28" i="3"/>
  <c r="E27" i="3"/>
  <c r="F27" i="3" s="1"/>
  <c r="E71" i="2" s="1"/>
  <c r="G44" i="6"/>
  <c r="E288" i="2" s="1"/>
  <c r="F36" i="6"/>
  <c r="R14" i="4"/>
  <c r="P405" i="2" s="1"/>
  <c r="O405" i="2"/>
  <c r="O406" i="2" s="1"/>
  <c r="E26" i="4"/>
  <c r="F26" i="4" s="1"/>
  <c r="G26" i="4" s="1"/>
  <c r="D427" i="2"/>
  <c r="K21" i="4"/>
  <c r="H419" i="2"/>
  <c r="H420" i="2" s="1"/>
  <c r="P404" i="2"/>
  <c r="Q404" i="2" s="1"/>
  <c r="Q403" i="2"/>
  <c r="P16" i="4"/>
  <c r="M409" i="2"/>
  <c r="L20" i="4"/>
  <c r="I417" i="2"/>
  <c r="I418" i="2" s="1"/>
  <c r="Q15" i="4"/>
  <c r="N407" i="2"/>
  <c r="N408" i="2" s="1"/>
  <c r="J22" i="4"/>
  <c r="G421" i="2"/>
  <c r="G422" i="2" s="1"/>
  <c r="Q402" i="2"/>
  <c r="O17" i="4"/>
  <c r="L411" i="2"/>
  <c r="L412" i="2" s="1"/>
  <c r="E424" i="2"/>
  <c r="I23" i="4"/>
  <c r="F423" i="2"/>
  <c r="F424" i="2" s="1"/>
  <c r="N18" i="4"/>
  <c r="K413" i="2"/>
  <c r="H24" i="4"/>
  <c r="E425" i="2"/>
  <c r="M19" i="4"/>
  <c r="J415" i="2"/>
  <c r="H418" i="2"/>
  <c r="M12" i="6"/>
  <c r="J34" i="1"/>
  <c r="E287" i="2"/>
  <c r="H280" i="2"/>
  <c r="H281" i="2" s="1"/>
  <c r="K40" i="6"/>
  <c r="E58" i="2"/>
  <c r="M57" i="6"/>
  <c r="J312" i="2"/>
  <c r="F284" i="2"/>
  <c r="F285" i="2" s="1"/>
  <c r="I42" i="6"/>
  <c r="D288" i="2"/>
  <c r="I275" i="2"/>
  <c r="J268" i="2"/>
  <c r="M37" i="6"/>
  <c r="J274" i="2"/>
  <c r="J275" i="2" s="1"/>
  <c r="N33" i="6"/>
  <c r="K267" i="2"/>
  <c r="K268" i="2" s="1"/>
  <c r="M32" i="6"/>
  <c r="J265" i="2"/>
  <c r="J266" i="2" s="1"/>
  <c r="N38" i="6"/>
  <c r="K276" i="2"/>
  <c r="H20" i="6"/>
  <c r="I20" i="6" s="1"/>
  <c r="J20" i="6" s="1"/>
  <c r="K20" i="6" s="1"/>
  <c r="L20" i="6" s="1"/>
  <c r="M20" i="6" s="1"/>
  <c r="N20" i="6" s="1"/>
  <c r="O20" i="6" s="1"/>
  <c r="P20" i="6" s="1"/>
  <c r="Q20" i="6" s="1"/>
  <c r="R20" i="6" s="1"/>
  <c r="E18" i="2"/>
  <c r="E19" i="2"/>
  <c r="M43" i="2" l="1"/>
  <c r="M44" i="2" s="1"/>
  <c r="D73" i="2"/>
  <c r="D29" i="3"/>
  <c r="Q224" i="2"/>
  <c r="O228" i="2"/>
  <c r="P227" i="2"/>
  <c r="P228" i="2" s="1"/>
  <c r="Q228" i="2" s="1"/>
  <c r="R109" i="3"/>
  <c r="Q223" i="2"/>
  <c r="P61" i="3"/>
  <c r="N131" i="2"/>
  <c r="N132" i="2" s="1"/>
  <c r="Q17" i="3"/>
  <c r="P51" i="2" s="1"/>
  <c r="O51" i="2"/>
  <c r="O12" i="3"/>
  <c r="M41" i="2"/>
  <c r="Q18" i="3"/>
  <c r="O53" i="2"/>
  <c r="O14" i="3"/>
  <c r="M45" i="2"/>
  <c r="M46" i="2" s="1"/>
  <c r="E72" i="2"/>
  <c r="O16" i="3"/>
  <c r="M49" i="2"/>
  <c r="P13" i="3"/>
  <c r="N43" i="2"/>
  <c r="N44" i="2" s="1"/>
  <c r="P10" i="3"/>
  <c r="N37" i="2"/>
  <c r="O11" i="3"/>
  <c r="M39" i="2"/>
  <c r="O15" i="3"/>
  <c r="M47" i="2"/>
  <c r="M48" i="2" s="1"/>
  <c r="E28" i="3"/>
  <c r="F28" i="3" s="1"/>
  <c r="E73" i="2" s="1"/>
  <c r="J23" i="4"/>
  <c r="G423" i="2"/>
  <c r="R15" i="4"/>
  <c r="P407" i="2" s="1"/>
  <c r="O407" i="2"/>
  <c r="O408" i="2" s="1"/>
  <c r="E27" i="4"/>
  <c r="F27" i="4" s="1"/>
  <c r="G27" i="4" s="1"/>
  <c r="D429" i="2"/>
  <c r="P17" i="4"/>
  <c r="M411" i="2"/>
  <c r="M412" i="2" s="1"/>
  <c r="L21" i="4"/>
  <c r="I419" i="2"/>
  <c r="P406" i="2"/>
  <c r="Q405" i="2"/>
  <c r="E426" i="2"/>
  <c r="M20" i="4"/>
  <c r="J417" i="2"/>
  <c r="K414" i="2"/>
  <c r="M410" i="2"/>
  <c r="J416" i="2"/>
  <c r="O18" i="4"/>
  <c r="L413" i="2"/>
  <c r="L414" i="2" s="1"/>
  <c r="Q16" i="4"/>
  <c r="N409" i="2"/>
  <c r="N410" i="2" s="1"/>
  <c r="H25" i="4"/>
  <c r="E427" i="2"/>
  <c r="I24" i="4"/>
  <c r="F425" i="2"/>
  <c r="F426" i="2" s="1"/>
  <c r="N19" i="4"/>
  <c r="K415" i="2"/>
  <c r="K416" i="2" s="1"/>
  <c r="K22" i="4"/>
  <c r="H421" i="2"/>
  <c r="I280" i="2"/>
  <c r="I281" i="2" s="1"/>
  <c r="L40" i="6"/>
  <c r="E289" i="2"/>
  <c r="N12" i="6"/>
  <c r="K34" i="1"/>
  <c r="E60" i="2"/>
  <c r="J313" i="2"/>
  <c r="N57" i="6"/>
  <c r="K312" i="2"/>
  <c r="K313" i="2" s="1"/>
  <c r="J42" i="6"/>
  <c r="G284" i="2"/>
  <c r="G285" i="2" s="1"/>
  <c r="D290" i="2"/>
  <c r="O38" i="6"/>
  <c r="L276" i="2"/>
  <c r="L277" i="2" s="1"/>
  <c r="N37" i="6"/>
  <c r="K274" i="2"/>
  <c r="K275" i="2" s="1"/>
  <c r="O33" i="6"/>
  <c r="L267" i="2"/>
  <c r="N32" i="6"/>
  <c r="K265" i="2"/>
  <c r="K266" i="2" s="1"/>
  <c r="K277" i="2"/>
  <c r="I34" i="6"/>
  <c r="E20" i="2"/>
  <c r="E21" i="2" s="1"/>
  <c r="D30" i="3" l="1"/>
  <c r="D75" i="2"/>
  <c r="E29" i="3"/>
  <c r="F29" i="3" s="1"/>
  <c r="R17" i="3"/>
  <c r="Q227" i="2"/>
  <c r="Q406" i="2"/>
  <c r="Q61" i="3"/>
  <c r="P131" i="2" s="1"/>
  <c r="O131" i="2"/>
  <c r="O132" i="2" s="1"/>
  <c r="P16" i="3"/>
  <c r="N49" i="2"/>
  <c r="M42" i="2"/>
  <c r="E74" i="2"/>
  <c r="P12" i="3"/>
  <c r="N41" i="2"/>
  <c r="N42" i="2" s="1"/>
  <c r="Q13" i="3"/>
  <c r="O43" i="2"/>
  <c r="O44" i="2" s="1"/>
  <c r="P15" i="3"/>
  <c r="N47" i="2"/>
  <c r="N48" i="2" s="1"/>
  <c r="P14" i="3"/>
  <c r="N45" i="2"/>
  <c r="N46" i="2" s="1"/>
  <c r="M40" i="2"/>
  <c r="Q10" i="3"/>
  <c r="P37" i="2" s="1"/>
  <c r="O37" i="2"/>
  <c r="P11" i="3"/>
  <c r="N39" i="2"/>
  <c r="N40" i="2" s="1"/>
  <c r="P53" i="2"/>
  <c r="R18" i="3"/>
  <c r="G424" i="2"/>
  <c r="P18" i="4"/>
  <c r="M413" i="2"/>
  <c r="M414" i="2" s="1"/>
  <c r="Q17" i="4"/>
  <c r="N411" i="2"/>
  <c r="N412" i="2" s="1"/>
  <c r="K23" i="4"/>
  <c r="H423" i="2"/>
  <c r="H424" i="2" s="1"/>
  <c r="M21" i="4"/>
  <c r="J419" i="2"/>
  <c r="J420" i="2" s="1"/>
  <c r="O19" i="4"/>
  <c r="L415" i="2"/>
  <c r="L416" i="2" s="1"/>
  <c r="E428" i="2"/>
  <c r="H26" i="4"/>
  <c r="E429" i="2"/>
  <c r="I25" i="4"/>
  <c r="F427" i="2"/>
  <c r="F428" i="2" s="1"/>
  <c r="P408" i="2"/>
  <c r="Q407" i="2"/>
  <c r="H422" i="2"/>
  <c r="J418" i="2"/>
  <c r="E28" i="4"/>
  <c r="F28" i="4" s="1"/>
  <c r="G28" i="4" s="1"/>
  <c r="D431" i="2"/>
  <c r="J24" i="4"/>
  <c r="G425" i="2"/>
  <c r="G426" i="2" s="1"/>
  <c r="L22" i="4"/>
  <c r="I421" i="2"/>
  <c r="I422" i="2" s="1"/>
  <c r="R16" i="4"/>
  <c r="P409" i="2" s="1"/>
  <c r="O409" i="2"/>
  <c r="O410" i="2" s="1"/>
  <c r="N20" i="4"/>
  <c r="K417" i="2"/>
  <c r="K418" i="2" s="1"/>
  <c r="I420" i="2"/>
  <c r="O12" i="6"/>
  <c r="L34" i="1"/>
  <c r="M40" i="6"/>
  <c r="J280" i="2"/>
  <c r="J281" i="2" s="1"/>
  <c r="E62" i="2"/>
  <c r="O57" i="6"/>
  <c r="L312" i="2"/>
  <c r="L313" i="2" s="1"/>
  <c r="E290" i="2"/>
  <c r="E291" i="2" s="1"/>
  <c r="H284" i="2"/>
  <c r="H285" i="2" s="1"/>
  <c r="K42" i="6"/>
  <c r="D292" i="2"/>
  <c r="J34" i="6"/>
  <c r="G269" i="2"/>
  <c r="O32" i="6"/>
  <c r="L265" i="2"/>
  <c r="O37" i="6"/>
  <c r="L274" i="2"/>
  <c r="P33" i="6"/>
  <c r="M267" i="2"/>
  <c r="M268" i="2" s="1"/>
  <c r="L268" i="2"/>
  <c r="P38" i="6"/>
  <c r="M276" i="2"/>
  <c r="G19" i="3"/>
  <c r="F55" i="2" s="1"/>
  <c r="G20" i="3"/>
  <c r="F57" i="2" s="1"/>
  <c r="G21" i="3"/>
  <c r="F59" i="2" s="1"/>
  <c r="G22" i="3"/>
  <c r="F61" i="2" s="1"/>
  <c r="G23" i="3"/>
  <c r="F63" i="2" s="1"/>
  <c r="G24" i="3"/>
  <c r="F65" i="2" s="1"/>
  <c r="G25" i="3"/>
  <c r="F67" i="2" s="1"/>
  <c r="G120" i="3"/>
  <c r="G67" i="3"/>
  <c r="F143" i="2" s="1"/>
  <c r="G119" i="3"/>
  <c r="G118" i="3"/>
  <c r="F238" i="2" s="1"/>
  <c r="H117" i="3"/>
  <c r="G116" i="3"/>
  <c r="H11" i="6"/>
  <c r="I11" i="6" s="1"/>
  <c r="J11" i="6" s="1"/>
  <c r="K11" i="6" s="1"/>
  <c r="L11" i="6" s="1"/>
  <c r="M11" i="6" s="1"/>
  <c r="N11" i="6" s="1"/>
  <c r="O11" i="6" s="1"/>
  <c r="P11" i="6" s="1"/>
  <c r="Q11" i="6" s="1"/>
  <c r="R11" i="6" s="1"/>
  <c r="E75" i="2" l="1"/>
  <c r="G29" i="3"/>
  <c r="D31" i="3"/>
  <c r="E30" i="3"/>
  <c r="F30" i="3" s="1"/>
  <c r="D77" i="2"/>
  <c r="G126" i="3"/>
  <c r="R10" i="3"/>
  <c r="F144" i="2"/>
  <c r="P132" i="2"/>
  <c r="Q132" i="2" s="1"/>
  <c r="Q131" i="2"/>
  <c r="Q15" i="3"/>
  <c r="O47" i="2"/>
  <c r="O48" i="2" s="1"/>
  <c r="P43" i="2"/>
  <c r="R13" i="3"/>
  <c r="F66" i="2"/>
  <c r="Q16" i="3"/>
  <c r="O49" i="2"/>
  <c r="F64" i="2"/>
  <c r="Q11" i="3"/>
  <c r="P39" i="2" s="1"/>
  <c r="P40" i="2" s="1"/>
  <c r="O39" i="2"/>
  <c r="Q14" i="3"/>
  <c r="P45" i="2" s="1"/>
  <c r="P46" i="2" s="1"/>
  <c r="O45" i="2"/>
  <c r="O46" i="2" s="1"/>
  <c r="Q12" i="3"/>
  <c r="P41" i="2" s="1"/>
  <c r="P42" i="2" s="1"/>
  <c r="O41" i="2"/>
  <c r="F68" i="2"/>
  <c r="F48" i="2"/>
  <c r="F46" i="2"/>
  <c r="Q18" i="4"/>
  <c r="N413" i="2"/>
  <c r="N414" i="2" s="1"/>
  <c r="N21" i="4"/>
  <c r="K419" i="2"/>
  <c r="O20" i="4"/>
  <c r="L417" i="2"/>
  <c r="L418" i="2" s="1"/>
  <c r="K24" i="4"/>
  <c r="H425" i="2"/>
  <c r="H426" i="2" s="1"/>
  <c r="I26" i="4"/>
  <c r="F429" i="2"/>
  <c r="F430" i="2" s="1"/>
  <c r="P410" i="2"/>
  <c r="Q410" i="2" s="1"/>
  <c r="Q409" i="2"/>
  <c r="H27" i="4"/>
  <c r="E431" i="2"/>
  <c r="Q408" i="2"/>
  <c r="L23" i="4"/>
  <c r="I423" i="2"/>
  <c r="M22" i="4"/>
  <c r="J421" i="2"/>
  <c r="E29" i="4"/>
  <c r="F29" i="4" s="1"/>
  <c r="G29" i="4" s="1"/>
  <c r="D433" i="2"/>
  <c r="J25" i="4"/>
  <c r="G427" i="2"/>
  <c r="P19" i="4"/>
  <c r="M415" i="2"/>
  <c r="M416" i="2" s="1"/>
  <c r="E430" i="2"/>
  <c r="R17" i="4"/>
  <c r="P411" i="2" s="1"/>
  <c r="O411" i="2"/>
  <c r="O412" i="2" s="1"/>
  <c r="N40" i="6"/>
  <c r="K280" i="2"/>
  <c r="K281" i="2" s="1"/>
  <c r="P12" i="6"/>
  <c r="M34" i="1"/>
  <c r="E19" i="1"/>
  <c r="P57" i="6"/>
  <c r="M312" i="2"/>
  <c r="M313" i="2" s="1"/>
  <c r="L42" i="6"/>
  <c r="I284" i="2"/>
  <c r="I285" i="2" s="1"/>
  <c r="H22" i="3"/>
  <c r="D294" i="2"/>
  <c r="L275" i="2"/>
  <c r="G270" i="2"/>
  <c r="Q38" i="6"/>
  <c r="N276" i="2"/>
  <c r="N277" i="2" s="1"/>
  <c r="P37" i="6"/>
  <c r="M274" i="2"/>
  <c r="M275" i="2" s="1"/>
  <c r="K34" i="6"/>
  <c r="H269" i="2"/>
  <c r="H270" i="2" s="1"/>
  <c r="L266" i="2"/>
  <c r="M277" i="2"/>
  <c r="Q33" i="6"/>
  <c r="N267" i="2"/>
  <c r="P32" i="6"/>
  <c r="M265" i="2"/>
  <c r="M266" i="2" s="1"/>
  <c r="F239" i="2"/>
  <c r="H119" i="3"/>
  <c r="F240" i="2"/>
  <c r="H67" i="3"/>
  <c r="G143" i="2" s="1"/>
  <c r="G144" i="2" s="1"/>
  <c r="H20" i="3"/>
  <c r="G57" i="2" s="1"/>
  <c r="F50" i="2"/>
  <c r="H21" i="3"/>
  <c r="I117" i="3"/>
  <c r="G236" i="2"/>
  <c r="H120" i="3"/>
  <c r="G242" i="2" s="1"/>
  <c r="G243" i="2" s="1"/>
  <c r="F242" i="2"/>
  <c r="F243" i="2" s="1"/>
  <c r="H23" i="3"/>
  <c r="G63" i="2" s="1"/>
  <c r="G64" i="2" s="1"/>
  <c r="H116" i="3"/>
  <c r="F234" i="2"/>
  <c r="H19" i="3"/>
  <c r="H24" i="3"/>
  <c r="G65" i="2" s="1"/>
  <c r="G66" i="2" s="1"/>
  <c r="F54" i="2"/>
  <c r="H25" i="3"/>
  <c r="G67" i="2" s="1"/>
  <c r="G68" i="2" s="1"/>
  <c r="F56" i="2"/>
  <c r="H118" i="3"/>
  <c r="E77" i="2" l="1"/>
  <c r="G30" i="3"/>
  <c r="D32" i="3"/>
  <c r="E31" i="3"/>
  <c r="F31" i="3" s="1"/>
  <c r="D79" i="2"/>
  <c r="F75" i="2"/>
  <c r="F76" i="2" s="1"/>
  <c r="H29" i="3"/>
  <c r="E76" i="2"/>
  <c r="R12" i="3"/>
  <c r="R11" i="3"/>
  <c r="O40" i="2"/>
  <c r="Q40" i="2" s="1"/>
  <c r="Q39" i="2"/>
  <c r="G48" i="2"/>
  <c r="G59" i="2"/>
  <c r="P44" i="2"/>
  <c r="Q44" i="2" s="1"/>
  <c r="Q43" i="2"/>
  <c r="G46" i="2"/>
  <c r="G55" i="2"/>
  <c r="O42" i="2"/>
  <c r="Q42" i="2" s="1"/>
  <c r="Q41" i="2"/>
  <c r="R14" i="3"/>
  <c r="P49" i="2"/>
  <c r="R16" i="3"/>
  <c r="P47" i="2"/>
  <c r="P48" i="2" s="1"/>
  <c r="R15" i="3"/>
  <c r="I22" i="3"/>
  <c r="H61" i="2" s="1"/>
  <c r="G61" i="2"/>
  <c r="H126" i="3"/>
  <c r="L24" i="4"/>
  <c r="I425" i="2"/>
  <c r="I426" i="2" s="1"/>
  <c r="E30" i="4"/>
  <c r="F30" i="4" s="1"/>
  <c r="G30" i="4" s="1"/>
  <c r="D435" i="2"/>
  <c r="H28" i="4"/>
  <c r="E433" i="2"/>
  <c r="J422" i="2"/>
  <c r="E432" i="2"/>
  <c r="P20" i="4"/>
  <c r="M417" i="2"/>
  <c r="M418" i="2" s="1"/>
  <c r="Q19" i="4"/>
  <c r="N415" i="2"/>
  <c r="N416" i="2" s="1"/>
  <c r="N22" i="4"/>
  <c r="K421" i="2"/>
  <c r="K422" i="2" s="1"/>
  <c r="I27" i="4"/>
  <c r="F431" i="2"/>
  <c r="F432" i="2" s="1"/>
  <c r="K420" i="2"/>
  <c r="G428" i="2"/>
  <c r="J26" i="4"/>
  <c r="G429" i="2"/>
  <c r="O21" i="4"/>
  <c r="L419" i="2"/>
  <c r="L420" i="2" s="1"/>
  <c r="K25" i="4"/>
  <c r="H427" i="2"/>
  <c r="H428" i="2" s="1"/>
  <c r="I424" i="2"/>
  <c r="P412" i="2"/>
  <c r="Q411" i="2"/>
  <c r="M23" i="4"/>
  <c r="J423" i="2"/>
  <c r="J424" i="2" s="1"/>
  <c r="R18" i="4"/>
  <c r="P413" i="2" s="1"/>
  <c r="O413" i="2"/>
  <c r="O414" i="2" s="1"/>
  <c r="Q12" i="6"/>
  <c r="N34" i="1"/>
  <c r="E292" i="2"/>
  <c r="E293" i="2" s="1"/>
  <c r="H46" i="6"/>
  <c r="G36" i="6"/>
  <c r="E20" i="1" s="1"/>
  <c r="O40" i="6"/>
  <c r="L280" i="2"/>
  <c r="L281" i="2" s="1"/>
  <c r="G50" i="2"/>
  <c r="I120" i="3"/>
  <c r="H242" i="2" s="1"/>
  <c r="H243" i="2" s="1"/>
  <c r="Q57" i="6"/>
  <c r="N312" i="2"/>
  <c r="N313" i="2" s="1"/>
  <c r="M42" i="6"/>
  <c r="J284" i="2"/>
  <c r="J285" i="2" s="1"/>
  <c r="I20" i="3"/>
  <c r="E49" i="6"/>
  <c r="F49" i="6" s="1"/>
  <c r="D295" i="2"/>
  <c r="N268" i="2"/>
  <c r="R38" i="6"/>
  <c r="O276" i="2"/>
  <c r="O277" i="2" s="1"/>
  <c r="R33" i="6"/>
  <c r="O267" i="2"/>
  <c r="O268" i="2" s="1"/>
  <c r="L34" i="6"/>
  <c r="I269" i="2"/>
  <c r="I270" i="2" s="1"/>
  <c r="Q32" i="6"/>
  <c r="N265" i="2"/>
  <c r="N266" i="2" s="1"/>
  <c r="Q37" i="6"/>
  <c r="N274" i="2"/>
  <c r="N275" i="2" s="1"/>
  <c r="F245" i="2"/>
  <c r="G245" i="2"/>
  <c r="I118" i="3"/>
  <c r="G238" i="2"/>
  <c r="F241" i="2"/>
  <c r="I119" i="3"/>
  <c r="G240" i="2"/>
  <c r="G241" i="2" s="1"/>
  <c r="I67" i="3"/>
  <c r="H143" i="2" s="1"/>
  <c r="H144" i="2" s="1"/>
  <c r="I21" i="3"/>
  <c r="G237" i="2"/>
  <c r="J117" i="3"/>
  <c r="H236" i="2"/>
  <c r="H237" i="2" s="1"/>
  <c r="F52" i="2"/>
  <c r="I23" i="3"/>
  <c r="H63" i="2" s="1"/>
  <c r="H64" i="2" s="1"/>
  <c r="G52" i="2"/>
  <c r="F235" i="2"/>
  <c r="I116" i="3"/>
  <c r="G234" i="2"/>
  <c r="G235" i="2" s="1"/>
  <c r="I19" i="3"/>
  <c r="I24" i="3"/>
  <c r="H65" i="2" s="1"/>
  <c r="H66" i="2" s="1"/>
  <c r="G54" i="2"/>
  <c r="I25" i="3"/>
  <c r="H67" i="2" s="1"/>
  <c r="H68" i="2" s="1"/>
  <c r="G56" i="2"/>
  <c r="J22" i="3" l="1"/>
  <c r="I61" i="2" s="1"/>
  <c r="E79" i="2"/>
  <c r="E80" i="2" s="1"/>
  <c r="G31" i="3"/>
  <c r="D33" i="3"/>
  <c r="D81" i="2"/>
  <c r="E32" i="3"/>
  <c r="F32" i="3" s="1"/>
  <c r="H30" i="3"/>
  <c r="F77" i="2"/>
  <c r="F78" i="2" s="1"/>
  <c r="G75" i="2"/>
  <c r="G76" i="2" s="1"/>
  <c r="I29" i="3"/>
  <c r="E78" i="2"/>
  <c r="F254" i="2"/>
  <c r="H48" i="2"/>
  <c r="H59" i="2"/>
  <c r="J20" i="3"/>
  <c r="I57" i="2" s="1"/>
  <c r="H57" i="2"/>
  <c r="H46" i="2"/>
  <c r="H55" i="2"/>
  <c r="H56" i="2" s="1"/>
  <c r="I126" i="3"/>
  <c r="G49" i="6"/>
  <c r="M24" i="4"/>
  <c r="J425" i="2"/>
  <c r="J426" i="2" s="1"/>
  <c r="R19" i="4"/>
  <c r="P415" i="2" s="1"/>
  <c r="O415" i="2"/>
  <c r="O416" i="2" s="1"/>
  <c r="E434" i="2"/>
  <c r="O22" i="4"/>
  <c r="L421" i="2"/>
  <c r="P414" i="2"/>
  <c r="Q414" i="2" s="1"/>
  <c r="Q413" i="2"/>
  <c r="L25" i="4"/>
  <c r="I427" i="2"/>
  <c r="I28" i="4"/>
  <c r="F433" i="2"/>
  <c r="F434" i="2" s="1"/>
  <c r="N23" i="4"/>
  <c r="K423" i="2"/>
  <c r="P21" i="4"/>
  <c r="M419" i="2"/>
  <c r="M420" i="2" s="1"/>
  <c r="Q20" i="4"/>
  <c r="N417" i="2"/>
  <c r="N418" i="2" s="1"/>
  <c r="H29" i="4"/>
  <c r="E435" i="2"/>
  <c r="G430" i="2"/>
  <c r="J27" i="4"/>
  <c r="G431" i="2"/>
  <c r="G432" i="2" s="1"/>
  <c r="Q412" i="2"/>
  <c r="K26" i="4"/>
  <c r="H429" i="2"/>
  <c r="H430" i="2" s="1"/>
  <c r="E31" i="4"/>
  <c r="F31" i="4" s="1"/>
  <c r="G31" i="4" s="1"/>
  <c r="D437" i="2"/>
  <c r="J120" i="3"/>
  <c r="I242" i="2" s="1"/>
  <c r="I243" i="2" s="1"/>
  <c r="E273" i="2"/>
  <c r="I46" i="6"/>
  <c r="F292" i="2"/>
  <c r="F293" i="2" s="1"/>
  <c r="P40" i="6"/>
  <c r="M280" i="2"/>
  <c r="M281" i="2" s="1"/>
  <c r="E295" i="2"/>
  <c r="E296" i="2" s="1"/>
  <c r="E21" i="1"/>
  <c r="R12" i="6"/>
  <c r="O34" i="1"/>
  <c r="R57" i="6"/>
  <c r="S57" i="6" s="1"/>
  <c r="O312" i="2"/>
  <c r="O313" i="2" s="1"/>
  <c r="N42" i="6"/>
  <c r="K284" i="2"/>
  <c r="K285" i="2" s="1"/>
  <c r="P276" i="2"/>
  <c r="P277" i="2" s="1"/>
  <c r="Q277" i="2" s="1"/>
  <c r="S38" i="6"/>
  <c r="P267" i="2"/>
  <c r="P268" i="2" s="1"/>
  <c r="Q268" i="2" s="1"/>
  <c r="S33" i="6"/>
  <c r="E50" i="6"/>
  <c r="D297" i="2"/>
  <c r="M34" i="6"/>
  <c r="J269" i="2"/>
  <c r="R32" i="6"/>
  <c r="S32" i="6" s="1"/>
  <c r="O265" i="2"/>
  <c r="O266" i="2" s="1"/>
  <c r="R37" i="6"/>
  <c r="O274" i="2"/>
  <c r="O275" i="2" s="1"/>
  <c r="G239" i="2"/>
  <c r="G254" i="2" s="1"/>
  <c r="J67" i="3"/>
  <c r="I143" i="2" s="1"/>
  <c r="I144" i="2" s="1"/>
  <c r="J118" i="3"/>
  <c r="H238" i="2"/>
  <c r="H239" i="2" s="1"/>
  <c r="J119" i="3"/>
  <c r="H240" i="2"/>
  <c r="H50" i="2"/>
  <c r="J21" i="3"/>
  <c r="K22" i="3"/>
  <c r="J61" i="2" s="1"/>
  <c r="I50" i="2"/>
  <c r="K117" i="3"/>
  <c r="I236" i="2"/>
  <c r="I237" i="2" s="1"/>
  <c r="J23" i="3"/>
  <c r="I63" i="2" s="1"/>
  <c r="I64" i="2" s="1"/>
  <c r="H52" i="2"/>
  <c r="J116" i="3"/>
  <c r="H234" i="2"/>
  <c r="H235" i="2" s="1"/>
  <c r="J19" i="3"/>
  <c r="J24" i="3"/>
  <c r="I65" i="2" s="1"/>
  <c r="I66" i="2" s="1"/>
  <c r="H54" i="2"/>
  <c r="J25" i="3"/>
  <c r="I67" i="2" s="1"/>
  <c r="I68" i="2" s="1"/>
  <c r="E81" i="2" l="1"/>
  <c r="G32" i="3"/>
  <c r="D34" i="3"/>
  <c r="D83" i="2"/>
  <c r="E33" i="3"/>
  <c r="F33" i="3" s="1"/>
  <c r="G77" i="2"/>
  <c r="I30" i="3"/>
  <c r="J29" i="3"/>
  <c r="H75" i="2"/>
  <c r="H31" i="3"/>
  <c r="F79" i="2"/>
  <c r="F80" i="2" s="1"/>
  <c r="I46" i="2"/>
  <c r="I55" i="2"/>
  <c r="I56" i="2" s="1"/>
  <c r="I48" i="2"/>
  <c r="I59" i="2"/>
  <c r="K20" i="3"/>
  <c r="J57" i="2" s="1"/>
  <c r="J126" i="3"/>
  <c r="F50" i="6"/>
  <c r="E52" i="6"/>
  <c r="K120" i="3"/>
  <c r="L120" i="3" s="1"/>
  <c r="R20" i="4"/>
  <c r="P417" i="2" s="1"/>
  <c r="O417" i="2"/>
  <c r="O418" i="2" s="1"/>
  <c r="M25" i="4"/>
  <c r="J427" i="2"/>
  <c r="J428" i="2" s="1"/>
  <c r="P416" i="2"/>
  <c r="Q416" i="2" s="1"/>
  <c r="Q415" i="2"/>
  <c r="H30" i="4"/>
  <c r="E437" i="2"/>
  <c r="E32" i="4"/>
  <c r="F32" i="4" s="1"/>
  <c r="G32" i="4" s="1"/>
  <c r="D439" i="2"/>
  <c r="K27" i="4"/>
  <c r="H431" i="2"/>
  <c r="H432" i="2" s="1"/>
  <c r="Q21" i="4"/>
  <c r="N419" i="2"/>
  <c r="N420" i="2" s="1"/>
  <c r="K424" i="2"/>
  <c r="L422" i="2"/>
  <c r="O23" i="4"/>
  <c r="L423" i="2"/>
  <c r="L424" i="2" s="1"/>
  <c r="P22" i="4"/>
  <c r="M421" i="2"/>
  <c r="M422" i="2" s="1"/>
  <c r="N24" i="4"/>
  <c r="K425" i="2"/>
  <c r="K426" i="2" s="1"/>
  <c r="L26" i="4"/>
  <c r="I429" i="2"/>
  <c r="I430" i="2" s="1"/>
  <c r="E436" i="2"/>
  <c r="I428" i="2"/>
  <c r="I29" i="4"/>
  <c r="F435" i="2"/>
  <c r="F436" i="2" s="1"/>
  <c r="J28" i="4"/>
  <c r="G433" i="2"/>
  <c r="G434" i="2" s="1"/>
  <c r="Q40" i="6"/>
  <c r="N280" i="2"/>
  <c r="N281" i="2" s="1"/>
  <c r="G292" i="2"/>
  <c r="G293" i="2" s="1"/>
  <c r="J46" i="6"/>
  <c r="P34" i="1"/>
  <c r="Q34" i="1" s="1"/>
  <c r="S12" i="6"/>
  <c r="E297" i="2"/>
  <c r="E298" i="2" s="1"/>
  <c r="H49" i="6"/>
  <c r="P312" i="2"/>
  <c r="L284" i="2"/>
  <c r="L285" i="2" s="1"/>
  <c r="O42" i="6"/>
  <c r="Q276" i="2"/>
  <c r="S37" i="6"/>
  <c r="Q267" i="2"/>
  <c r="D299" i="2"/>
  <c r="P265" i="2"/>
  <c r="J270" i="2"/>
  <c r="P274" i="2"/>
  <c r="N34" i="6"/>
  <c r="K269" i="2"/>
  <c r="K270" i="2" s="1"/>
  <c r="I245" i="2"/>
  <c r="K118" i="3"/>
  <c r="I238" i="2"/>
  <c r="I239" i="2" s="1"/>
  <c r="H241" i="2"/>
  <c r="K67" i="3"/>
  <c r="J143" i="2" s="1"/>
  <c r="J144" i="2" s="1"/>
  <c r="K119" i="3"/>
  <c r="I240" i="2"/>
  <c r="I241" i="2" s="1"/>
  <c r="H245" i="2"/>
  <c r="L22" i="3"/>
  <c r="K61" i="2" s="1"/>
  <c r="K21" i="3"/>
  <c r="L117" i="3"/>
  <c r="J236" i="2"/>
  <c r="K23" i="3"/>
  <c r="J63" i="2" s="1"/>
  <c r="J64" i="2" s="1"/>
  <c r="K116" i="3"/>
  <c r="I234" i="2"/>
  <c r="K19" i="3"/>
  <c r="K24" i="3"/>
  <c r="J65" i="2" s="1"/>
  <c r="J66" i="2" s="1"/>
  <c r="I54" i="2"/>
  <c r="K25" i="3"/>
  <c r="J67" i="2" s="1"/>
  <c r="J68" i="2" s="1"/>
  <c r="E83" i="2" l="1"/>
  <c r="E84" i="2" s="1"/>
  <c r="G33" i="3"/>
  <c r="H76" i="2"/>
  <c r="D35" i="3"/>
  <c r="D85" i="2"/>
  <c r="E34" i="3"/>
  <c r="F34" i="3" s="1"/>
  <c r="K29" i="3"/>
  <c r="I75" i="2"/>
  <c r="I76" i="2" s="1"/>
  <c r="I31" i="3"/>
  <c r="G79" i="2"/>
  <c r="G80" i="2" s="1"/>
  <c r="H32" i="3"/>
  <c r="F81" i="2"/>
  <c r="F82" i="2" s="1"/>
  <c r="H77" i="2"/>
  <c r="H78" i="2" s="1"/>
  <c r="J30" i="3"/>
  <c r="E82" i="2"/>
  <c r="G78" i="2"/>
  <c r="H254" i="2"/>
  <c r="J48" i="2"/>
  <c r="J59" i="2"/>
  <c r="J46" i="2"/>
  <c r="J55" i="2"/>
  <c r="J56" i="2" s="1"/>
  <c r="L20" i="3"/>
  <c r="K57" i="2" s="1"/>
  <c r="K126" i="3"/>
  <c r="F52" i="6"/>
  <c r="G52" i="6" s="1"/>
  <c r="D303" i="2"/>
  <c r="G50" i="6"/>
  <c r="J242" i="2"/>
  <c r="J243" i="2" s="1"/>
  <c r="P418" i="2"/>
  <c r="Q417" i="2"/>
  <c r="K28" i="4"/>
  <c r="H433" i="2"/>
  <c r="H434" i="2" s="1"/>
  <c r="P23" i="4"/>
  <c r="M423" i="2"/>
  <c r="M424" i="2" s="1"/>
  <c r="R21" i="4"/>
  <c r="P419" i="2" s="1"/>
  <c r="O419" i="2"/>
  <c r="O420" i="2" s="1"/>
  <c r="E438" i="2"/>
  <c r="I30" i="4"/>
  <c r="F437" i="2"/>
  <c r="F438" i="2" s="1"/>
  <c r="J29" i="4"/>
  <c r="G435" i="2"/>
  <c r="G436" i="2" s="1"/>
  <c r="M26" i="4"/>
  <c r="J429" i="2"/>
  <c r="J430" i="2" s="1"/>
  <c r="L27" i="4"/>
  <c r="I431" i="2"/>
  <c r="I432" i="2" s="1"/>
  <c r="E33" i="4"/>
  <c r="D441" i="2"/>
  <c r="O24" i="4"/>
  <c r="L425" i="2"/>
  <c r="L426" i="2" s="1"/>
  <c r="H31" i="4"/>
  <c r="E439" i="2"/>
  <c r="N25" i="4"/>
  <c r="K427" i="2"/>
  <c r="Q22" i="4"/>
  <c r="N421" i="2"/>
  <c r="N422" i="2" s="1"/>
  <c r="K46" i="6"/>
  <c r="H292" i="2"/>
  <c r="H293" i="2" s="1"/>
  <c r="O280" i="2"/>
  <c r="R40" i="6"/>
  <c r="F297" i="2"/>
  <c r="F298" i="2" s="1"/>
  <c r="I49" i="6"/>
  <c r="P313" i="2"/>
  <c r="Q313" i="2" s="1"/>
  <c r="Q312" i="2"/>
  <c r="P42" i="6"/>
  <c r="M284" i="2"/>
  <c r="M285" i="2" s="1"/>
  <c r="P275" i="2"/>
  <c r="Q275" i="2" s="1"/>
  <c r="Q274" i="2"/>
  <c r="O34" i="6"/>
  <c r="L269" i="2"/>
  <c r="L270" i="2" s="1"/>
  <c r="P266" i="2"/>
  <c r="Q266" i="2" s="1"/>
  <c r="Q265" i="2"/>
  <c r="L67" i="3"/>
  <c r="K143" i="2" s="1"/>
  <c r="K144" i="2" s="1"/>
  <c r="L118" i="3"/>
  <c r="J238" i="2"/>
  <c r="L119" i="3"/>
  <c r="J240" i="2"/>
  <c r="M22" i="3"/>
  <c r="L61" i="2" s="1"/>
  <c r="K50" i="2"/>
  <c r="L21" i="3"/>
  <c r="K59" i="2" s="1"/>
  <c r="J50" i="2"/>
  <c r="J237" i="2"/>
  <c r="M117" i="3"/>
  <c r="K236" i="2"/>
  <c r="K237" i="2" s="1"/>
  <c r="M120" i="3"/>
  <c r="K242" i="2"/>
  <c r="K243" i="2" s="1"/>
  <c r="I52" i="2"/>
  <c r="L23" i="3"/>
  <c r="K63" i="2" s="1"/>
  <c r="K64" i="2" s="1"/>
  <c r="J52" i="2"/>
  <c r="I235" i="2"/>
  <c r="I254" i="2" s="1"/>
  <c r="L116" i="3"/>
  <c r="J234" i="2"/>
  <c r="J235" i="2" s="1"/>
  <c r="L19" i="3"/>
  <c r="K55" i="2" s="1"/>
  <c r="L24" i="3"/>
  <c r="K65" i="2" s="1"/>
  <c r="K66" i="2" s="1"/>
  <c r="J54" i="2"/>
  <c r="L25" i="3"/>
  <c r="K67" i="2" s="1"/>
  <c r="K68" i="2" s="1"/>
  <c r="H79" i="2" l="1"/>
  <c r="H80" i="2" s="1"/>
  <c r="J31" i="3"/>
  <c r="G81" i="2"/>
  <c r="I32" i="3"/>
  <c r="K30" i="3"/>
  <c r="I77" i="2"/>
  <c r="L29" i="3"/>
  <c r="J75" i="2"/>
  <c r="H33" i="3"/>
  <c r="F83" i="2"/>
  <c r="F84" i="2" s="1"/>
  <c r="E85" i="2"/>
  <c r="E86" i="2" s="1"/>
  <c r="G34" i="3"/>
  <c r="D36" i="3"/>
  <c r="E35" i="3"/>
  <c r="F35" i="3" s="1"/>
  <c r="D87" i="2"/>
  <c r="M20" i="3"/>
  <c r="L57" i="2" s="1"/>
  <c r="K48" i="2"/>
  <c r="Q48" i="2" s="1"/>
  <c r="Q47" i="2"/>
  <c r="K46" i="2"/>
  <c r="Q46" i="2" s="1"/>
  <c r="Q45" i="2"/>
  <c r="L126" i="3"/>
  <c r="E34" i="4"/>
  <c r="F34" i="4" s="1"/>
  <c r="F33" i="4"/>
  <c r="G33" i="4" s="1"/>
  <c r="F47" i="6"/>
  <c r="F99" i="6" s="1"/>
  <c r="E303" i="2"/>
  <c r="H52" i="6"/>
  <c r="K428" i="2"/>
  <c r="N26" i="4"/>
  <c r="K429" i="2"/>
  <c r="K430" i="2" s="1"/>
  <c r="Q418" i="2"/>
  <c r="O25" i="4"/>
  <c r="L427" i="2"/>
  <c r="L428" i="2" s="1"/>
  <c r="P420" i="2"/>
  <c r="Q420" i="2" s="1"/>
  <c r="Q419" i="2"/>
  <c r="L28" i="4"/>
  <c r="I433" i="2"/>
  <c r="E440" i="2"/>
  <c r="H32" i="4"/>
  <c r="E441" i="2"/>
  <c r="K29" i="4"/>
  <c r="H435" i="2"/>
  <c r="H436" i="2" s="1"/>
  <c r="I31" i="4"/>
  <c r="F439" i="2"/>
  <c r="F440" i="2" s="1"/>
  <c r="Q23" i="4"/>
  <c r="N423" i="2"/>
  <c r="N424" i="2" s="1"/>
  <c r="M27" i="4"/>
  <c r="J431" i="2"/>
  <c r="P24" i="4"/>
  <c r="M425" i="2"/>
  <c r="M426" i="2" s="1"/>
  <c r="D443" i="2"/>
  <c r="J30" i="4"/>
  <c r="G437" i="2"/>
  <c r="R22" i="4"/>
  <c r="P421" i="2" s="1"/>
  <c r="O421" i="2"/>
  <c r="O422" i="2" s="1"/>
  <c r="O281" i="2"/>
  <c r="E299" i="2"/>
  <c r="E300" i="2" s="1"/>
  <c r="G47" i="6"/>
  <c r="S40" i="6"/>
  <c r="P280" i="2"/>
  <c r="P281" i="2" s="1"/>
  <c r="L46" i="6"/>
  <c r="I292" i="2"/>
  <c r="J49" i="6"/>
  <c r="G297" i="2"/>
  <c r="Q42" i="6"/>
  <c r="N284" i="2"/>
  <c r="P34" i="6"/>
  <c r="M269" i="2"/>
  <c r="M270" i="2" s="1"/>
  <c r="J239" i="2"/>
  <c r="M119" i="3"/>
  <c r="K240" i="2"/>
  <c r="K241" i="2" s="1"/>
  <c r="M118" i="3"/>
  <c r="K238" i="2"/>
  <c r="K239" i="2" s="1"/>
  <c r="J245" i="2"/>
  <c r="K245" i="2"/>
  <c r="M67" i="3"/>
  <c r="L143" i="2" s="1"/>
  <c r="L144" i="2" s="1"/>
  <c r="J241" i="2"/>
  <c r="N22" i="3"/>
  <c r="M61" i="2" s="1"/>
  <c r="M21" i="3"/>
  <c r="L59" i="2" s="1"/>
  <c r="N117" i="3"/>
  <c r="L236" i="2"/>
  <c r="L237" i="2" s="1"/>
  <c r="N120" i="3"/>
  <c r="L242" i="2"/>
  <c r="L243" i="2" s="1"/>
  <c r="M23" i="3"/>
  <c r="L63" i="2" s="1"/>
  <c r="L64" i="2" s="1"/>
  <c r="K52" i="2"/>
  <c r="M116" i="3"/>
  <c r="K234" i="2"/>
  <c r="K235" i="2" s="1"/>
  <c r="M19" i="3"/>
  <c r="L55" i="2" s="1"/>
  <c r="M24" i="3"/>
  <c r="L65" i="2" s="1"/>
  <c r="L66" i="2" s="1"/>
  <c r="K54" i="2"/>
  <c r="M25" i="3"/>
  <c r="L67" i="2" s="1"/>
  <c r="L68" i="2" s="1"/>
  <c r="K56" i="2"/>
  <c r="N20" i="3" l="1"/>
  <c r="M57" i="2" s="1"/>
  <c r="D445" i="2"/>
  <c r="H34" i="3"/>
  <c r="F85" i="2"/>
  <c r="M29" i="3"/>
  <c r="K75" i="2"/>
  <c r="K76" i="2" s="1"/>
  <c r="J32" i="3"/>
  <c r="H81" i="2"/>
  <c r="H82" i="2" s="1"/>
  <c r="D37" i="3"/>
  <c r="D89" i="2"/>
  <c r="E36" i="3"/>
  <c r="F36" i="3" s="1"/>
  <c r="L30" i="3"/>
  <c r="J77" i="2"/>
  <c r="J78" i="2" s="1"/>
  <c r="G82" i="2"/>
  <c r="I33" i="3"/>
  <c r="G83" i="2"/>
  <c r="G84" i="2" s="1"/>
  <c r="K31" i="3"/>
  <c r="I79" i="2"/>
  <c r="I80" i="2" s="1"/>
  <c r="E87" i="2"/>
  <c r="G35" i="3"/>
  <c r="I78" i="2"/>
  <c r="J76" i="2"/>
  <c r="J254" i="2"/>
  <c r="K254" i="2"/>
  <c r="M126" i="3"/>
  <c r="G34" i="4"/>
  <c r="G35" i="4" s="1"/>
  <c r="F35" i="4"/>
  <c r="I52" i="6"/>
  <c r="F303" i="2"/>
  <c r="F304" i="2" s="1"/>
  <c r="E304" i="2"/>
  <c r="E388" i="2" s="1"/>
  <c r="G99" i="6"/>
  <c r="E27" i="1" s="1"/>
  <c r="K30" i="4"/>
  <c r="H437" i="2"/>
  <c r="H438" i="2" s="1"/>
  <c r="J432" i="2"/>
  <c r="L29" i="4"/>
  <c r="I435" i="2"/>
  <c r="I436" i="2" s="1"/>
  <c r="N27" i="4"/>
  <c r="K431" i="2"/>
  <c r="K432" i="2" s="1"/>
  <c r="E442" i="2"/>
  <c r="H33" i="4"/>
  <c r="E443" i="2"/>
  <c r="I32" i="4"/>
  <c r="F441" i="2"/>
  <c r="F442" i="2" s="1"/>
  <c r="P25" i="4"/>
  <c r="M427" i="2"/>
  <c r="P422" i="2"/>
  <c r="Q421" i="2"/>
  <c r="R23" i="4"/>
  <c r="P423" i="2" s="1"/>
  <c r="O423" i="2"/>
  <c r="O424" i="2" s="1"/>
  <c r="G438" i="2"/>
  <c r="Q281" i="2"/>
  <c r="Q24" i="4"/>
  <c r="N425" i="2"/>
  <c r="N426" i="2" s="1"/>
  <c r="J31" i="4"/>
  <c r="G439" i="2"/>
  <c r="G440" i="2" s="1"/>
  <c r="I434" i="2"/>
  <c r="N67" i="3"/>
  <c r="M143" i="2" s="1"/>
  <c r="M144" i="2" s="1"/>
  <c r="M28" i="4"/>
  <c r="J433" i="2"/>
  <c r="J434" i="2" s="1"/>
  <c r="O26" i="4"/>
  <c r="L429" i="2"/>
  <c r="L430" i="2" s="1"/>
  <c r="E294" i="2"/>
  <c r="I293" i="2"/>
  <c r="Q280" i="2"/>
  <c r="M46" i="6"/>
  <c r="J292" i="2"/>
  <c r="J293" i="2" s="1"/>
  <c r="G298" i="2"/>
  <c r="K49" i="6"/>
  <c r="H297" i="2"/>
  <c r="H298" i="2" s="1"/>
  <c r="N285" i="2"/>
  <c r="O284" i="2"/>
  <c r="O285" i="2" s="1"/>
  <c r="R42" i="6"/>
  <c r="Q34" i="6"/>
  <c r="N269" i="2"/>
  <c r="N270" i="2" s="1"/>
  <c r="N118" i="3"/>
  <c r="L238" i="2"/>
  <c r="L239" i="2" s="1"/>
  <c r="N119" i="3"/>
  <c r="L240" i="2"/>
  <c r="L245" i="2"/>
  <c r="N21" i="3"/>
  <c r="M59" i="2" s="1"/>
  <c r="O20" i="3"/>
  <c r="N57" i="2" s="1"/>
  <c r="L50" i="2"/>
  <c r="O22" i="3"/>
  <c r="N61" i="2" s="1"/>
  <c r="M50" i="2"/>
  <c r="O117" i="3"/>
  <c r="M236" i="2"/>
  <c r="O120" i="3"/>
  <c r="M242" i="2"/>
  <c r="N23" i="3"/>
  <c r="M63" i="2" s="1"/>
  <c r="M64" i="2" s="1"/>
  <c r="L52" i="2"/>
  <c r="N116" i="3"/>
  <c r="L234" i="2"/>
  <c r="L235" i="2" s="1"/>
  <c r="N19" i="3"/>
  <c r="M55" i="2" s="1"/>
  <c r="N24" i="3"/>
  <c r="M65" i="2" s="1"/>
  <c r="M66" i="2" s="1"/>
  <c r="L54" i="2"/>
  <c r="N25" i="3"/>
  <c r="M67" i="2" s="1"/>
  <c r="M68" i="2" s="1"/>
  <c r="L56" i="2"/>
  <c r="J33" i="3" l="1"/>
  <c r="H83" i="2"/>
  <c r="H84" i="2" s="1"/>
  <c r="H35" i="3"/>
  <c r="F87" i="2"/>
  <c r="F88" i="2" s="1"/>
  <c r="K32" i="3"/>
  <c r="I81" i="2"/>
  <c r="I82" i="2" s="1"/>
  <c r="E88" i="2"/>
  <c r="N29" i="3"/>
  <c r="L75" i="2"/>
  <c r="M30" i="3"/>
  <c r="K77" i="2"/>
  <c r="K78" i="2" s="1"/>
  <c r="D38" i="3"/>
  <c r="D91" i="2"/>
  <c r="E37" i="3"/>
  <c r="F37" i="3" s="1"/>
  <c r="L31" i="3"/>
  <c r="J79" i="2"/>
  <c r="J80" i="2" s="1"/>
  <c r="E89" i="2"/>
  <c r="G36" i="3"/>
  <c r="G85" i="2"/>
  <c r="I34" i="3"/>
  <c r="E445" i="2"/>
  <c r="E446" i="2" s="1"/>
  <c r="H34" i="4"/>
  <c r="I34" i="4" s="1"/>
  <c r="Q422" i="2"/>
  <c r="N126" i="3"/>
  <c r="G303" i="2"/>
  <c r="J52" i="6"/>
  <c r="O67" i="3"/>
  <c r="N143" i="2" s="1"/>
  <c r="N144" i="2" s="1"/>
  <c r="Q25" i="4"/>
  <c r="N427" i="2"/>
  <c r="N428" i="2" s="1"/>
  <c r="M428" i="2"/>
  <c r="K31" i="4"/>
  <c r="H439" i="2"/>
  <c r="H440" i="2" s="1"/>
  <c r="J32" i="4"/>
  <c r="G441" i="2"/>
  <c r="N28" i="4"/>
  <c r="K433" i="2"/>
  <c r="E444" i="2"/>
  <c r="O27" i="4"/>
  <c r="L431" i="2"/>
  <c r="L432" i="2" s="1"/>
  <c r="L30" i="4"/>
  <c r="I437" i="2"/>
  <c r="I438" i="2" s="1"/>
  <c r="M29" i="4"/>
  <c r="J435" i="2"/>
  <c r="R24" i="4"/>
  <c r="P425" i="2" s="1"/>
  <c r="O425" i="2"/>
  <c r="O426" i="2" s="1"/>
  <c r="P424" i="2"/>
  <c r="Q424" i="2" s="1"/>
  <c r="Q423" i="2"/>
  <c r="I33" i="4"/>
  <c r="F443" i="2"/>
  <c r="F444" i="2" s="1"/>
  <c r="P26" i="4"/>
  <c r="M429" i="2"/>
  <c r="M430" i="2" s="1"/>
  <c r="N46" i="6"/>
  <c r="K292" i="2"/>
  <c r="K293" i="2" s="1"/>
  <c r="I297" i="2"/>
  <c r="I298" i="2" s="1"/>
  <c r="L49" i="6"/>
  <c r="S42" i="6"/>
  <c r="P284" i="2"/>
  <c r="P285" i="2" s="1"/>
  <c r="Q285" i="2" s="1"/>
  <c r="R34" i="6"/>
  <c r="S34" i="6" s="1"/>
  <c r="O269" i="2"/>
  <c r="O270" i="2" s="1"/>
  <c r="L241" i="2"/>
  <c r="L254" i="2" s="1"/>
  <c r="O119" i="3"/>
  <c r="M240" i="2"/>
  <c r="M241" i="2" s="1"/>
  <c r="O118" i="3"/>
  <c r="M238" i="2"/>
  <c r="M239" i="2" s="1"/>
  <c r="P22" i="3"/>
  <c r="O61" i="2" s="1"/>
  <c r="N50" i="2"/>
  <c r="P20" i="3"/>
  <c r="O57" i="2" s="1"/>
  <c r="O21" i="3"/>
  <c r="N59" i="2" s="1"/>
  <c r="M237" i="2"/>
  <c r="P117" i="3"/>
  <c r="N236" i="2"/>
  <c r="N237" i="2" s="1"/>
  <c r="N242" i="2"/>
  <c r="N243" i="2" s="1"/>
  <c r="M243" i="2"/>
  <c r="P120" i="3"/>
  <c r="O23" i="3"/>
  <c r="N63" i="2" s="1"/>
  <c r="N64" i="2" s="1"/>
  <c r="M52" i="2"/>
  <c r="O116" i="3"/>
  <c r="M234" i="2"/>
  <c r="M235" i="2" s="1"/>
  <c r="O19" i="3"/>
  <c r="N55" i="2" s="1"/>
  <c r="O24" i="3"/>
  <c r="N65" i="2" s="1"/>
  <c r="N66" i="2" s="1"/>
  <c r="M54" i="2"/>
  <c r="O25" i="3"/>
  <c r="N67" i="2" s="1"/>
  <c r="N68" i="2" s="1"/>
  <c r="M56" i="2"/>
  <c r="E90" i="2" l="1"/>
  <c r="N30" i="3"/>
  <c r="L77" i="2"/>
  <c r="L32" i="3"/>
  <c r="J81" i="2"/>
  <c r="J82" i="2" s="1"/>
  <c r="L76" i="2"/>
  <c r="D39" i="3"/>
  <c r="D93" i="2"/>
  <c r="E38" i="3"/>
  <c r="F38" i="3" s="1"/>
  <c r="H36" i="3"/>
  <c r="F89" i="2"/>
  <c r="F90" i="2" s="1"/>
  <c r="M31" i="3"/>
  <c r="K79" i="2"/>
  <c r="K80" i="2" s="1"/>
  <c r="M75" i="2"/>
  <c r="M76" i="2" s="1"/>
  <c r="O29" i="3"/>
  <c r="I35" i="3"/>
  <c r="G87" i="2"/>
  <c r="J34" i="3"/>
  <c r="H85" i="2"/>
  <c r="E91" i="2"/>
  <c r="G37" i="3"/>
  <c r="I83" i="2"/>
  <c r="I84" i="2" s="1"/>
  <c r="K33" i="3"/>
  <c r="F445" i="2"/>
  <c r="F446" i="2" s="1"/>
  <c r="F447" i="2" s="1"/>
  <c r="E447" i="2"/>
  <c r="O126" i="3"/>
  <c r="K52" i="6"/>
  <c r="H303" i="2"/>
  <c r="H304" i="2" s="1"/>
  <c r="G304" i="2"/>
  <c r="P67" i="3"/>
  <c r="J34" i="4"/>
  <c r="G445" i="2"/>
  <c r="G446" i="2" s="1"/>
  <c r="P426" i="2"/>
  <c r="Q425" i="2"/>
  <c r="J436" i="2"/>
  <c r="K434" i="2"/>
  <c r="N29" i="4"/>
  <c r="K435" i="2"/>
  <c r="K436" i="2" s="1"/>
  <c r="O28" i="4"/>
  <c r="L433" i="2"/>
  <c r="L434" i="2" s="1"/>
  <c r="Q26" i="4"/>
  <c r="N429" i="2"/>
  <c r="N430" i="2" s="1"/>
  <c r="G442" i="2"/>
  <c r="J33" i="4"/>
  <c r="G443" i="2"/>
  <c r="M30" i="4"/>
  <c r="J437" i="2"/>
  <c r="J438" i="2" s="1"/>
  <c r="K32" i="4"/>
  <c r="H441" i="2"/>
  <c r="H442" i="2" s="1"/>
  <c r="L31" i="4"/>
  <c r="I439" i="2"/>
  <c r="P27" i="4"/>
  <c r="M431" i="2"/>
  <c r="M432" i="2" s="1"/>
  <c r="R25" i="4"/>
  <c r="P427" i="2" s="1"/>
  <c r="O427" i="2"/>
  <c r="O428" i="2" s="1"/>
  <c r="O46" i="6"/>
  <c r="L292" i="2"/>
  <c r="L293" i="2" s="1"/>
  <c r="M49" i="6"/>
  <c r="J297" i="2"/>
  <c r="Q284" i="2"/>
  <c r="P269" i="2"/>
  <c r="P118" i="3"/>
  <c r="N238" i="2"/>
  <c r="N239" i="2" s="1"/>
  <c r="M245" i="2"/>
  <c r="M254" i="2" s="1"/>
  <c r="N245" i="2"/>
  <c r="P119" i="3"/>
  <c r="N240" i="2"/>
  <c r="N241" i="2" s="1"/>
  <c r="P21" i="3"/>
  <c r="O59" i="2" s="1"/>
  <c r="Q22" i="3"/>
  <c r="P61" i="2" s="1"/>
  <c r="O50" i="2"/>
  <c r="Q20" i="3"/>
  <c r="P57" i="2" s="1"/>
  <c r="Q117" i="3"/>
  <c r="P236" i="2" s="1"/>
  <c r="O236" i="2"/>
  <c r="O237" i="2" s="1"/>
  <c r="Q120" i="3"/>
  <c r="P242" i="2" s="1"/>
  <c r="P243" i="2" s="1"/>
  <c r="O242" i="2"/>
  <c r="P23" i="3"/>
  <c r="O63" i="2" s="1"/>
  <c r="O64" i="2" s="1"/>
  <c r="N52" i="2"/>
  <c r="P116" i="3"/>
  <c r="N234" i="2"/>
  <c r="N235" i="2" s="1"/>
  <c r="P19" i="3"/>
  <c r="O55" i="2" s="1"/>
  <c r="P24" i="3"/>
  <c r="O65" i="2" s="1"/>
  <c r="O66" i="2" s="1"/>
  <c r="N54" i="2"/>
  <c r="P25" i="3"/>
  <c r="O67" i="2" s="1"/>
  <c r="O68" i="2" s="1"/>
  <c r="N56" i="2"/>
  <c r="L33" i="3" l="1"/>
  <c r="J83" i="2"/>
  <c r="J84" i="2" s="1"/>
  <c r="M32" i="3"/>
  <c r="K81" i="2"/>
  <c r="K82" i="2" s="1"/>
  <c r="J35" i="3"/>
  <c r="H87" i="2"/>
  <c r="H88" i="2" s="1"/>
  <c r="E93" i="2"/>
  <c r="G38" i="3"/>
  <c r="L78" i="2"/>
  <c r="G88" i="2"/>
  <c r="N75" i="2"/>
  <c r="N76" i="2" s="1"/>
  <c r="P29" i="3"/>
  <c r="O30" i="3"/>
  <c r="M77" i="2"/>
  <c r="M78" i="2" s="1"/>
  <c r="K34" i="3"/>
  <c r="I85" i="2"/>
  <c r="G89" i="2"/>
  <c r="G90" i="2" s="1"/>
  <c r="I36" i="3"/>
  <c r="F91" i="2"/>
  <c r="F92" i="2" s="1"/>
  <c r="H37" i="3"/>
  <c r="D40" i="3"/>
  <c r="D95" i="2"/>
  <c r="E39" i="3"/>
  <c r="F39" i="3" s="1"/>
  <c r="N31" i="3"/>
  <c r="L79" i="2"/>
  <c r="E92" i="2"/>
  <c r="N254" i="2"/>
  <c r="Q67" i="3"/>
  <c r="P143" i="2" s="1"/>
  <c r="O143" i="2"/>
  <c r="O144" i="2" s="1"/>
  <c r="P126" i="3"/>
  <c r="L52" i="6"/>
  <c r="I303" i="2"/>
  <c r="K34" i="4"/>
  <c r="H445" i="2"/>
  <c r="H446" i="2" s="1"/>
  <c r="R67" i="3"/>
  <c r="Q27" i="4"/>
  <c r="N431" i="2"/>
  <c r="N432" i="2" s="1"/>
  <c r="L32" i="4"/>
  <c r="I441" i="2"/>
  <c r="I442" i="2" s="1"/>
  <c r="R26" i="4"/>
  <c r="P429" i="2" s="1"/>
  <c r="O429" i="2"/>
  <c r="O430" i="2" s="1"/>
  <c r="I440" i="2"/>
  <c r="N30" i="4"/>
  <c r="K437" i="2"/>
  <c r="P28" i="4"/>
  <c r="M433" i="2"/>
  <c r="M434" i="2" s="1"/>
  <c r="M31" i="4"/>
  <c r="J439" i="2"/>
  <c r="J440" i="2" s="1"/>
  <c r="G444" i="2"/>
  <c r="G447" i="2" s="1"/>
  <c r="K33" i="4"/>
  <c r="H443" i="2"/>
  <c r="H444" i="2" s="1"/>
  <c r="O29" i="4"/>
  <c r="L435" i="2"/>
  <c r="L436" i="2" s="1"/>
  <c r="Q426" i="2"/>
  <c r="P428" i="2"/>
  <c r="Q428" i="2" s="1"/>
  <c r="Q427" i="2"/>
  <c r="P46" i="6"/>
  <c r="M292" i="2"/>
  <c r="J298" i="2"/>
  <c r="N49" i="6"/>
  <c r="K297" i="2"/>
  <c r="K298" i="2" s="1"/>
  <c r="P270" i="2"/>
  <c r="Q270" i="2" s="1"/>
  <c r="Q269" i="2"/>
  <c r="Q119" i="3"/>
  <c r="O240" i="2"/>
  <c r="O241" i="2" s="1"/>
  <c r="O245" i="2"/>
  <c r="Q118" i="3"/>
  <c r="O238" i="2"/>
  <c r="O239" i="2" s="1"/>
  <c r="R117" i="3"/>
  <c r="Q21" i="3"/>
  <c r="P59" i="2" s="1"/>
  <c r="R20" i="3"/>
  <c r="R22" i="3"/>
  <c r="P237" i="2"/>
  <c r="Q237" i="2" s="1"/>
  <c r="Q236" i="2"/>
  <c r="O243" i="2"/>
  <c r="Q243" i="2" s="1"/>
  <c r="Q242" i="2"/>
  <c r="R120" i="3"/>
  <c r="Q23" i="3"/>
  <c r="P63" i="2" s="1"/>
  <c r="O52" i="2"/>
  <c r="Q116" i="3"/>
  <c r="Q126" i="3" s="1"/>
  <c r="O234" i="2"/>
  <c r="O235" i="2" s="1"/>
  <c r="Q19" i="3"/>
  <c r="P55" i="2" s="1"/>
  <c r="Q24" i="3"/>
  <c r="P65" i="2" s="1"/>
  <c r="O54" i="2"/>
  <c r="Q25" i="3"/>
  <c r="P67" i="2" s="1"/>
  <c r="O56" i="2"/>
  <c r="E95" i="2" l="1"/>
  <c r="E96" i="2" s="1"/>
  <c r="G39" i="3"/>
  <c r="K35" i="3"/>
  <c r="I87" i="2"/>
  <c r="I88" i="2" s="1"/>
  <c r="D41" i="3"/>
  <c r="D97" i="2"/>
  <c r="E40" i="3"/>
  <c r="F40" i="3" s="1"/>
  <c r="L34" i="3"/>
  <c r="J85" i="2"/>
  <c r="G91" i="2"/>
  <c r="I37" i="3"/>
  <c r="L81" i="2"/>
  <c r="L82" i="2" s="1"/>
  <c r="N32" i="3"/>
  <c r="N77" i="2"/>
  <c r="N78" i="2" s="1"/>
  <c r="P30" i="3"/>
  <c r="O75" i="2"/>
  <c r="O76" i="2" s="1"/>
  <c r="Q29" i="3"/>
  <c r="F93" i="2"/>
  <c r="H38" i="3"/>
  <c r="M33" i="3"/>
  <c r="K83" i="2"/>
  <c r="K84" i="2" s="1"/>
  <c r="M79" i="2"/>
  <c r="O31" i="3"/>
  <c r="J36" i="3"/>
  <c r="H89" i="2"/>
  <c r="H447" i="2"/>
  <c r="O254" i="2"/>
  <c r="P144" i="2"/>
  <c r="Q144" i="2" s="1"/>
  <c r="Q143" i="2"/>
  <c r="P64" i="2"/>
  <c r="Q64" i="2" s="1"/>
  <c r="Q63" i="2"/>
  <c r="P66" i="2"/>
  <c r="Q66" i="2" s="1"/>
  <c r="Q65" i="2"/>
  <c r="P68" i="2"/>
  <c r="Q68" i="2" s="1"/>
  <c r="Q67" i="2"/>
  <c r="I304" i="2"/>
  <c r="M52" i="6"/>
  <c r="J303" i="2"/>
  <c r="J304" i="2" s="1"/>
  <c r="L34" i="4"/>
  <c r="I445" i="2"/>
  <c r="M32" i="4"/>
  <c r="J441" i="2"/>
  <c r="N31" i="4"/>
  <c r="K439" i="2"/>
  <c r="K440" i="2" s="1"/>
  <c r="R27" i="4"/>
  <c r="P431" i="2" s="1"/>
  <c r="O431" i="2"/>
  <c r="O432" i="2" s="1"/>
  <c r="P29" i="4"/>
  <c r="M435" i="2"/>
  <c r="M436" i="2" s="1"/>
  <c r="Q28" i="4"/>
  <c r="N433" i="2"/>
  <c r="N434" i="2" s="1"/>
  <c r="K438" i="2"/>
  <c r="L33" i="4"/>
  <c r="I443" i="2"/>
  <c r="I444" i="2" s="1"/>
  <c r="O30" i="4"/>
  <c r="L437" i="2"/>
  <c r="L438" i="2" s="1"/>
  <c r="P430" i="2"/>
  <c r="Q429" i="2"/>
  <c r="M293" i="2"/>
  <c r="Q46" i="6"/>
  <c r="N292" i="2"/>
  <c r="N293" i="2" s="1"/>
  <c r="L297" i="2"/>
  <c r="L298" i="2" s="1"/>
  <c r="O49" i="6"/>
  <c r="P238" i="2"/>
  <c r="R118" i="3"/>
  <c r="P245" i="2"/>
  <c r="Q245" i="2" s="1"/>
  <c r="Q244" i="2"/>
  <c r="P240" i="2"/>
  <c r="R119" i="3"/>
  <c r="P50" i="2"/>
  <c r="Q50" i="2" s="1"/>
  <c r="Q49" i="2"/>
  <c r="R21" i="3"/>
  <c r="R23" i="3"/>
  <c r="P234" i="2"/>
  <c r="R116" i="3"/>
  <c r="R19" i="3"/>
  <c r="R24" i="3"/>
  <c r="R25" i="3"/>
  <c r="H90" i="2" l="1"/>
  <c r="N79" i="2"/>
  <c r="P31" i="3"/>
  <c r="K85" i="2"/>
  <c r="M34" i="3"/>
  <c r="G92" i="2"/>
  <c r="Q30" i="3"/>
  <c r="O77" i="2"/>
  <c r="O78" i="2" s="1"/>
  <c r="E97" i="2"/>
  <c r="G40" i="3"/>
  <c r="K36" i="3"/>
  <c r="I89" i="2"/>
  <c r="I90" i="2" s="1"/>
  <c r="F95" i="2"/>
  <c r="H39" i="3"/>
  <c r="P75" i="2"/>
  <c r="R29" i="3"/>
  <c r="O32" i="3"/>
  <c r="M81" i="2"/>
  <c r="M82" i="2" s="1"/>
  <c r="D42" i="3"/>
  <c r="D99" i="2"/>
  <c r="E41" i="3"/>
  <c r="F41" i="3" s="1"/>
  <c r="J87" i="2"/>
  <c r="L35" i="3"/>
  <c r="N33" i="3"/>
  <c r="L83" i="2"/>
  <c r="L84" i="2" s="1"/>
  <c r="G93" i="2"/>
  <c r="I38" i="3"/>
  <c r="H91" i="2"/>
  <c r="H92" i="2" s="1"/>
  <c r="J37" i="3"/>
  <c r="R126" i="3"/>
  <c r="N52" i="6"/>
  <c r="K303" i="2"/>
  <c r="K304" i="2" s="1"/>
  <c r="I446" i="2"/>
  <c r="I447" i="2" s="1"/>
  <c r="M34" i="4"/>
  <c r="J445" i="2"/>
  <c r="J446" i="2" s="1"/>
  <c r="P30" i="4"/>
  <c r="M437" i="2"/>
  <c r="M438" i="2" s="1"/>
  <c r="Q29" i="4"/>
  <c r="N435" i="2"/>
  <c r="N436" i="2" s="1"/>
  <c r="Q430" i="2"/>
  <c r="M33" i="4"/>
  <c r="J443" i="2"/>
  <c r="J444" i="2" s="1"/>
  <c r="P432" i="2"/>
  <c r="Q432" i="2" s="1"/>
  <c r="Q431" i="2"/>
  <c r="N32" i="4"/>
  <c r="K441" i="2"/>
  <c r="K442" i="2" s="1"/>
  <c r="O31" i="4"/>
  <c r="L439" i="2"/>
  <c r="L440" i="2" s="1"/>
  <c r="R28" i="4"/>
  <c r="P433" i="2" s="1"/>
  <c r="O433" i="2"/>
  <c r="O434" i="2" s="1"/>
  <c r="J442" i="2"/>
  <c r="R46" i="6"/>
  <c r="O292" i="2"/>
  <c r="O293" i="2" s="1"/>
  <c r="P49" i="6"/>
  <c r="M297" i="2"/>
  <c r="P241" i="2"/>
  <c r="Q241" i="2" s="1"/>
  <c r="Q240" i="2"/>
  <c r="P239" i="2"/>
  <c r="Q239" i="2" s="1"/>
  <c r="Q238" i="2"/>
  <c r="P52" i="2"/>
  <c r="Q52" i="2" s="1"/>
  <c r="Q51" i="2"/>
  <c r="Q55" i="2"/>
  <c r="P56" i="2"/>
  <c r="Q56" i="2" s="1"/>
  <c r="Q53" i="2"/>
  <c r="P54" i="2"/>
  <c r="Q54" i="2" s="1"/>
  <c r="P235" i="2"/>
  <c r="Q234" i="2"/>
  <c r="L85" i="2" l="1"/>
  <c r="N34" i="3"/>
  <c r="P32" i="3"/>
  <c r="N81" i="2"/>
  <c r="N82" i="2" s="1"/>
  <c r="F97" i="2"/>
  <c r="F98" i="2" s="1"/>
  <c r="H40" i="3"/>
  <c r="O79" i="2"/>
  <c r="Q31" i="3"/>
  <c r="J89" i="2"/>
  <c r="J90" i="2" s="1"/>
  <c r="L36" i="3"/>
  <c r="I91" i="2"/>
  <c r="I92" i="2" s="1"/>
  <c r="K37" i="3"/>
  <c r="M35" i="3"/>
  <c r="K87" i="2"/>
  <c r="K88" i="2" s="1"/>
  <c r="P76" i="2"/>
  <c r="Q76" i="2" s="1"/>
  <c r="Q75" i="2"/>
  <c r="J88" i="2"/>
  <c r="G95" i="2"/>
  <c r="I39" i="3"/>
  <c r="P77" i="2"/>
  <c r="R30" i="3"/>
  <c r="M83" i="2"/>
  <c r="O33" i="3"/>
  <c r="E98" i="2"/>
  <c r="H93" i="2"/>
  <c r="J38" i="3"/>
  <c r="E99" i="2"/>
  <c r="G41" i="3"/>
  <c r="D43" i="3"/>
  <c r="D101" i="2"/>
  <c r="E42" i="3"/>
  <c r="F42" i="3" s="1"/>
  <c r="P254" i="2"/>
  <c r="Q254" i="2" s="1"/>
  <c r="J447" i="2"/>
  <c r="L303" i="2"/>
  <c r="L304" i="2" s="1"/>
  <c r="O52" i="6"/>
  <c r="N34" i="4"/>
  <c r="K445" i="2"/>
  <c r="K446" i="2" s="1"/>
  <c r="P434" i="2"/>
  <c r="Q434" i="2" s="1"/>
  <c r="Q433" i="2"/>
  <c r="R29" i="4"/>
  <c r="P435" i="2" s="1"/>
  <c r="O435" i="2"/>
  <c r="O436" i="2" s="1"/>
  <c r="P31" i="4"/>
  <c r="M439" i="2"/>
  <c r="M440" i="2" s="1"/>
  <c r="Q30" i="4"/>
  <c r="N437" i="2"/>
  <c r="N438" i="2" s="1"/>
  <c r="N33" i="4"/>
  <c r="K443" i="2"/>
  <c r="O32" i="4"/>
  <c r="L441" i="2"/>
  <c r="L442" i="2" s="1"/>
  <c r="S46" i="6"/>
  <c r="P292" i="2"/>
  <c r="M298" i="2"/>
  <c r="Q49" i="6"/>
  <c r="N297" i="2"/>
  <c r="N298" i="2" s="1"/>
  <c r="Q235" i="2"/>
  <c r="H17" i="6"/>
  <c r="I17" i="6" s="1"/>
  <c r="J17" i="6" s="1"/>
  <c r="K17" i="6" s="1"/>
  <c r="L17" i="6" s="1"/>
  <c r="M17" i="6" s="1"/>
  <c r="N17" i="6" s="1"/>
  <c r="O17" i="6" s="1"/>
  <c r="P17" i="6" s="1"/>
  <c r="Q17" i="6" s="1"/>
  <c r="R17" i="6" s="1"/>
  <c r="H10" i="6"/>
  <c r="H9" i="6" s="1"/>
  <c r="G97" i="2" l="1"/>
  <c r="I40" i="3"/>
  <c r="H95" i="2"/>
  <c r="J39" i="3"/>
  <c r="I93" i="2"/>
  <c r="K38" i="3"/>
  <c r="J91" i="2"/>
  <c r="L37" i="3"/>
  <c r="E101" i="2"/>
  <c r="G42" i="3"/>
  <c r="P78" i="2"/>
  <c r="Q78" i="2" s="1"/>
  <c r="Q77" i="2"/>
  <c r="Q32" i="3"/>
  <c r="O81" i="2"/>
  <c r="O82" i="2" s="1"/>
  <c r="N35" i="3"/>
  <c r="L87" i="2"/>
  <c r="L88" i="2" s="1"/>
  <c r="N83" i="2"/>
  <c r="N84" i="2" s="1"/>
  <c r="P33" i="3"/>
  <c r="M36" i="3"/>
  <c r="K89" i="2"/>
  <c r="O34" i="3"/>
  <c r="M85" i="2"/>
  <c r="D44" i="3"/>
  <c r="D103" i="2"/>
  <c r="E43" i="3"/>
  <c r="F43" i="3" s="1"/>
  <c r="F99" i="2"/>
  <c r="F100" i="2" s="1"/>
  <c r="H41" i="3"/>
  <c r="M84" i="2"/>
  <c r="E100" i="2"/>
  <c r="P79" i="2"/>
  <c r="R31" i="3"/>
  <c r="P52" i="6"/>
  <c r="M303" i="2"/>
  <c r="M304" i="2" s="1"/>
  <c r="O34" i="4"/>
  <c r="L445" i="2"/>
  <c r="L446" i="2" s="1"/>
  <c r="P436" i="2"/>
  <c r="Q435" i="2"/>
  <c r="K444" i="2"/>
  <c r="K447" i="2" s="1"/>
  <c r="O33" i="4"/>
  <c r="L443" i="2"/>
  <c r="L444" i="2" s="1"/>
  <c r="R30" i="4"/>
  <c r="P437" i="2" s="1"/>
  <c r="O437" i="2"/>
  <c r="O438" i="2" s="1"/>
  <c r="P32" i="4"/>
  <c r="M441" i="2"/>
  <c r="M442" i="2" s="1"/>
  <c r="Q31" i="4"/>
  <c r="N439" i="2"/>
  <c r="N440" i="2" s="1"/>
  <c r="P293" i="2"/>
  <c r="Q293" i="2" s="1"/>
  <c r="Q292" i="2"/>
  <c r="R49" i="6"/>
  <c r="O297" i="2"/>
  <c r="O298" i="2" s="1"/>
  <c r="I10" i="6"/>
  <c r="I9" i="6" s="1"/>
  <c r="H19" i="6"/>
  <c r="F19" i="2" s="1"/>
  <c r="H18" i="6"/>
  <c r="H56" i="6"/>
  <c r="F310" i="2" s="1"/>
  <c r="H55" i="6"/>
  <c r="F308" i="2" s="1"/>
  <c r="H54" i="6"/>
  <c r="F306" i="2" s="1"/>
  <c r="H50" i="6"/>
  <c r="H48" i="6"/>
  <c r="H44" i="6"/>
  <c r="H43" i="6"/>
  <c r="H41" i="6"/>
  <c r="H39" i="6"/>
  <c r="I35" i="6"/>
  <c r="H16" i="6"/>
  <c r="I16" i="6" s="1"/>
  <c r="J16" i="6" s="1"/>
  <c r="H15" i="6"/>
  <c r="H7" i="6"/>
  <c r="H6" i="6"/>
  <c r="G74" i="3"/>
  <c r="F157" i="2" s="1"/>
  <c r="G73" i="3"/>
  <c r="F155" i="2" s="1"/>
  <c r="G72" i="3"/>
  <c r="F153" i="2" s="1"/>
  <c r="G71" i="3"/>
  <c r="F151" i="2" s="1"/>
  <c r="G70" i="3"/>
  <c r="F149" i="2" s="1"/>
  <c r="G110" i="3"/>
  <c r="F229" i="2" s="1"/>
  <c r="G69" i="3"/>
  <c r="F147" i="2" s="1"/>
  <c r="G68" i="3"/>
  <c r="F145" i="2" s="1"/>
  <c r="G28" i="3"/>
  <c r="F73" i="2" s="1"/>
  <c r="G27" i="3"/>
  <c r="F71" i="2" s="1"/>
  <c r="G26" i="3"/>
  <c r="F69" i="2" s="1"/>
  <c r="G9" i="3"/>
  <c r="G8" i="3"/>
  <c r="G7" i="3"/>
  <c r="H7" i="3" s="1"/>
  <c r="G66" i="3"/>
  <c r="F141" i="2" s="1"/>
  <c r="G65" i="3"/>
  <c r="F139" i="2" s="1"/>
  <c r="G64" i="3"/>
  <c r="F137" i="2" s="1"/>
  <c r="G63" i="3"/>
  <c r="F135" i="2" s="1"/>
  <c r="G62" i="3"/>
  <c r="J93" i="2" l="1"/>
  <c r="L38" i="3"/>
  <c r="N36" i="3"/>
  <c r="L89" i="2"/>
  <c r="L90" i="2" s="1"/>
  <c r="E103" i="2"/>
  <c r="G43" i="3"/>
  <c r="Q33" i="3"/>
  <c r="O83" i="2"/>
  <c r="O84" i="2" s="1"/>
  <c r="I95" i="2"/>
  <c r="K39" i="3"/>
  <c r="N85" i="2"/>
  <c r="P34" i="3"/>
  <c r="P81" i="2"/>
  <c r="R32" i="3"/>
  <c r="G99" i="2"/>
  <c r="G100" i="2" s="1"/>
  <c r="I41" i="3"/>
  <c r="J92" i="2"/>
  <c r="K90" i="2"/>
  <c r="D45" i="3"/>
  <c r="D105" i="2"/>
  <c r="E44" i="3"/>
  <c r="F44" i="3" s="1"/>
  <c r="F101" i="2"/>
  <c r="F102" i="2" s="1"/>
  <c r="H42" i="3"/>
  <c r="E102" i="2"/>
  <c r="H97" i="2"/>
  <c r="H98" i="2" s="1"/>
  <c r="J40" i="3"/>
  <c r="O35" i="3"/>
  <c r="M87" i="2"/>
  <c r="M88" i="2" s="1"/>
  <c r="K91" i="2"/>
  <c r="K92" i="2" s="1"/>
  <c r="M37" i="3"/>
  <c r="G98" i="2"/>
  <c r="L447" i="2"/>
  <c r="F133" i="2"/>
  <c r="F134" i="2" s="1"/>
  <c r="G111" i="3"/>
  <c r="F158" i="2"/>
  <c r="F154" i="2"/>
  <c r="F148" i="2"/>
  <c r="F146" i="2"/>
  <c r="F142" i="2"/>
  <c r="F230" i="2"/>
  <c r="F156" i="2"/>
  <c r="F140" i="2"/>
  <c r="F150" i="2"/>
  <c r="F136" i="2"/>
  <c r="F138" i="2"/>
  <c r="F152" i="2"/>
  <c r="F70" i="2"/>
  <c r="F72" i="2"/>
  <c r="F74" i="2"/>
  <c r="F198" i="2"/>
  <c r="F96" i="2"/>
  <c r="F194" i="2"/>
  <c r="Q52" i="6"/>
  <c r="N303" i="2"/>
  <c r="N304" i="2" s="1"/>
  <c r="P34" i="4"/>
  <c r="M445" i="2"/>
  <c r="M446" i="2" s="1"/>
  <c r="P33" i="4"/>
  <c r="M443" i="2"/>
  <c r="M444" i="2" s="1"/>
  <c r="Q32" i="4"/>
  <c r="N441" i="2"/>
  <c r="N442" i="2" s="1"/>
  <c r="Q436" i="2"/>
  <c r="R31" i="4"/>
  <c r="P439" i="2" s="1"/>
  <c r="O439" i="2"/>
  <c r="O440" i="2" s="1"/>
  <c r="P438" i="2"/>
  <c r="Q438" i="2" s="1"/>
  <c r="Q437" i="2"/>
  <c r="F307" i="2"/>
  <c r="F309" i="2"/>
  <c r="F21" i="1"/>
  <c r="F295" i="2"/>
  <c r="F311" i="2"/>
  <c r="P297" i="2"/>
  <c r="S49" i="6"/>
  <c r="J10" i="6"/>
  <c r="J9" i="6" s="1"/>
  <c r="I54" i="6"/>
  <c r="G306" i="2" s="1"/>
  <c r="G307" i="2" s="1"/>
  <c r="H53" i="6"/>
  <c r="H36" i="6"/>
  <c r="F20" i="1" s="1"/>
  <c r="I55" i="6"/>
  <c r="I48" i="6"/>
  <c r="H47" i="6"/>
  <c r="I43" i="6"/>
  <c r="F286" i="2"/>
  <c r="F287" i="2" s="1"/>
  <c r="I44" i="6"/>
  <c r="F288" i="2"/>
  <c r="I50" i="6"/>
  <c r="F299" i="2"/>
  <c r="J35" i="6"/>
  <c r="G271" i="2"/>
  <c r="I39" i="6"/>
  <c r="F278" i="2"/>
  <c r="F290" i="2"/>
  <c r="I41" i="6"/>
  <c r="F282" i="2"/>
  <c r="F283" i="2" s="1"/>
  <c r="H26" i="3"/>
  <c r="H63" i="3"/>
  <c r="G135" i="2" s="1"/>
  <c r="G136" i="2" s="1"/>
  <c r="H27" i="3"/>
  <c r="H71" i="3"/>
  <c r="G151" i="2" s="1"/>
  <c r="G152" i="2" s="1"/>
  <c r="F196" i="2"/>
  <c r="H28" i="3"/>
  <c r="G73" i="2" s="1"/>
  <c r="G74" i="2" s="1"/>
  <c r="H9" i="3"/>
  <c r="I9" i="3" s="1"/>
  <c r="J9" i="3" s="1"/>
  <c r="K9" i="3" s="1"/>
  <c r="L9" i="3" s="1"/>
  <c r="M9" i="3" s="1"/>
  <c r="H65" i="3"/>
  <c r="G139" i="2" s="1"/>
  <c r="G140" i="2" s="1"/>
  <c r="H66" i="3"/>
  <c r="G141" i="2" s="1"/>
  <c r="G142" i="2" s="1"/>
  <c r="H68" i="3"/>
  <c r="G145" i="2" s="1"/>
  <c r="G146" i="2" s="1"/>
  <c r="F202" i="2"/>
  <c r="H110" i="3"/>
  <c r="H21" i="6"/>
  <c r="F33" i="1" s="1"/>
  <c r="F200" i="2"/>
  <c r="E18" i="1"/>
  <c r="H69" i="3"/>
  <c r="G147" i="2" s="1"/>
  <c r="G148" i="2" s="1"/>
  <c r="I18" i="6"/>
  <c r="F18" i="2"/>
  <c r="F20" i="2" s="1"/>
  <c r="F21" i="2" s="1"/>
  <c r="I19" i="6"/>
  <c r="G19" i="2" s="1"/>
  <c r="H64" i="3"/>
  <c r="G137" i="2" s="1"/>
  <c r="G138" i="2" s="1"/>
  <c r="I7" i="6"/>
  <c r="I31" i="6"/>
  <c r="I15" i="6"/>
  <c r="I56" i="6"/>
  <c r="K16" i="6"/>
  <c r="L16" i="6" s="1"/>
  <c r="M16" i="6" s="1"/>
  <c r="N16" i="6" s="1"/>
  <c r="O16" i="6" s="1"/>
  <c r="P16" i="6" s="1"/>
  <c r="Q16" i="6" s="1"/>
  <c r="R16" i="6" s="1"/>
  <c r="I6" i="6"/>
  <c r="J6" i="6" s="1"/>
  <c r="H74" i="3"/>
  <c r="G157" i="2" s="1"/>
  <c r="G158" i="2" s="1"/>
  <c r="H73" i="3"/>
  <c r="G155" i="2" s="1"/>
  <c r="G156" i="2" s="1"/>
  <c r="H72" i="3"/>
  <c r="G153" i="2" s="1"/>
  <c r="G154" i="2" s="1"/>
  <c r="H70" i="3"/>
  <c r="G149" i="2" s="1"/>
  <c r="G150" i="2" s="1"/>
  <c r="H8" i="3"/>
  <c r="I8" i="3" s="1"/>
  <c r="J8" i="3" s="1"/>
  <c r="K8" i="3" s="1"/>
  <c r="L8" i="3" s="1"/>
  <c r="M8" i="3" s="1"/>
  <c r="N8" i="3" s="1"/>
  <c r="O8" i="3" s="1"/>
  <c r="P8" i="3" s="1"/>
  <c r="Q8" i="3" s="1"/>
  <c r="I7" i="3"/>
  <c r="J7" i="3" s="1"/>
  <c r="K7" i="3" s="1"/>
  <c r="L7" i="3" s="1"/>
  <c r="M7" i="3" s="1"/>
  <c r="N7" i="3" s="1"/>
  <c r="O7" i="3" s="1"/>
  <c r="P7" i="3" s="1"/>
  <c r="Q7" i="3" s="1"/>
  <c r="H62" i="3"/>
  <c r="L91" i="2" l="1"/>
  <c r="L92" i="2" s="1"/>
  <c r="N37" i="3"/>
  <c r="O85" i="2"/>
  <c r="Q34" i="3"/>
  <c r="E104" i="2"/>
  <c r="P82" i="2"/>
  <c r="Q82" i="2" s="1"/>
  <c r="Q81" i="2"/>
  <c r="F103" i="2"/>
  <c r="F104" i="2" s="1"/>
  <c r="H43" i="3"/>
  <c r="J95" i="2"/>
  <c r="L39" i="3"/>
  <c r="O36" i="3"/>
  <c r="M89" i="2"/>
  <c r="M90" i="2" s="1"/>
  <c r="G101" i="2"/>
  <c r="G102" i="2" s="1"/>
  <c r="I42" i="3"/>
  <c r="I97" i="2"/>
  <c r="K40" i="3"/>
  <c r="E105" i="2"/>
  <c r="G44" i="3"/>
  <c r="H99" i="2"/>
  <c r="J41" i="3"/>
  <c r="K93" i="2"/>
  <c r="M38" i="3"/>
  <c r="P35" i="3"/>
  <c r="N87" i="2"/>
  <c r="N88" i="2" s="1"/>
  <c r="D46" i="3"/>
  <c r="D107" i="2"/>
  <c r="E45" i="3"/>
  <c r="F45" i="3" s="1"/>
  <c r="P83" i="2"/>
  <c r="R33" i="3"/>
  <c r="M447" i="2"/>
  <c r="G133" i="2"/>
  <c r="G134" i="2" s="1"/>
  <c r="H111" i="3"/>
  <c r="G204" i="2"/>
  <c r="G229" i="2"/>
  <c r="G60" i="2"/>
  <c r="G71" i="2"/>
  <c r="G58" i="2"/>
  <c r="G69" i="2"/>
  <c r="N9" i="3"/>
  <c r="L35" i="2"/>
  <c r="G196" i="2"/>
  <c r="I66" i="3"/>
  <c r="G192" i="2"/>
  <c r="R52" i="6"/>
  <c r="O303" i="2"/>
  <c r="O304" i="2" s="1"/>
  <c r="F305" i="2"/>
  <c r="H99" i="6"/>
  <c r="I71" i="3"/>
  <c r="H151" i="2" s="1"/>
  <c r="H152" i="2" s="1"/>
  <c r="Q34" i="4"/>
  <c r="N445" i="2"/>
  <c r="N446" i="2" s="1"/>
  <c r="R32" i="4"/>
  <c r="P441" i="2" s="1"/>
  <c r="O441" i="2"/>
  <c r="O442" i="2" s="1"/>
  <c r="P440" i="2"/>
  <c r="Q440" i="2" s="1"/>
  <c r="Q439" i="2"/>
  <c r="Q33" i="4"/>
  <c r="N443" i="2"/>
  <c r="N444" i="2" s="1"/>
  <c r="F294" i="2"/>
  <c r="F296" i="2"/>
  <c r="J56" i="6"/>
  <c r="G310" i="2"/>
  <c r="G21" i="1"/>
  <c r="G295" i="2"/>
  <c r="G296" i="2" s="1"/>
  <c r="J55" i="6"/>
  <c r="G308" i="2"/>
  <c r="I68" i="3"/>
  <c r="I65" i="3"/>
  <c r="I110" i="3"/>
  <c r="P298" i="2"/>
  <c r="Q298" i="2" s="1"/>
  <c r="Q297" i="2"/>
  <c r="I27" i="3"/>
  <c r="F273" i="2"/>
  <c r="K10" i="6"/>
  <c r="K9" i="6" s="1"/>
  <c r="J48" i="6"/>
  <c r="H295" i="2" s="1"/>
  <c r="H296" i="2" s="1"/>
  <c r="I47" i="6"/>
  <c r="J54" i="6"/>
  <c r="H306" i="2" s="1"/>
  <c r="H307" i="2" s="1"/>
  <c r="I53" i="6"/>
  <c r="I36" i="6"/>
  <c r="G20" i="1" s="1"/>
  <c r="I30" i="6"/>
  <c r="J41" i="6"/>
  <c r="G282" i="2"/>
  <c r="G283" i="2" s="1"/>
  <c r="J39" i="6"/>
  <c r="G278" i="2"/>
  <c r="G279" i="2" s="1"/>
  <c r="J50" i="6"/>
  <c r="G299" i="2"/>
  <c r="G300" i="2" s="1"/>
  <c r="F279" i="2"/>
  <c r="F291" i="2"/>
  <c r="G272" i="2"/>
  <c r="F289" i="2"/>
  <c r="F300" i="2"/>
  <c r="G290" i="2"/>
  <c r="G291" i="2" s="1"/>
  <c r="K35" i="6"/>
  <c r="H271" i="2"/>
  <c r="H272" i="2" s="1"/>
  <c r="J44" i="6"/>
  <c r="G288" i="2"/>
  <c r="G289" i="2" s="1"/>
  <c r="J43" i="6"/>
  <c r="G286" i="2"/>
  <c r="G287" i="2" s="1"/>
  <c r="J31" i="6"/>
  <c r="J30" i="6" s="1"/>
  <c r="G263" i="2"/>
  <c r="K6" i="6"/>
  <c r="L6" i="6" s="1"/>
  <c r="I69" i="3"/>
  <c r="H147" i="2" s="1"/>
  <c r="H148" i="2" s="1"/>
  <c r="F204" i="2"/>
  <c r="F62" i="2"/>
  <c r="I63" i="3"/>
  <c r="H135" i="2" s="1"/>
  <c r="H136" i="2" s="1"/>
  <c r="I28" i="3"/>
  <c r="H73" i="2" s="1"/>
  <c r="H74" i="2" s="1"/>
  <c r="G62" i="2"/>
  <c r="I70" i="3"/>
  <c r="H149" i="2" s="1"/>
  <c r="H150" i="2" s="1"/>
  <c r="I26" i="3"/>
  <c r="H69" i="2" s="1"/>
  <c r="H70" i="2" s="1"/>
  <c r="I72" i="3"/>
  <c r="H153" i="2" s="1"/>
  <c r="H154" i="2" s="1"/>
  <c r="F58" i="2"/>
  <c r="I62" i="3"/>
  <c r="I74" i="3"/>
  <c r="H157" i="2" s="1"/>
  <c r="H158" i="2" s="1"/>
  <c r="I64" i="3"/>
  <c r="H137" i="2" s="1"/>
  <c r="H138" i="2" s="1"/>
  <c r="F60" i="2"/>
  <c r="I21" i="6"/>
  <c r="I73" i="3"/>
  <c r="H155" i="2" s="1"/>
  <c r="H156" i="2" s="1"/>
  <c r="J7" i="6"/>
  <c r="K7" i="6" s="1"/>
  <c r="L7" i="6" s="1"/>
  <c r="M7" i="6" s="1"/>
  <c r="N7" i="6" s="1"/>
  <c r="O7" i="6" s="1"/>
  <c r="P7" i="6" s="1"/>
  <c r="Q7" i="6" s="1"/>
  <c r="R7" i="6" s="1"/>
  <c r="F19" i="1"/>
  <c r="F18" i="1"/>
  <c r="F192" i="2"/>
  <c r="F231" i="2" s="1"/>
  <c r="J18" i="6"/>
  <c r="G18" i="2"/>
  <c r="J19" i="6"/>
  <c r="H19" i="2" s="1"/>
  <c r="J15" i="6"/>
  <c r="S16" i="6"/>
  <c r="R8" i="3"/>
  <c r="R7" i="3"/>
  <c r="E106" i="2" l="1"/>
  <c r="K95" i="2"/>
  <c r="M39" i="3"/>
  <c r="O87" i="2"/>
  <c r="O88" i="2" s="1"/>
  <c r="Q35" i="3"/>
  <c r="J97" i="2"/>
  <c r="J98" i="2" s="1"/>
  <c r="L40" i="3"/>
  <c r="P85" i="2"/>
  <c r="R34" i="3"/>
  <c r="L93" i="2"/>
  <c r="N38" i="3"/>
  <c r="I98" i="2"/>
  <c r="G103" i="2"/>
  <c r="I43" i="3"/>
  <c r="M91" i="2"/>
  <c r="M92" i="2" s="1"/>
  <c r="O37" i="3"/>
  <c r="F105" i="2"/>
  <c r="F106" i="2" s="1"/>
  <c r="H44" i="3"/>
  <c r="P84" i="2"/>
  <c r="Q84" i="2" s="1"/>
  <c r="Q83" i="2"/>
  <c r="E107" i="2"/>
  <c r="G45" i="3"/>
  <c r="I99" i="2"/>
  <c r="I100" i="2" s="1"/>
  <c r="K41" i="3"/>
  <c r="H101" i="2"/>
  <c r="J42" i="3"/>
  <c r="D47" i="3"/>
  <c r="D109" i="2"/>
  <c r="E46" i="3"/>
  <c r="F46" i="3" s="1"/>
  <c r="P36" i="3"/>
  <c r="N89" i="2"/>
  <c r="N90" i="2" s="1"/>
  <c r="H100" i="2"/>
  <c r="N447" i="2"/>
  <c r="H133" i="2"/>
  <c r="H134" i="2" s="1"/>
  <c r="I111" i="3"/>
  <c r="H18" i="1" s="1"/>
  <c r="J110" i="3"/>
  <c r="I229" i="2" s="1"/>
  <c r="I230" i="2" s="1"/>
  <c r="H229" i="2"/>
  <c r="H230" i="2" s="1"/>
  <c r="G230" i="2"/>
  <c r="J65" i="3"/>
  <c r="I139" i="2" s="1"/>
  <c r="I140" i="2" s="1"/>
  <c r="H139" i="2"/>
  <c r="J68" i="3"/>
  <c r="I145" i="2" s="1"/>
  <c r="I146" i="2" s="1"/>
  <c r="H145" i="2"/>
  <c r="J66" i="3"/>
  <c r="I141" i="2" s="1"/>
  <c r="I142" i="2" s="1"/>
  <c r="H141" i="2"/>
  <c r="O9" i="3"/>
  <c r="M35" i="2"/>
  <c r="J27" i="3"/>
  <c r="I71" i="2" s="1"/>
  <c r="I72" i="2" s="1"/>
  <c r="H71" i="2"/>
  <c r="H72" i="2" s="1"/>
  <c r="G70" i="2"/>
  <c r="G72" i="2"/>
  <c r="G96" i="2"/>
  <c r="H196" i="2"/>
  <c r="J69" i="3"/>
  <c r="H96" i="2"/>
  <c r="P303" i="2"/>
  <c r="S52" i="6"/>
  <c r="G305" i="2"/>
  <c r="I99" i="6"/>
  <c r="H204" i="2"/>
  <c r="J71" i="3"/>
  <c r="I151" i="2" s="1"/>
  <c r="R34" i="4"/>
  <c r="P445" i="2" s="1"/>
  <c r="O445" i="2"/>
  <c r="O446" i="2" s="1"/>
  <c r="F388" i="2"/>
  <c r="H60" i="2"/>
  <c r="P442" i="2"/>
  <c r="Q441" i="2"/>
  <c r="R33" i="4"/>
  <c r="P443" i="2" s="1"/>
  <c r="O443" i="2"/>
  <c r="O444" i="2" s="1"/>
  <c r="G294" i="2"/>
  <c r="G33" i="1"/>
  <c r="F27" i="1"/>
  <c r="G311" i="2"/>
  <c r="K56" i="6"/>
  <c r="H310" i="2"/>
  <c r="H311" i="2" s="1"/>
  <c r="G309" i="2"/>
  <c r="K55" i="6"/>
  <c r="H308" i="2"/>
  <c r="H309" i="2" s="1"/>
  <c r="G262" i="2"/>
  <c r="H262" i="2"/>
  <c r="H21" i="1"/>
  <c r="G273" i="2"/>
  <c r="L10" i="6"/>
  <c r="L9" i="6" s="1"/>
  <c r="J36" i="6"/>
  <c r="H20" i="1" s="1"/>
  <c r="K54" i="6"/>
  <c r="I306" i="2" s="1"/>
  <c r="I307" i="2" s="1"/>
  <c r="J53" i="6"/>
  <c r="K48" i="6"/>
  <c r="I295" i="2" s="1"/>
  <c r="I296" i="2" s="1"/>
  <c r="J47" i="6"/>
  <c r="K43" i="6"/>
  <c r="H286" i="2"/>
  <c r="H287" i="2" s="1"/>
  <c r="K39" i="6"/>
  <c r="H278" i="2"/>
  <c r="L35" i="6"/>
  <c r="I271" i="2"/>
  <c r="I272" i="2" s="1"/>
  <c r="H288" i="2"/>
  <c r="K44" i="6"/>
  <c r="H290" i="2"/>
  <c r="H299" i="2"/>
  <c r="K50" i="6"/>
  <c r="H282" i="2"/>
  <c r="H283" i="2" s="1"/>
  <c r="K41" i="6"/>
  <c r="G264" i="2"/>
  <c r="K31" i="6"/>
  <c r="K30" i="6" s="1"/>
  <c r="H263" i="2"/>
  <c r="H264" i="2" s="1"/>
  <c r="M6" i="6"/>
  <c r="N6" i="6" s="1"/>
  <c r="O6" i="6" s="1"/>
  <c r="P6" i="6" s="1"/>
  <c r="Q6" i="6" s="1"/>
  <c r="R6" i="6" s="1"/>
  <c r="G202" i="2"/>
  <c r="G194" i="2"/>
  <c r="H192" i="2"/>
  <c r="J74" i="3"/>
  <c r="I157" i="2" s="1"/>
  <c r="I158" i="2" s="1"/>
  <c r="H202" i="2"/>
  <c r="J70" i="3"/>
  <c r="I149" i="2" s="1"/>
  <c r="I150" i="2" s="1"/>
  <c r="H194" i="2"/>
  <c r="J63" i="3"/>
  <c r="I135" i="2" s="1"/>
  <c r="J62" i="3"/>
  <c r="G198" i="2"/>
  <c r="J72" i="3"/>
  <c r="I153" i="2" s="1"/>
  <c r="I154" i="2" s="1"/>
  <c r="H198" i="2"/>
  <c r="J28" i="3"/>
  <c r="I73" i="2" s="1"/>
  <c r="I74" i="2" s="1"/>
  <c r="H62" i="2"/>
  <c r="K66" i="3"/>
  <c r="J141" i="2" s="1"/>
  <c r="J142" i="2" s="1"/>
  <c r="J26" i="3"/>
  <c r="I69" i="2" s="1"/>
  <c r="I70" i="2" s="1"/>
  <c r="J64" i="3"/>
  <c r="I137" i="2" s="1"/>
  <c r="I138" i="2" s="1"/>
  <c r="K110" i="3"/>
  <c r="J229" i="2" s="1"/>
  <c r="J230" i="2" s="1"/>
  <c r="J21" i="6"/>
  <c r="G200" i="2"/>
  <c r="J73" i="3"/>
  <c r="I155" i="2" s="1"/>
  <c r="I156" i="2" s="1"/>
  <c r="H200" i="2"/>
  <c r="S7" i="6"/>
  <c r="H19" i="1"/>
  <c r="G19" i="1"/>
  <c r="G18" i="1"/>
  <c r="K69" i="3"/>
  <c r="G20" i="2"/>
  <c r="G21" i="2" s="1"/>
  <c r="K18" i="6"/>
  <c r="H18" i="2"/>
  <c r="H20" i="2" s="1"/>
  <c r="H21" i="2" s="1"/>
  <c r="K19" i="6"/>
  <c r="I19" i="2" s="1"/>
  <c r="K15" i="6"/>
  <c r="E108" i="2" l="1"/>
  <c r="H102" i="2"/>
  <c r="G105" i="2"/>
  <c r="G106" i="2" s="1"/>
  <c r="I44" i="3"/>
  <c r="K97" i="2"/>
  <c r="K98" i="2" s="1"/>
  <c r="M40" i="3"/>
  <c r="I101" i="2"/>
  <c r="I102" i="2" s="1"/>
  <c r="K42" i="3"/>
  <c r="J99" i="2"/>
  <c r="L41" i="3"/>
  <c r="M93" i="2"/>
  <c r="O38" i="3"/>
  <c r="L95" i="2"/>
  <c r="L96" i="2" s="1"/>
  <c r="N39" i="3"/>
  <c r="D48" i="3"/>
  <c r="D111" i="2"/>
  <c r="E47" i="3"/>
  <c r="F47" i="3" s="1"/>
  <c r="N91" i="2"/>
  <c r="N92" i="2" s="1"/>
  <c r="P37" i="3"/>
  <c r="P87" i="2"/>
  <c r="R35" i="3"/>
  <c r="Q36" i="3"/>
  <c r="O89" i="2"/>
  <c r="O90" i="2" s="1"/>
  <c r="H103" i="2"/>
  <c r="H104" i="2" s="1"/>
  <c r="J43" i="3"/>
  <c r="G104" i="2"/>
  <c r="E109" i="2"/>
  <c r="G46" i="3"/>
  <c r="H45" i="3"/>
  <c r="F107" i="2"/>
  <c r="F108" i="2" s="1"/>
  <c r="K65" i="3"/>
  <c r="J139" i="2" s="1"/>
  <c r="J140" i="2" s="1"/>
  <c r="K27" i="3"/>
  <c r="J71" i="2" s="1"/>
  <c r="J72" i="2" s="1"/>
  <c r="O447" i="2"/>
  <c r="G231" i="2"/>
  <c r="I133" i="2"/>
  <c r="I134" i="2" s="1"/>
  <c r="J111" i="3"/>
  <c r="I18" i="1" s="1"/>
  <c r="K68" i="3"/>
  <c r="J145" i="2" s="1"/>
  <c r="J146" i="2" s="1"/>
  <c r="J96" i="2"/>
  <c r="J147" i="2"/>
  <c r="J148" i="2" s="1"/>
  <c r="H142" i="2"/>
  <c r="H146" i="2"/>
  <c r="I96" i="2"/>
  <c r="I147" i="2"/>
  <c r="I136" i="2"/>
  <c r="I152" i="2"/>
  <c r="H140" i="2"/>
  <c r="P9" i="3"/>
  <c r="N35" i="2"/>
  <c r="I196" i="2"/>
  <c r="K71" i="3"/>
  <c r="J151" i="2" s="1"/>
  <c r="J152" i="2" s="1"/>
  <c r="P304" i="2"/>
  <c r="Q304" i="2" s="1"/>
  <c r="Q303" i="2"/>
  <c r="H305" i="2"/>
  <c r="J99" i="6"/>
  <c r="G388" i="2"/>
  <c r="P446" i="2"/>
  <c r="Q446" i="2" s="1"/>
  <c r="Q445" i="2"/>
  <c r="H33" i="1"/>
  <c r="P444" i="2"/>
  <c r="Q444" i="2" s="1"/>
  <c r="Q443" i="2"/>
  <c r="Q442" i="2"/>
  <c r="H294" i="2"/>
  <c r="G27" i="1"/>
  <c r="L56" i="6"/>
  <c r="I310" i="2"/>
  <c r="I311" i="2" s="1"/>
  <c r="L55" i="6"/>
  <c r="I308" i="2"/>
  <c r="I309" i="2" s="1"/>
  <c r="I262" i="2"/>
  <c r="I21" i="1"/>
  <c r="H273" i="2"/>
  <c r="M10" i="6"/>
  <c r="M9" i="6" s="1"/>
  <c r="L54" i="6"/>
  <c r="J306" i="2" s="1"/>
  <c r="K53" i="6"/>
  <c r="L48" i="6"/>
  <c r="K47" i="6"/>
  <c r="K36" i="6"/>
  <c r="I20" i="1" s="1"/>
  <c r="S6" i="6"/>
  <c r="H300" i="2"/>
  <c r="L44" i="6"/>
  <c r="I288" i="2"/>
  <c r="I289" i="2" s="1"/>
  <c r="M35" i="6"/>
  <c r="J271" i="2"/>
  <c r="J272" i="2" s="1"/>
  <c r="L41" i="6"/>
  <c r="I282" i="2"/>
  <c r="H289" i="2"/>
  <c r="H279" i="2"/>
  <c r="L43" i="6"/>
  <c r="I286" i="2"/>
  <c r="H291" i="2"/>
  <c r="L39" i="6"/>
  <c r="I278" i="2"/>
  <c r="I279" i="2" s="1"/>
  <c r="L50" i="6"/>
  <c r="I299" i="2"/>
  <c r="I300" i="2" s="1"/>
  <c r="I290" i="2"/>
  <c r="I291" i="2" s="1"/>
  <c r="I263" i="2"/>
  <c r="I264" i="2" s="1"/>
  <c r="L31" i="6"/>
  <c r="L30" i="6" s="1"/>
  <c r="K28" i="3"/>
  <c r="J73" i="2" s="1"/>
  <c r="J74" i="2" s="1"/>
  <c r="L65" i="3"/>
  <c r="K139" i="2" s="1"/>
  <c r="K140" i="2" s="1"/>
  <c r="K63" i="3"/>
  <c r="J135" i="2" s="1"/>
  <c r="J136" i="2" s="1"/>
  <c r="I204" i="2"/>
  <c r="K72" i="3"/>
  <c r="J153" i="2" s="1"/>
  <c r="J154" i="2" s="1"/>
  <c r="K70" i="3"/>
  <c r="J149" i="2" s="1"/>
  <c r="J150" i="2" s="1"/>
  <c r="L110" i="3"/>
  <c r="K229" i="2" s="1"/>
  <c r="K230" i="2" s="1"/>
  <c r="J204" i="2"/>
  <c r="K62" i="3"/>
  <c r="I60" i="2"/>
  <c r="L66" i="3"/>
  <c r="K141" i="2" s="1"/>
  <c r="K142" i="2" s="1"/>
  <c r="L27" i="3"/>
  <c r="K71" i="2" s="1"/>
  <c r="J60" i="2"/>
  <c r="K64" i="3"/>
  <c r="J137" i="2" s="1"/>
  <c r="J138" i="2" s="1"/>
  <c r="H58" i="2"/>
  <c r="K74" i="3"/>
  <c r="J157" i="2" s="1"/>
  <c r="J158" i="2" s="1"/>
  <c r="K26" i="3"/>
  <c r="J69" i="2" s="1"/>
  <c r="J70" i="2" s="1"/>
  <c r="I58" i="2"/>
  <c r="K21" i="6"/>
  <c r="I33" i="1" s="1"/>
  <c r="I19" i="1"/>
  <c r="K73" i="3"/>
  <c r="J155" i="2" s="1"/>
  <c r="J156" i="2" s="1"/>
  <c r="I200" i="2"/>
  <c r="I192" i="2"/>
  <c r="L69" i="3"/>
  <c r="J192" i="2"/>
  <c r="L18" i="6"/>
  <c r="I18" i="2"/>
  <c r="I20" i="2" s="1"/>
  <c r="I21" i="2" s="1"/>
  <c r="L19" i="6"/>
  <c r="J19" i="2" s="1"/>
  <c r="L15" i="6"/>
  <c r="H105" i="2" l="1"/>
  <c r="J44" i="3"/>
  <c r="I45" i="3"/>
  <c r="G107" i="2"/>
  <c r="G108" i="2" s="1"/>
  <c r="J100" i="2"/>
  <c r="D49" i="3"/>
  <c r="D113" i="2"/>
  <c r="E48" i="3"/>
  <c r="F48" i="3" s="1"/>
  <c r="K99" i="2"/>
  <c r="K100" i="2" s="1"/>
  <c r="M41" i="3"/>
  <c r="J101" i="2"/>
  <c r="J102" i="2" s="1"/>
  <c r="L42" i="3"/>
  <c r="E110" i="2"/>
  <c r="E111" i="2"/>
  <c r="G47" i="3"/>
  <c r="H46" i="3"/>
  <c r="F109" i="2"/>
  <c r="F110" i="2" s="1"/>
  <c r="P88" i="2"/>
  <c r="Q88" i="2" s="1"/>
  <c r="Q87" i="2"/>
  <c r="N93" i="2"/>
  <c r="P38" i="3"/>
  <c r="L97" i="2"/>
  <c r="N40" i="3"/>
  <c r="P89" i="2"/>
  <c r="R36" i="3"/>
  <c r="O91" i="2"/>
  <c r="O92" i="2" s="1"/>
  <c r="Q37" i="3"/>
  <c r="M95" i="2"/>
  <c r="M96" i="2" s="1"/>
  <c r="O39" i="3"/>
  <c r="I103" i="2"/>
  <c r="I104" i="2" s="1"/>
  <c r="K43" i="3"/>
  <c r="L68" i="3"/>
  <c r="K145" i="2" s="1"/>
  <c r="K146" i="2" s="1"/>
  <c r="P447" i="2"/>
  <c r="Q447" i="2" s="1"/>
  <c r="H231" i="2"/>
  <c r="J133" i="2"/>
  <c r="J134" i="2" s="1"/>
  <c r="K111" i="3"/>
  <c r="J18" i="1" s="1"/>
  <c r="K96" i="2"/>
  <c r="K147" i="2"/>
  <c r="K148" i="2" s="1"/>
  <c r="I148" i="2"/>
  <c r="K72" i="2"/>
  <c r="Q9" i="3"/>
  <c r="O35" i="2"/>
  <c r="J196" i="2"/>
  <c r="L71" i="3"/>
  <c r="K151" i="2" s="1"/>
  <c r="K152" i="2" s="1"/>
  <c r="I305" i="2"/>
  <c r="K99" i="6"/>
  <c r="H388" i="2"/>
  <c r="I294" i="2"/>
  <c r="H27" i="1"/>
  <c r="J21" i="1"/>
  <c r="J295" i="2"/>
  <c r="J307" i="2"/>
  <c r="M56" i="6"/>
  <c r="J310" i="2"/>
  <c r="M55" i="6"/>
  <c r="J308" i="2"/>
  <c r="J262" i="2"/>
  <c r="I273" i="2"/>
  <c r="N10" i="6"/>
  <c r="N9" i="6" s="1"/>
  <c r="L36" i="6"/>
  <c r="J20" i="1" s="1"/>
  <c r="M48" i="6"/>
  <c r="L47" i="6"/>
  <c r="M54" i="6"/>
  <c r="K306" i="2" s="1"/>
  <c r="K307" i="2" s="1"/>
  <c r="L53" i="6"/>
  <c r="M31" i="6"/>
  <c r="M30" i="6" s="1"/>
  <c r="L21" i="6"/>
  <c r="J33" i="1" s="1"/>
  <c r="M43" i="6"/>
  <c r="J286" i="2"/>
  <c r="J287" i="2" s="1"/>
  <c r="I283" i="2"/>
  <c r="I287" i="2"/>
  <c r="N35" i="6"/>
  <c r="K271" i="2"/>
  <c r="M50" i="6"/>
  <c r="J299" i="2"/>
  <c r="J300" i="2" s="1"/>
  <c r="M39" i="6"/>
  <c r="J278" i="2"/>
  <c r="M41" i="6"/>
  <c r="J282" i="2"/>
  <c r="J283" i="2" s="1"/>
  <c r="J290" i="2"/>
  <c r="J291" i="2" s="1"/>
  <c r="M44" i="6"/>
  <c r="J288" i="2"/>
  <c r="J289" i="2" s="1"/>
  <c r="J263" i="2"/>
  <c r="J264" i="2" s="1"/>
  <c r="L74" i="3"/>
  <c r="K157" i="2" s="1"/>
  <c r="K158" i="2" s="1"/>
  <c r="J202" i="2"/>
  <c r="L72" i="3"/>
  <c r="K153" i="2" s="1"/>
  <c r="K154" i="2" s="1"/>
  <c r="J198" i="2"/>
  <c r="M66" i="3"/>
  <c r="L141" i="2" s="1"/>
  <c r="L142" i="2" s="1"/>
  <c r="M68" i="3"/>
  <c r="L145" i="2" s="1"/>
  <c r="L146" i="2" s="1"/>
  <c r="L64" i="3"/>
  <c r="K137" i="2" s="1"/>
  <c r="K138" i="2" s="1"/>
  <c r="M110" i="3"/>
  <c r="L229" i="2" s="1"/>
  <c r="L230" i="2" s="1"/>
  <c r="K204" i="2"/>
  <c r="I62" i="2"/>
  <c r="L28" i="3"/>
  <c r="K73" i="2" s="1"/>
  <c r="K74" i="2" s="1"/>
  <c r="J62" i="2"/>
  <c r="L63" i="3"/>
  <c r="K135" i="2" s="1"/>
  <c r="K136" i="2" s="1"/>
  <c r="I194" i="2"/>
  <c r="L26" i="3"/>
  <c r="K69" i="2" s="1"/>
  <c r="K70" i="2" s="1"/>
  <c r="J58" i="2"/>
  <c r="L70" i="3"/>
  <c r="K149" i="2" s="1"/>
  <c r="K150" i="2" s="1"/>
  <c r="J194" i="2"/>
  <c r="M27" i="3"/>
  <c r="M65" i="3"/>
  <c r="L139" i="2" s="1"/>
  <c r="L140" i="2" s="1"/>
  <c r="I202" i="2"/>
  <c r="L62" i="3"/>
  <c r="I198" i="2"/>
  <c r="L73" i="3"/>
  <c r="K155" i="2" s="1"/>
  <c r="K156" i="2" s="1"/>
  <c r="J200" i="2"/>
  <c r="J19" i="1"/>
  <c r="M69" i="3"/>
  <c r="L147" i="2" s="1"/>
  <c r="L148" i="2" s="1"/>
  <c r="K192" i="2"/>
  <c r="M15" i="6"/>
  <c r="M18" i="6"/>
  <c r="J18" i="2"/>
  <c r="J20" i="2" s="1"/>
  <c r="J21" i="2" s="1"/>
  <c r="M19" i="6"/>
  <c r="K19" i="2" s="1"/>
  <c r="J103" i="2" l="1"/>
  <c r="L43" i="3"/>
  <c r="M97" i="2"/>
  <c r="M98" i="2" s="1"/>
  <c r="O40" i="3"/>
  <c r="I46" i="3"/>
  <c r="G109" i="2"/>
  <c r="G110" i="2" s="1"/>
  <c r="L99" i="2"/>
  <c r="N41" i="3"/>
  <c r="O93" i="2"/>
  <c r="Q38" i="3"/>
  <c r="H47" i="3"/>
  <c r="F111" i="2"/>
  <c r="F112" i="2" s="1"/>
  <c r="I105" i="2"/>
  <c r="I106" i="2" s="1"/>
  <c r="K44" i="3"/>
  <c r="N95" i="2"/>
  <c r="N96" i="2" s="1"/>
  <c r="P39" i="3"/>
  <c r="J45" i="3"/>
  <c r="H107" i="2"/>
  <c r="P91" i="2"/>
  <c r="R37" i="3"/>
  <c r="E112" i="2"/>
  <c r="E113" i="2"/>
  <c r="G48" i="3"/>
  <c r="H106" i="2"/>
  <c r="K101" i="2"/>
  <c r="K102" i="2" s="1"/>
  <c r="M42" i="3"/>
  <c r="P90" i="2"/>
  <c r="Q90" i="2" s="1"/>
  <c r="Q89" i="2"/>
  <c r="L98" i="2"/>
  <c r="D50" i="3"/>
  <c r="E49" i="3"/>
  <c r="F49" i="3" s="1"/>
  <c r="D115" i="2"/>
  <c r="M71" i="3"/>
  <c r="L151" i="2" s="1"/>
  <c r="L152" i="2" s="1"/>
  <c r="I231" i="2"/>
  <c r="J231" i="2"/>
  <c r="K133" i="2"/>
  <c r="K134" i="2" s="1"/>
  <c r="L111" i="3"/>
  <c r="K18" i="1" s="1"/>
  <c r="L38" i="2"/>
  <c r="L71" i="2"/>
  <c r="P35" i="2"/>
  <c r="R9" i="3"/>
  <c r="L80" i="2"/>
  <c r="K196" i="2"/>
  <c r="L196" i="2"/>
  <c r="J305" i="2"/>
  <c r="L99" i="6"/>
  <c r="I388" i="2"/>
  <c r="J294" i="2"/>
  <c r="I27" i="1"/>
  <c r="J311" i="2"/>
  <c r="N56" i="6"/>
  <c r="K310" i="2"/>
  <c r="K311" i="2" s="1"/>
  <c r="K21" i="1"/>
  <c r="K295" i="2"/>
  <c r="K296" i="2" s="1"/>
  <c r="J296" i="2"/>
  <c r="J309" i="2"/>
  <c r="N55" i="6"/>
  <c r="K308" i="2"/>
  <c r="K309" i="2" s="1"/>
  <c r="K262" i="2"/>
  <c r="J273" i="2"/>
  <c r="O10" i="6"/>
  <c r="O9" i="6" s="1"/>
  <c r="N54" i="6"/>
  <c r="M53" i="6"/>
  <c r="M36" i="6"/>
  <c r="K20" i="1" s="1"/>
  <c r="N48" i="6"/>
  <c r="M47" i="6"/>
  <c r="K290" i="2"/>
  <c r="K291" i="2" s="1"/>
  <c r="J279" i="2"/>
  <c r="K272" i="2"/>
  <c r="N44" i="6"/>
  <c r="K288" i="2"/>
  <c r="K289" i="2" s="1"/>
  <c r="N50" i="6"/>
  <c r="K299" i="2"/>
  <c r="N41" i="6"/>
  <c r="K282" i="2"/>
  <c r="K283" i="2" s="1"/>
  <c r="N39" i="6"/>
  <c r="K278" i="2"/>
  <c r="K279" i="2" s="1"/>
  <c r="O35" i="6"/>
  <c r="L271" i="2"/>
  <c r="L272" i="2" s="1"/>
  <c r="N43" i="6"/>
  <c r="K286" i="2"/>
  <c r="K263" i="2"/>
  <c r="K264" i="2" s="1"/>
  <c r="N31" i="6"/>
  <c r="N30" i="6" s="1"/>
  <c r="M70" i="3"/>
  <c r="L149" i="2" s="1"/>
  <c r="L150" i="2" s="1"/>
  <c r="K194" i="2"/>
  <c r="N110" i="3"/>
  <c r="M229" i="2" s="1"/>
  <c r="M230" i="2" s="1"/>
  <c r="L204" i="2"/>
  <c r="M63" i="3"/>
  <c r="L135" i="2" s="1"/>
  <c r="L136" i="2" s="1"/>
  <c r="M28" i="3"/>
  <c r="L73" i="2" s="1"/>
  <c r="L74" i="2" s="1"/>
  <c r="K62" i="2"/>
  <c r="M64" i="3"/>
  <c r="L137" i="2" s="1"/>
  <c r="L138" i="2" s="1"/>
  <c r="N65" i="3"/>
  <c r="M139" i="2" s="1"/>
  <c r="M140" i="2" s="1"/>
  <c r="M72" i="3"/>
  <c r="L153" i="2" s="1"/>
  <c r="L154" i="2" s="1"/>
  <c r="N66" i="3"/>
  <c r="M141" i="2" s="1"/>
  <c r="M142" i="2" s="1"/>
  <c r="K60" i="2"/>
  <c r="N68" i="3"/>
  <c r="M145" i="2" s="1"/>
  <c r="M146" i="2" s="1"/>
  <c r="M26" i="3"/>
  <c r="L69" i="2" s="1"/>
  <c r="L70" i="2" s="1"/>
  <c r="K58" i="2"/>
  <c r="M62" i="3"/>
  <c r="M74" i="3"/>
  <c r="L157" i="2" s="1"/>
  <c r="L158" i="2" s="1"/>
  <c r="N27" i="3"/>
  <c r="L60" i="2"/>
  <c r="N15" i="6"/>
  <c r="O15" i="6" s="1"/>
  <c r="M21" i="6"/>
  <c r="K33" i="1" s="1"/>
  <c r="M73" i="3"/>
  <c r="L155" i="2" s="1"/>
  <c r="L156" i="2" s="1"/>
  <c r="K200" i="2"/>
  <c r="K19" i="1"/>
  <c r="N69" i="3"/>
  <c r="L192" i="2"/>
  <c r="N18" i="6"/>
  <c r="K18" i="2"/>
  <c r="K20" i="2" s="1"/>
  <c r="K21" i="2" s="1"/>
  <c r="N19" i="6"/>
  <c r="L19" i="2" s="1"/>
  <c r="N71" i="3"/>
  <c r="M151" i="2" s="1"/>
  <c r="M152" i="2" s="1"/>
  <c r="N97" i="2" l="1"/>
  <c r="N98" i="2" s="1"/>
  <c r="P40" i="3"/>
  <c r="H108" i="2"/>
  <c r="I47" i="3"/>
  <c r="G111" i="2"/>
  <c r="G112" i="2" s="1"/>
  <c r="P93" i="2"/>
  <c r="R38" i="3"/>
  <c r="F113" i="2"/>
  <c r="F114" i="2" s="1"/>
  <c r="H48" i="3"/>
  <c r="O95" i="2"/>
  <c r="Q39" i="3"/>
  <c r="E114" i="2"/>
  <c r="M99" i="2"/>
  <c r="M100" i="2" s="1"/>
  <c r="O41" i="3"/>
  <c r="K103" i="2"/>
  <c r="K104" i="2" s="1"/>
  <c r="M43" i="3"/>
  <c r="H109" i="2"/>
  <c r="J46" i="3"/>
  <c r="P92" i="2"/>
  <c r="Q92" i="2" s="1"/>
  <c r="Q91" i="2"/>
  <c r="E115" i="2"/>
  <c r="G49" i="3"/>
  <c r="J105" i="2"/>
  <c r="L44" i="3"/>
  <c r="L100" i="2"/>
  <c r="J104" i="2"/>
  <c r="K45" i="3"/>
  <c r="I107" i="2"/>
  <c r="I108" i="2" s="1"/>
  <c r="D51" i="3"/>
  <c r="D117" i="2"/>
  <c r="E50" i="3"/>
  <c r="F50" i="3" s="1"/>
  <c r="L101" i="2"/>
  <c r="L102" i="2" s="1"/>
  <c r="N42" i="3"/>
  <c r="L133" i="2"/>
  <c r="L134" i="2" s="1"/>
  <c r="M111" i="3"/>
  <c r="L18" i="1" s="1"/>
  <c r="M80" i="2"/>
  <c r="M147" i="2"/>
  <c r="M148" i="2" s="1"/>
  <c r="M38" i="2"/>
  <c r="M71" i="2"/>
  <c r="M72" i="2" s="1"/>
  <c r="L72" i="2"/>
  <c r="M196" i="2"/>
  <c r="L295" i="2"/>
  <c r="L296" i="2" s="1"/>
  <c r="N47" i="6"/>
  <c r="K305" i="2"/>
  <c r="M99" i="6"/>
  <c r="L306" i="2"/>
  <c r="L307" i="2" s="1"/>
  <c r="N53" i="6"/>
  <c r="J388" i="2"/>
  <c r="K294" i="2"/>
  <c r="J27" i="1"/>
  <c r="O55" i="6"/>
  <c r="L308" i="2"/>
  <c r="L309" i="2" s="1"/>
  <c r="O56" i="6"/>
  <c r="L310" i="2"/>
  <c r="L311" i="2" s="1"/>
  <c r="L262" i="2"/>
  <c r="L21" i="1"/>
  <c r="K273" i="2"/>
  <c r="P10" i="6"/>
  <c r="P9" i="6" s="1"/>
  <c r="O48" i="6"/>
  <c r="N36" i="6"/>
  <c r="L20" i="1" s="1"/>
  <c r="O54" i="6"/>
  <c r="M306" i="2" s="1"/>
  <c r="M307" i="2" s="1"/>
  <c r="O43" i="6"/>
  <c r="L286" i="2"/>
  <c r="L287" i="2" s="1"/>
  <c r="P35" i="6"/>
  <c r="M271" i="2"/>
  <c r="M272" i="2" s="1"/>
  <c r="O41" i="6"/>
  <c r="L282" i="2"/>
  <c r="L283" i="2" s="1"/>
  <c r="O39" i="6"/>
  <c r="L278" i="2"/>
  <c r="L279" i="2" s="1"/>
  <c r="L290" i="2"/>
  <c r="K287" i="2"/>
  <c r="K300" i="2"/>
  <c r="O44" i="6"/>
  <c r="L288" i="2"/>
  <c r="O50" i="6"/>
  <c r="L299" i="2"/>
  <c r="L300" i="2" s="1"/>
  <c r="L263" i="2"/>
  <c r="L264" i="2" s="1"/>
  <c r="O31" i="6"/>
  <c r="O30" i="6" s="1"/>
  <c r="O110" i="3"/>
  <c r="N229" i="2" s="1"/>
  <c r="N230" i="2" s="1"/>
  <c r="M204" i="2"/>
  <c r="O66" i="3"/>
  <c r="N141" i="2" s="1"/>
  <c r="N142" i="2" s="1"/>
  <c r="N28" i="3"/>
  <c r="M73" i="2" s="1"/>
  <c r="M74" i="2" s="1"/>
  <c r="O68" i="3"/>
  <c r="N145" i="2" s="1"/>
  <c r="N146" i="2" s="1"/>
  <c r="O65" i="3"/>
  <c r="N139" i="2" s="1"/>
  <c r="N140" i="2" s="1"/>
  <c r="K198" i="2"/>
  <c r="N63" i="3"/>
  <c r="M135" i="2" s="1"/>
  <c r="M136" i="2" s="1"/>
  <c r="N70" i="3"/>
  <c r="M149" i="2" s="1"/>
  <c r="M150" i="2" s="1"/>
  <c r="N26" i="3"/>
  <c r="M69" i="2" s="1"/>
  <c r="M70" i="2" s="1"/>
  <c r="L58" i="2"/>
  <c r="O27" i="3"/>
  <c r="M60" i="2"/>
  <c r="N62" i="3"/>
  <c r="N72" i="3"/>
  <c r="M153" i="2" s="1"/>
  <c r="M154" i="2" s="1"/>
  <c r="L198" i="2"/>
  <c r="N74" i="3"/>
  <c r="M157" i="2" s="1"/>
  <c r="M158" i="2" s="1"/>
  <c r="L202" i="2"/>
  <c r="K202" i="2"/>
  <c r="N64" i="3"/>
  <c r="M137" i="2" s="1"/>
  <c r="M138" i="2" s="1"/>
  <c r="N21" i="6"/>
  <c r="L33" i="1" s="1"/>
  <c r="N73" i="3"/>
  <c r="M155" i="2" s="1"/>
  <c r="M156" i="2" s="1"/>
  <c r="L200" i="2"/>
  <c r="L19" i="1"/>
  <c r="O69" i="3"/>
  <c r="M192" i="2"/>
  <c r="O18" i="6"/>
  <c r="L18" i="2"/>
  <c r="L20" i="2" s="1"/>
  <c r="L21" i="2" s="1"/>
  <c r="O19" i="6"/>
  <c r="M19" i="2" s="1"/>
  <c r="O71" i="3"/>
  <c r="N151" i="2" s="1"/>
  <c r="N152" i="2" s="1"/>
  <c r="P15" i="6"/>
  <c r="D52" i="3" l="1"/>
  <c r="D119" i="2"/>
  <c r="E51" i="3"/>
  <c r="F51" i="3" s="1"/>
  <c r="K105" i="2"/>
  <c r="K106" i="2" s="1"/>
  <c r="M44" i="3"/>
  <c r="J106" i="2"/>
  <c r="K46" i="3"/>
  <c r="I109" i="2"/>
  <c r="I110" i="2" s="1"/>
  <c r="P95" i="2"/>
  <c r="P96" i="2" s="1"/>
  <c r="R39" i="3"/>
  <c r="J47" i="3"/>
  <c r="H111" i="2"/>
  <c r="H110" i="2"/>
  <c r="L103" i="2"/>
  <c r="N43" i="3"/>
  <c r="G113" i="2"/>
  <c r="I48" i="3"/>
  <c r="O97" i="2"/>
  <c r="O98" i="2" s="1"/>
  <c r="Q40" i="3"/>
  <c r="M101" i="2"/>
  <c r="M102" i="2" s="1"/>
  <c r="O42" i="3"/>
  <c r="H49" i="3"/>
  <c r="F115" i="2"/>
  <c r="F116" i="2" s="1"/>
  <c r="N99" i="2"/>
  <c r="N100" i="2" s="1"/>
  <c r="P41" i="3"/>
  <c r="J107" i="2"/>
  <c r="L45" i="3"/>
  <c r="O96" i="2"/>
  <c r="E117" i="2"/>
  <c r="G50" i="3"/>
  <c r="E116" i="2"/>
  <c r="K231" i="2"/>
  <c r="M133" i="2"/>
  <c r="M134" i="2" s="1"/>
  <c r="N111" i="3"/>
  <c r="M18" i="1" s="1"/>
  <c r="N80" i="2"/>
  <c r="N147" i="2"/>
  <c r="N148" i="2" s="1"/>
  <c r="N38" i="2"/>
  <c r="N71" i="2"/>
  <c r="N72" i="2" s="1"/>
  <c r="N196" i="2"/>
  <c r="N99" i="6"/>
  <c r="L305" i="2"/>
  <c r="K388" i="2"/>
  <c r="L294" i="2"/>
  <c r="K27" i="1"/>
  <c r="M21" i="1"/>
  <c r="M295" i="2"/>
  <c r="M296" i="2" s="1"/>
  <c r="P56" i="6"/>
  <c r="M310" i="2"/>
  <c r="M311" i="2" s="1"/>
  <c r="P55" i="6"/>
  <c r="M308" i="2"/>
  <c r="M309" i="2" s="1"/>
  <c r="M262" i="2"/>
  <c r="L273" i="2"/>
  <c r="Q10" i="6"/>
  <c r="Q9" i="6" s="1"/>
  <c r="O36" i="6"/>
  <c r="M20" i="1" s="1"/>
  <c r="P54" i="6"/>
  <c r="N306" i="2" s="1"/>
  <c r="N307" i="2" s="1"/>
  <c r="O53" i="6"/>
  <c r="P48" i="6"/>
  <c r="N295" i="2" s="1"/>
  <c r="N296" i="2" s="1"/>
  <c r="O47" i="6"/>
  <c r="O21" i="6"/>
  <c r="M33" i="1" s="1"/>
  <c r="P50" i="6"/>
  <c r="M299" i="2"/>
  <c r="L291" i="2"/>
  <c r="P39" i="6"/>
  <c r="M278" i="2"/>
  <c r="M290" i="2"/>
  <c r="M291" i="2" s="1"/>
  <c r="L289" i="2"/>
  <c r="P43" i="6"/>
  <c r="M286" i="2"/>
  <c r="P44" i="6"/>
  <c r="M288" i="2"/>
  <c r="M289" i="2" s="1"/>
  <c r="P41" i="6"/>
  <c r="M282" i="2"/>
  <c r="M283" i="2" s="1"/>
  <c r="Q35" i="6"/>
  <c r="N271" i="2"/>
  <c r="N272" i="2" s="1"/>
  <c r="M263" i="2"/>
  <c r="M264" i="2" s="1"/>
  <c r="P31" i="6"/>
  <c r="P30" i="6" s="1"/>
  <c r="O64" i="3"/>
  <c r="N137" i="2" s="1"/>
  <c r="N138" i="2" s="1"/>
  <c r="O62" i="3"/>
  <c r="O63" i="3"/>
  <c r="N135" i="2" s="1"/>
  <c r="N136" i="2" s="1"/>
  <c r="O28" i="3"/>
  <c r="N73" i="2" s="1"/>
  <c r="N74" i="2" s="1"/>
  <c r="M62" i="2"/>
  <c r="O74" i="3"/>
  <c r="N157" i="2" s="1"/>
  <c r="N158" i="2" s="1"/>
  <c r="M202" i="2"/>
  <c r="P27" i="3"/>
  <c r="N60" i="2"/>
  <c r="P66" i="3"/>
  <c r="O141" i="2" s="1"/>
  <c r="O142" i="2" s="1"/>
  <c r="O26" i="3"/>
  <c r="N69" i="2" s="1"/>
  <c r="N70" i="2" s="1"/>
  <c r="M58" i="2"/>
  <c r="P65" i="3"/>
  <c r="O139" i="2" s="1"/>
  <c r="O140" i="2" s="1"/>
  <c r="P110" i="3"/>
  <c r="O229" i="2" s="1"/>
  <c r="O230" i="2" s="1"/>
  <c r="N204" i="2"/>
  <c r="L194" i="2"/>
  <c r="L231" i="2" s="1"/>
  <c r="L62" i="2"/>
  <c r="O72" i="3"/>
  <c r="N153" i="2" s="1"/>
  <c r="N154" i="2" s="1"/>
  <c r="O70" i="3"/>
  <c r="N149" i="2" s="1"/>
  <c r="N150" i="2" s="1"/>
  <c r="M194" i="2"/>
  <c r="P68" i="3"/>
  <c r="O145" i="2" s="1"/>
  <c r="O146" i="2" s="1"/>
  <c r="O73" i="3"/>
  <c r="N155" i="2" s="1"/>
  <c r="N156" i="2" s="1"/>
  <c r="M200" i="2"/>
  <c r="M19" i="1"/>
  <c r="P69" i="3"/>
  <c r="N192" i="2"/>
  <c r="P18" i="6"/>
  <c r="M18" i="2"/>
  <c r="M20" i="2" s="1"/>
  <c r="M21" i="2" s="1"/>
  <c r="P19" i="6"/>
  <c r="N19" i="2" s="1"/>
  <c r="P71" i="3"/>
  <c r="O151" i="2" s="1"/>
  <c r="O152" i="2" s="1"/>
  <c r="Q15" i="6"/>
  <c r="Q95" i="2" l="1"/>
  <c r="Q96" i="2"/>
  <c r="L46" i="3"/>
  <c r="J109" i="2"/>
  <c r="M45" i="3"/>
  <c r="K107" i="2"/>
  <c r="K108" i="2" s="1"/>
  <c r="P97" i="2"/>
  <c r="R40" i="3"/>
  <c r="J108" i="2"/>
  <c r="O99" i="2"/>
  <c r="O100" i="2" s="1"/>
  <c r="Q41" i="3"/>
  <c r="H112" i="2"/>
  <c r="L105" i="2"/>
  <c r="N44" i="3"/>
  <c r="J48" i="3"/>
  <c r="H113" i="2"/>
  <c r="H114" i="2" s="1"/>
  <c r="I111" i="2"/>
  <c r="I112" i="2" s="1"/>
  <c r="K47" i="3"/>
  <c r="F117" i="2"/>
  <c r="F118" i="2" s="1"/>
  <c r="H50" i="3"/>
  <c r="G114" i="2"/>
  <c r="E119" i="2"/>
  <c r="G51" i="3"/>
  <c r="L104" i="2"/>
  <c r="E118" i="2"/>
  <c r="I49" i="3"/>
  <c r="G115" i="2"/>
  <c r="G116" i="2" s="1"/>
  <c r="N101" i="2"/>
  <c r="N102" i="2" s="1"/>
  <c r="P42" i="3"/>
  <c r="M103" i="2"/>
  <c r="M104" i="2" s="1"/>
  <c r="O43" i="3"/>
  <c r="D53" i="3"/>
  <c r="D121" i="2"/>
  <c r="E52" i="3"/>
  <c r="F52" i="3" s="1"/>
  <c r="N133" i="2"/>
  <c r="N134" i="2" s="1"/>
  <c r="O111" i="3"/>
  <c r="N18" i="1" s="1"/>
  <c r="O80" i="2"/>
  <c r="O147" i="2"/>
  <c r="O148" i="2" s="1"/>
  <c r="O38" i="2"/>
  <c r="O71" i="2"/>
  <c r="O72" i="2" s="1"/>
  <c r="O196" i="2"/>
  <c r="M305" i="2"/>
  <c r="O99" i="6"/>
  <c r="L388" i="2"/>
  <c r="M294" i="2"/>
  <c r="L27" i="1"/>
  <c r="Q55" i="6"/>
  <c r="N308" i="2"/>
  <c r="N309" i="2" s="1"/>
  <c r="Q56" i="6"/>
  <c r="N310" i="2"/>
  <c r="N311" i="2" s="1"/>
  <c r="N262" i="2"/>
  <c r="N21" i="1"/>
  <c r="M273" i="2"/>
  <c r="R10" i="6"/>
  <c r="R9" i="6" s="1"/>
  <c r="Q48" i="6"/>
  <c r="P47" i="6"/>
  <c r="Q54" i="6"/>
  <c r="O306" i="2" s="1"/>
  <c r="O307" i="2" s="1"/>
  <c r="P53" i="6"/>
  <c r="P36" i="6"/>
  <c r="N20" i="1" s="1"/>
  <c r="R35" i="6"/>
  <c r="O271" i="2"/>
  <c r="O272" i="2" s="1"/>
  <c r="Q41" i="6"/>
  <c r="N282" i="2"/>
  <c r="Q43" i="6"/>
  <c r="N286" i="2"/>
  <c r="N287" i="2" s="1"/>
  <c r="M279" i="2"/>
  <c r="M300" i="2"/>
  <c r="Q44" i="6"/>
  <c r="N288" i="2"/>
  <c r="N289" i="2" s="1"/>
  <c r="N290" i="2"/>
  <c r="N291" i="2" s="1"/>
  <c r="Q39" i="6"/>
  <c r="N278" i="2"/>
  <c r="N279" i="2" s="1"/>
  <c r="Q50" i="6"/>
  <c r="N299" i="2"/>
  <c r="N300" i="2" s="1"/>
  <c r="M287" i="2"/>
  <c r="N263" i="2"/>
  <c r="N264" i="2" s="1"/>
  <c r="Q31" i="6"/>
  <c r="Q30" i="6" s="1"/>
  <c r="P21" i="6"/>
  <c r="N33" i="1" s="1"/>
  <c r="P70" i="3"/>
  <c r="O149" i="2" s="1"/>
  <c r="O150" i="2" s="1"/>
  <c r="N194" i="2"/>
  <c r="Q27" i="3"/>
  <c r="P71" i="2" s="1"/>
  <c r="O60" i="2"/>
  <c r="M198" i="2"/>
  <c r="M231" i="2" s="1"/>
  <c r="P74" i="3"/>
  <c r="O157" i="2" s="1"/>
  <c r="O158" i="2" s="1"/>
  <c r="N202" i="2"/>
  <c r="P62" i="3"/>
  <c r="P26" i="3"/>
  <c r="O69" i="2" s="1"/>
  <c r="O70" i="2" s="1"/>
  <c r="N58" i="2"/>
  <c r="P72" i="3"/>
  <c r="O153" i="2" s="1"/>
  <c r="O154" i="2" s="1"/>
  <c r="N198" i="2"/>
  <c r="Q68" i="3"/>
  <c r="P145" i="2" s="1"/>
  <c r="Q65" i="3"/>
  <c r="P139" i="2" s="1"/>
  <c r="P63" i="3"/>
  <c r="O135" i="2" s="1"/>
  <c r="O136" i="2" s="1"/>
  <c r="Q110" i="3"/>
  <c r="P229" i="2" s="1"/>
  <c r="O204" i="2"/>
  <c r="Q66" i="3"/>
  <c r="P141" i="2" s="1"/>
  <c r="P28" i="3"/>
  <c r="O73" i="2" s="1"/>
  <c r="O74" i="2" s="1"/>
  <c r="N62" i="2"/>
  <c r="P64" i="3"/>
  <c r="O137" i="2" s="1"/>
  <c r="O138" i="2" s="1"/>
  <c r="P73" i="3"/>
  <c r="O155" i="2" s="1"/>
  <c r="O156" i="2" s="1"/>
  <c r="N200" i="2"/>
  <c r="N19" i="1"/>
  <c r="Q69" i="3"/>
  <c r="P147" i="2" s="1"/>
  <c r="O192" i="2"/>
  <c r="Q18" i="6"/>
  <c r="N18" i="2"/>
  <c r="N20" i="2" s="1"/>
  <c r="N21" i="2" s="1"/>
  <c r="Q19" i="6"/>
  <c r="O19" i="2" s="1"/>
  <c r="Q71" i="3"/>
  <c r="P151" i="2" s="1"/>
  <c r="R15" i="6"/>
  <c r="N103" i="2" l="1"/>
  <c r="N104" i="2" s="1"/>
  <c r="P43" i="3"/>
  <c r="L106" i="2"/>
  <c r="I50" i="3"/>
  <c r="G117" i="2"/>
  <c r="O101" i="2"/>
  <c r="O102" i="2" s="1"/>
  <c r="Q42" i="3"/>
  <c r="P98" i="2"/>
  <c r="Q98" i="2" s="1"/>
  <c r="Q97" i="2"/>
  <c r="J111" i="2"/>
  <c r="J112" i="2" s="1"/>
  <c r="L47" i="3"/>
  <c r="H51" i="3"/>
  <c r="F119" i="2"/>
  <c r="F120" i="2" s="1"/>
  <c r="P99" i="2"/>
  <c r="R41" i="3"/>
  <c r="L107" i="2"/>
  <c r="L108" i="2" s="1"/>
  <c r="N45" i="3"/>
  <c r="D54" i="3"/>
  <c r="D123" i="2"/>
  <c r="E53" i="3"/>
  <c r="F53" i="3" s="1"/>
  <c r="E121" i="2"/>
  <c r="G52" i="3"/>
  <c r="E120" i="2"/>
  <c r="J110" i="2"/>
  <c r="M105" i="2"/>
  <c r="M106" i="2" s="1"/>
  <c r="O44" i="3"/>
  <c r="J49" i="3"/>
  <c r="H115" i="2"/>
  <c r="I113" i="2"/>
  <c r="K48" i="3"/>
  <c r="K109" i="2"/>
  <c r="K110" i="2" s="1"/>
  <c r="M46" i="3"/>
  <c r="N231" i="2"/>
  <c r="O133" i="2"/>
  <c r="O134" i="2" s="1"/>
  <c r="P111" i="3"/>
  <c r="O18" i="1" s="1"/>
  <c r="P146" i="2"/>
  <c r="Q146" i="2" s="1"/>
  <c r="Q145" i="2"/>
  <c r="P148" i="2"/>
  <c r="Q148" i="2" s="1"/>
  <c r="Q147" i="2"/>
  <c r="P142" i="2"/>
  <c r="Q142" i="2" s="1"/>
  <c r="Q141" i="2"/>
  <c r="P152" i="2"/>
  <c r="Q152" i="2" s="1"/>
  <c r="Q151" i="2"/>
  <c r="P230" i="2"/>
  <c r="Q230" i="2" s="1"/>
  <c r="Q229" i="2"/>
  <c r="P140" i="2"/>
  <c r="Q140" i="2" s="1"/>
  <c r="Q139" i="2"/>
  <c r="P72" i="2"/>
  <c r="Q72" i="2" s="1"/>
  <c r="Q71" i="2"/>
  <c r="P80" i="2"/>
  <c r="Q80" i="2" s="1"/>
  <c r="Q79" i="2"/>
  <c r="N305" i="2"/>
  <c r="P99" i="6"/>
  <c r="M388" i="2"/>
  <c r="Q203" i="2"/>
  <c r="R110" i="3"/>
  <c r="N294" i="2"/>
  <c r="M27" i="1"/>
  <c r="O21" i="1"/>
  <c r="O295" i="2"/>
  <c r="O296" i="2" s="1"/>
  <c r="R56" i="6"/>
  <c r="P310" i="2" s="1"/>
  <c r="O310" i="2"/>
  <c r="O311" i="2" s="1"/>
  <c r="R55" i="6"/>
  <c r="P308" i="2" s="1"/>
  <c r="O308" i="2"/>
  <c r="O309" i="2" s="1"/>
  <c r="R27" i="3"/>
  <c r="O262" i="2"/>
  <c r="Q36" i="6"/>
  <c r="O20" i="1" s="1"/>
  <c r="N273" i="2"/>
  <c r="R54" i="6"/>
  <c r="Q53" i="6"/>
  <c r="R48" i="6"/>
  <c r="Q47" i="6"/>
  <c r="P271" i="2"/>
  <c r="P272" i="2" s="1"/>
  <c r="Q272" i="2" s="1"/>
  <c r="S35" i="6"/>
  <c r="R44" i="6"/>
  <c r="S44" i="6" s="1"/>
  <c r="O288" i="2"/>
  <c r="O289" i="2" s="1"/>
  <c r="R39" i="6"/>
  <c r="O278" i="2"/>
  <c r="O279" i="2" s="1"/>
  <c r="R41" i="6"/>
  <c r="O282" i="2"/>
  <c r="O283" i="2" s="1"/>
  <c r="R50" i="6"/>
  <c r="S50" i="6" s="1"/>
  <c r="O299" i="2"/>
  <c r="O300" i="2" s="1"/>
  <c r="O290" i="2"/>
  <c r="O291" i="2" s="1"/>
  <c r="R43" i="6"/>
  <c r="S43" i="6" s="1"/>
  <c r="O286" i="2"/>
  <c r="O287" i="2" s="1"/>
  <c r="N283" i="2"/>
  <c r="N388" i="2" s="1"/>
  <c r="O263" i="2"/>
  <c r="O264" i="2" s="1"/>
  <c r="R31" i="6"/>
  <c r="Q21" i="6"/>
  <c r="O33" i="1" s="1"/>
  <c r="Q62" i="3"/>
  <c r="R68" i="3"/>
  <c r="P60" i="2"/>
  <c r="Q60" i="2" s="1"/>
  <c r="Q59" i="2"/>
  <c r="R66" i="3"/>
  <c r="Q64" i="3"/>
  <c r="P137" i="2" s="1"/>
  <c r="Q72" i="3"/>
  <c r="P153" i="2" s="1"/>
  <c r="O198" i="2"/>
  <c r="Q74" i="3"/>
  <c r="P157" i="2" s="1"/>
  <c r="O202" i="2"/>
  <c r="R61" i="3"/>
  <c r="Q70" i="3"/>
  <c r="P149" i="2" s="1"/>
  <c r="O194" i="2"/>
  <c r="Q28" i="3"/>
  <c r="P73" i="2" s="1"/>
  <c r="O62" i="2"/>
  <c r="Q63" i="3"/>
  <c r="P135" i="2" s="1"/>
  <c r="R65" i="3"/>
  <c r="Q26" i="3"/>
  <c r="P69" i="2" s="1"/>
  <c r="O58" i="2"/>
  <c r="R71" i="3"/>
  <c r="Q73" i="3"/>
  <c r="P155" i="2" s="1"/>
  <c r="O200" i="2"/>
  <c r="O19" i="1"/>
  <c r="R69" i="3"/>
  <c r="R18" i="6"/>
  <c r="O18" i="2"/>
  <c r="O20" i="2" s="1"/>
  <c r="O21" i="2" s="1"/>
  <c r="R19" i="6"/>
  <c r="P19" i="2" s="1"/>
  <c r="Q19" i="2" s="1"/>
  <c r="S15" i="6"/>
  <c r="K111" i="2" l="1"/>
  <c r="K112" i="2" s="1"/>
  <c r="M47" i="3"/>
  <c r="G118" i="2"/>
  <c r="D55" i="3"/>
  <c r="D125" i="2"/>
  <c r="E54" i="3"/>
  <c r="F54" i="3" s="1"/>
  <c r="J50" i="3"/>
  <c r="H117" i="2"/>
  <c r="H118" i="2" s="1"/>
  <c r="E123" i="2"/>
  <c r="G53" i="3"/>
  <c r="L48" i="3"/>
  <c r="J113" i="2"/>
  <c r="J114" i="2" s="1"/>
  <c r="M107" i="2"/>
  <c r="M108" i="2" s="1"/>
  <c r="O45" i="3"/>
  <c r="G119" i="2"/>
  <c r="I51" i="3"/>
  <c r="I114" i="2"/>
  <c r="H116" i="2"/>
  <c r="O103" i="2"/>
  <c r="O104" i="2" s="1"/>
  <c r="Q43" i="3"/>
  <c r="I115" i="2"/>
  <c r="I116" i="2" s="1"/>
  <c r="K49" i="3"/>
  <c r="H52" i="3"/>
  <c r="F121" i="2"/>
  <c r="F122" i="2" s="1"/>
  <c r="P100" i="2"/>
  <c r="Q100" i="2" s="1"/>
  <c r="Q99" i="2"/>
  <c r="P101" i="2"/>
  <c r="R42" i="3"/>
  <c r="L109" i="2"/>
  <c r="L110" i="2" s="1"/>
  <c r="N46" i="3"/>
  <c r="N105" i="2"/>
  <c r="N106" i="2" s="1"/>
  <c r="P44" i="3"/>
  <c r="E122" i="2"/>
  <c r="O231" i="2"/>
  <c r="P133" i="2"/>
  <c r="Q111" i="3"/>
  <c r="R111" i="3" s="1"/>
  <c r="P138" i="2"/>
  <c r="Q138" i="2" s="1"/>
  <c r="Q137" i="2"/>
  <c r="P156" i="2"/>
  <c r="Q156" i="2" s="1"/>
  <c r="Q155" i="2"/>
  <c r="P150" i="2"/>
  <c r="Q150" i="2" s="1"/>
  <c r="Q149" i="2"/>
  <c r="P154" i="2"/>
  <c r="Q154" i="2" s="1"/>
  <c r="Q153" i="2"/>
  <c r="P136" i="2"/>
  <c r="Q136" i="2" s="1"/>
  <c r="Q135" i="2"/>
  <c r="P158" i="2"/>
  <c r="Q158" i="2" s="1"/>
  <c r="Q157" i="2"/>
  <c r="P134" i="2"/>
  <c r="Q133" i="2"/>
  <c r="P70" i="2"/>
  <c r="Q70" i="2" s="1"/>
  <c r="Q69" i="2"/>
  <c r="P74" i="2"/>
  <c r="Q74" i="2" s="1"/>
  <c r="Q73" i="2"/>
  <c r="P38" i="2"/>
  <c r="Q38" i="2" s="1"/>
  <c r="Q37" i="2"/>
  <c r="P200" i="2"/>
  <c r="Q200" i="2" s="1"/>
  <c r="O305" i="2"/>
  <c r="Q99" i="6"/>
  <c r="P204" i="2"/>
  <c r="Q204" i="2" s="1"/>
  <c r="R64" i="3"/>
  <c r="R62" i="3"/>
  <c r="R73" i="3"/>
  <c r="O294" i="2"/>
  <c r="O388" i="2"/>
  <c r="N27" i="1"/>
  <c r="O273" i="2"/>
  <c r="S56" i="6"/>
  <c r="S55" i="6"/>
  <c r="P295" i="2"/>
  <c r="R47" i="6"/>
  <c r="P309" i="2"/>
  <c r="Q309" i="2" s="1"/>
  <c r="Q308" i="2"/>
  <c r="P306" i="2"/>
  <c r="R53" i="6"/>
  <c r="P311" i="2"/>
  <c r="Q311" i="2" s="1"/>
  <c r="Q310" i="2"/>
  <c r="R28" i="3"/>
  <c r="P21" i="1"/>
  <c r="Q21" i="1" s="1"/>
  <c r="Q24" i="1"/>
  <c r="Q271" i="2"/>
  <c r="S48" i="6"/>
  <c r="S47" i="6" s="1"/>
  <c r="R36" i="6"/>
  <c r="P20" i="1" s="1"/>
  <c r="S39" i="6"/>
  <c r="S54" i="6"/>
  <c r="P282" i="2"/>
  <c r="P283" i="2" s="1"/>
  <c r="Q283" i="2" s="1"/>
  <c r="S41" i="6"/>
  <c r="R30" i="6"/>
  <c r="S31" i="6"/>
  <c r="S30" i="6" s="1"/>
  <c r="P286" i="2"/>
  <c r="P287" i="2" s="1"/>
  <c r="Q287" i="2" s="1"/>
  <c r="P278" i="2"/>
  <c r="P290" i="2"/>
  <c r="P299" i="2"/>
  <c r="P288" i="2"/>
  <c r="R21" i="6"/>
  <c r="P33" i="1" s="1"/>
  <c r="P263" i="2"/>
  <c r="R72" i="3"/>
  <c r="P62" i="2"/>
  <c r="Q62" i="2" s="1"/>
  <c r="Q61" i="2"/>
  <c r="R70" i="3"/>
  <c r="R26" i="3"/>
  <c r="R63" i="3"/>
  <c r="R74" i="3"/>
  <c r="P196" i="2"/>
  <c r="Q196" i="2" s="1"/>
  <c r="Q195" i="2"/>
  <c r="S9" i="6"/>
  <c r="P19" i="1"/>
  <c r="Q19" i="1" s="1"/>
  <c r="S19" i="6"/>
  <c r="P192" i="2"/>
  <c r="P18" i="2"/>
  <c r="Q18" i="2" s="1"/>
  <c r="S18" i="6"/>
  <c r="R35" i="4"/>
  <c r="P23" i="1" s="1"/>
  <c r="Q35" i="4"/>
  <c r="O23" i="1" s="1"/>
  <c r="P35" i="4"/>
  <c r="N23" i="1" s="1"/>
  <c r="O35" i="4"/>
  <c r="M23" i="1" s="1"/>
  <c r="N35" i="4"/>
  <c r="L23" i="1" s="1"/>
  <c r="M35" i="4"/>
  <c r="K23" i="1" s="1"/>
  <c r="L35" i="4"/>
  <c r="J23" i="1" s="1"/>
  <c r="K35" i="4"/>
  <c r="I23" i="1" s="1"/>
  <c r="J35" i="4"/>
  <c r="H23" i="1" s="1"/>
  <c r="I35" i="4"/>
  <c r="G23" i="1" s="1"/>
  <c r="H35" i="4"/>
  <c r="E23" i="1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B8" i="4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S6" i="4"/>
  <c r="G39" i="4"/>
  <c r="G6" i="4" s="1"/>
  <c r="C2" i="4"/>
  <c r="F31" i="2"/>
  <c r="R5" i="3"/>
  <c r="F5" i="3"/>
  <c r="F60" i="3" s="1"/>
  <c r="E35" i="2"/>
  <c r="D35" i="2"/>
  <c r="C35" i="2"/>
  <c r="H33" i="2"/>
  <c r="F33" i="2"/>
  <c r="E33" i="2"/>
  <c r="D33" i="2"/>
  <c r="C33" i="2"/>
  <c r="E31" i="2"/>
  <c r="D31" i="2"/>
  <c r="C31" i="2"/>
  <c r="E29" i="2"/>
  <c r="D29" i="2"/>
  <c r="C29" i="2"/>
  <c r="F15" i="2"/>
  <c r="E15" i="2"/>
  <c r="F14" i="2"/>
  <c r="E14" i="2"/>
  <c r="E6" i="2"/>
  <c r="G5" i="2"/>
  <c r="F5" i="2"/>
  <c r="E5" i="2"/>
  <c r="C52" i="1"/>
  <c r="F36" i="1"/>
  <c r="F43" i="1"/>
  <c r="G43" i="1" s="1"/>
  <c r="F41" i="1"/>
  <c r="F29" i="1"/>
  <c r="F28" i="1"/>
  <c r="Q16" i="1"/>
  <c r="Q130" i="2" s="1"/>
  <c r="E16" i="1"/>
  <c r="E130" i="2" s="1"/>
  <c r="Q13" i="1"/>
  <c r="Q38" i="1"/>
  <c r="Q11" i="1"/>
  <c r="F9" i="1"/>
  <c r="H39" i="4" s="1"/>
  <c r="H6" i="4" s="1"/>
  <c r="L49" i="3" l="1"/>
  <c r="J115" i="2"/>
  <c r="J116" i="2" s="1"/>
  <c r="N107" i="2"/>
  <c r="N108" i="2" s="1"/>
  <c r="P45" i="3"/>
  <c r="K50" i="3"/>
  <c r="I117" i="2"/>
  <c r="I52" i="3"/>
  <c r="G121" i="2"/>
  <c r="G122" i="2" s="1"/>
  <c r="E125" i="2"/>
  <c r="G54" i="3"/>
  <c r="P102" i="2"/>
  <c r="Q102" i="2" s="1"/>
  <c r="Q101" i="2"/>
  <c r="P103" i="2"/>
  <c r="R43" i="3"/>
  <c r="F123" i="2"/>
  <c r="F124" i="2" s="1"/>
  <c r="H53" i="3"/>
  <c r="M48" i="3"/>
  <c r="K113" i="2"/>
  <c r="K114" i="2" s="1"/>
  <c r="J51" i="3"/>
  <c r="H119" i="2"/>
  <c r="H120" i="2" s="1"/>
  <c r="E124" i="2"/>
  <c r="N47" i="3"/>
  <c r="L111" i="2"/>
  <c r="L112" i="2" s="1"/>
  <c r="O46" i="3"/>
  <c r="M109" i="2"/>
  <c r="M110" i="2" s="1"/>
  <c r="D127" i="2"/>
  <c r="E55" i="3"/>
  <c r="G120" i="2"/>
  <c r="O105" i="2"/>
  <c r="O106" i="2" s="1"/>
  <c r="Q44" i="3"/>
  <c r="Q134" i="2"/>
  <c r="Q192" i="2"/>
  <c r="F115" i="3"/>
  <c r="E233" i="2" s="1"/>
  <c r="E448" i="2" s="1"/>
  <c r="Q199" i="2"/>
  <c r="F23" i="1"/>
  <c r="Q23" i="1" s="1"/>
  <c r="S35" i="4"/>
  <c r="P305" i="2"/>
  <c r="Q305" i="2" s="1"/>
  <c r="R99" i="6"/>
  <c r="G39" i="1"/>
  <c r="H39" i="1" s="1"/>
  <c r="P294" i="2"/>
  <c r="Q294" i="2" s="1"/>
  <c r="S53" i="6"/>
  <c r="O27" i="1"/>
  <c r="Q20" i="1"/>
  <c r="P307" i="2"/>
  <c r="Q307" i="2" s="1"/>
  <c r="Q306" i="2"/>
  <c r="P296" i="2"/>
  <c r="Q296" i="2" s="1"/>
  <c r="Q295" i="2"/>
  <c r="P18" i="1"/>
  <c r="S36" i="6"/>
  <c r="P262" i="2"/>
  <c r="Q262" i="2" s="1"/>
  <c r="Q282" i="2"/>
  <c r="P273" i="2"/>
  <c r="Q286" i="2"/>
  <c r="P289" i="2"/>
  <c r="Q289" i="2" s="1"/>
  <c r="Q288" i="2"/>
  <c r="P291" i="2"/>
  <c r="Q291" i="2" s="1"/>
  <c r="Q290" i="2"/>
  <c r="P300" i="2"/>
  <c r="Q300" i="2" s="1"/>
  <c r="Q299" i="2"/>
  <c r="P279" i="2"/>
  <c r="Q279" i="2" s="1"/>
  <c r="Q278" i="2"/>
  <c r="P264" i="2"/>
  <c r="Q263" i="2"/>
  <c r="P58" i="2"/>
  <c r="Q58" i="2" s="1"/>
  <c r="Q57" i="2"/>
  <c r="P194" i="2"/>
  <c r="Q194" i="2" s="1"/>
  <c r="Q193" i="2"/>
  <c r="P202" i="2"/>
  <c r="Q202" i="2" s="1"/>
  <c r="Q201" i="2"/>
  <c r="P198" i="2"/>
  <c r="Q198" i="2" s="1"/>
  <c r="Q197" i="2"/>
  <c r="G41" i="1"/>
  <c r="G35" i="1"/>
  <c r="H35" i="1" s="1"/>
  <c r="I35" i="1" s="1"/>
  <c r="J35" i="1" s="1"/>
  <c r="K35" i="1" s="1"/>
  <c r="L35" i="1" s="1"/>
  <c r="M35" i="1" s="1"/>
  <c r="N35" i="1" s="1"/>
  <c r="O35" i="1" s="1"/>
  <c r="P35" i="1" s="1"/>
  <c r="G29" i="1"/>
  <c r="H29" i="1" s="1"/>
  <c r="I29" i="1" s="1"/>
  <c r="J29" i="1" s="1"/>
  <c r="K29" i="1" s="1"/>
  <c r="L29" i="1" s="1"/>
  <c r="M29" i="1" s="1"/>
  <c r="N29" i="1" s="1"/>
  <c r="O29" i="1" s="1"/>
  <c r="P29" i="1" s="1"/>
  <c r="P20" i="2"/>
  <c r="P21" i="2" s="1"/>
  <c r="S21" i="6"/>
  <c r="S4" i="6"/>
  <c r="S29" i="6" s="1"/>
  <c r="R60" i="3"/>
  <c r="R115" i="3" s="1"/>
  <c r="Q233" i="2" s="1"/>
  <c r="E4" i="2"/>
  <c r="E13" i="2" s="1"/>
  <c r="G4" i="6"/>
  <c r="G29" i="6" s="1"/>
  <c r="G33" i="2"/>
  <c r="G34" i="2" s="1"/>
  <c r="E32" i="2"/>
  <c r="F16" i="2"/>
  <c r="F29" i="2"/>
  <c r="F30" i="2" s="1"/>
  <c r="E36" i="2"/>
  <c r="E30" i="2"/>
  <c r="F32" i="2"/>
  <c r="E7" i="2"/>
  <c r="H34" i="2"/>
  <c r="Q28" i="2"/>
  <c r="Q4" i="2"/>
  <c r="Q13" i="2" s="1"/>
  <c r="F34" i="2"/>
  <c r="E28" i="2"/>
  <c r="G5" i="3"/>
  <c r="G9" i="1"/>
  <c r="G28" i="1"/>
  <c r="H28" i="1" s="1"/>
  <c r="I28" i="1" s="1"/>
  <c r="J28" i="1" s="1"/>
  <c r="K28" i="1" s="1"/>
  <c r="L28" i="1" s="1"/>
  <c r="M28" i="1" s="1"/>
  <c r="N28" i="1" s="1"/>
  <c r="O28" i="1" s="1"/>
  <c r="P28" i="1" s="1"/>
  <c r="H43" i="1"/>
  <c r="I43" i="1" s="1"/>
  <c r="G36" i="1"/>
  <c r="H36" i="1" s="1"/>
  <c r="I36" i="1" s="1"/>
  <c r="J36" i="1" s="1"/>
  <c r="K36" i="1" s="1"/>
  <c r="L36" i="1" s="1"/>
  <c r="M36" i="1" s="1"/>
  <c r="N36" i="1" s="1"/>
  <c r="O36" i="1" s="1"/>
  <c r="P36" i="1" s="1"/>
  <c r="E34" i="2"/>
  <c r="F6" i="2"/>
  <c r="F7" i="2" s="1"/>
  <c r="F35" i="2"/>
  <c r="E16" i="2"/>
  <c r="F16" i="1"/>
  <c r="F130" i="2" s="1"/>
  <c r="I33" i="2"/>
  <c r="I34" i="2" s="1"/>
  <c r="N109" i="2" l="1"/>
  <c r="N110" i="2" s="1"/>
  <c r="P46" i="3"/>
  <c r="I118" i="2"/>
  <c r="P105" i="2"/>
  <c r="R44" i="3"/>
  <c r="L113" i="2"/>
  <c r="L114" i="2" s="1"/>
  <c r="N48" i="3"/>
  <c r="J117" i="2"/>
  <c r="J118" i="2" s="1"/>
  <c r="L50" i="3"/>
  <c r="O107" i="2"/>
  <c r="O108" i="2" s="1"/>
  <c r="Q45" i="3"/>
  <c r="E126" i="2"/>
  <c r="M111" i="2"/>
  <c r="M112" i="2" s="1"/>
  <c r="O47" i="3"/>
  <c r="G123" i="2"/>
  <c r="I53" i="3"/>
  <c r="I119" i="2"/>
  <c r="K51" i="3"/>
  <c r="F125" i="2"/>
  <c r="F126" i="2" s="1"/>
  <c r="H54" i="3"/>
  <c r="E56" i="3"/>
  <c r="F55" i="3"/>
  <c r="P104" i="2"/>
  <c r="Q104" i="2" s="1"/>
  <c r="Q103" i="2"/>
  <c r="J52" i="3"/>
  <c r="H121" i="2"/>
  <c r="K115" i="2"/>
  <c r="M49" i="3"/>
  <c r="S99" i="6"/>
  <c r="P231" i="2"/>
  <c r="E261" i="2"/>
  <c r="F86" i="2"/>
  <c r="E94" i="2"/>
  <c r="G86" i="2"/>
  <c r="F22" i="2"/>
  <c r="F17" i="2"/>
  <c r="E22" i="2"/>
  <c r="E17" i="2"/>
  <c r="H41" i="1"/>
  <c r="J43" i="1"/>
  <c r="K43" i="1" s="1"/>
  <c r="I39" i="1"/>
  <c r="Q29" i="1"/>
  <c r="Q28" i="1"/>
  <c r="Q35" i="1"/>
  <c r="Q36" i="1"/>
  <c r="P388" i="2"/>
  <c r="P27" i="1"/>
  <c r="Q27" i="1" s="1"/>
  <c r="Q273" i="2"/>
  <c r="Q264" i="2"/>
  <c r="Q21" i="2"/>
  <c r="Q20" i="2"/>
  <c r="H4" i="6"/>
  <c r="G60" i="3"/>
  <c r="E8" i="2"/>
  <c r="E10" i="2" s="1"/>
  <c r="F8" i="2"/>
  <c r="F10" i="2" s="1"/>
  <c r="G29" i="2"/>
  <c r="G30" i="2" s="1"/>
  <c r="G14" i="2"/>
  <c r="H5" i="2"/>
  <c r="G15" i="2"/>
  <c r="I39" i="4"/>
  <c r="I6" i="4" s="1"/>
  <c r="H5" i="3"/>
  <c r="G16" i="1"/>
  <c r="G130" i="2" s="1"/>
  <c r="H9" i="1"/>
  <c r="F28" i="2"/>
  <c r="F4" i="2"/>
  <c r="F13" i="2" s="1"/>
  <c r="G6" i="2"/>
  <c r="G7" i="2" s="1"/>
  <c r="J33" i="2"/>
  <c r="F36" i="2"/>
  <c r="G31" i="2"/>
  <c r="G35" i="2"/>
  <c r="G36" i="2" s="1"/>
  <c r="I120" i="2" l="1"/>
  <c r="P106" i="2"/>
  <c r="Q106" i="2" s="1"/>
  <c r="Q105" i="2"/>
  <c r="E127" i="2"/>
  <c r="G55" i="3"/>
  <c r="F56" i="3"/>
  <c r="E12" i="1" s="1"/>
  <c r="E14" i="1" s="1"/>
  <c r="G40" i="4" s="1"/>
  <c r="G37" i="4" s="1"/>
  <c r="P107" i="2"/>
  <c r="R45" i="3"/>
  <c r="K116" i="2"/>
  <c r="G125" i="2"/>
  <c r="I54" i="3"/>
  <c r="G124" i="2"/>
  <c r="O109" i="2"/>
  <c r="O110" i="2" s="1"/>
  <c r="Q46" i="3"/>
  <c r="L115" i="2"/>
  <c r="L116" i="2" s="1"/>
  <c r="N49" i="3"/>
  <c r="H123" i="2"/>
  <c r="H124" i="2" s="1"/>
  <c r="J53" i="3"/>
  <c r="M50" i="3"/>
  <c r="K117" i="2"/>
  <c r="H122" i="2"/>
  <c r="N111" i="2"/>
  <c r="N112" i="2" s="1"/>
  <c r="P47" i="3"/>
  <c r="M113" i="2"/>
  <c r="M114" i="2" s="1"/>
  <c r="O48" i="3"/>
  <c r="L51" i="3"/>
  <c r="J119" i="2"/>
  <c r="J120" i="2" s="1"/>
  <c r="K52" i="3"/>
  <c r="I121" i="2"/>
  <c r="I122" i="2" s="1"/>
  <c r="G115" i="3"/>
  <c r="F233" i="2" s="1"/>
  <c r="F448" i="2" s="1"/>
  <c r="I41" i="1"/>
  <c r="L43" i="1"/>
  <c r="M43" i="1" s="1"/>
  <c r="N43" i="1" s="1"/>
  <c r="O43" i="1" s="1"/>
  <c r="P43" i="1" s="1"/>
  <c r="J39" i="1"/>
  <c r="E23" i="2"/>
  <c r="G32" i="1"/>
  <c r="F23" i="2"/>
  <c r="H29" i="2"/>
  <c r="H30" i="2" s="1"/>
  <c r="F32" i="1"/>
  <c r="H29" i="6"/>
  <c r="I4" i="6"/>
  <c r="I29" i="6" s="1"/>
  <c r="H60" i="3"/>
  <c r="G8" i="2"/>
  <c r="G10" i="2" s="1"/>
  <c r="H6" i="2"/>
  <c r="H7" i="2" s="1"/>
  <c r="G16" i="2"/>
  <c r="G32" i="2"/>
  <c r="J39" i="4"/>
  <c r="J6" i="4" s="1"/>
  <c r="I5" i="3"/>
  <c r="H16" i="1"/>
  <c r="H130" i="2" s="1"/>
  <c r="I9" i="1"/>
  <c r="H15" i="2"/>
  <c r="H14" i="2"/>
  <c r="I5" i="2"/>
  <c r="K33" i="2"/>
  <c r="K34" i="2" s="1"/>
  <c r="H31" i="2"/>
  <c r="H32" i="2" s="1"/>
  <c r="G28" i="2"/>
  <c r="G4" i="2"/>
  <c r="G13" i="2" s="1"/>
  <c r="H35" i="2"/>
  <c r="H36" i="2" s="1"/>
  <c r="J34" i="2"/>
  <c r="G126" i="2" l="1"/>
  <c r="E128" i="2"/>
  <c r="E129" i="2" s="1"/>
  <c r="G449" i="2" s="1"/>
  <c r="G30" i="1" s="1"/>
  <c r="O49" i="3"/>
  <c r="M115" i="2"/>
  <c r="M116" i="2" s="1"/>
  <c r="H125" i="2"/>
  <c r="H126" i="2" s="1"/>
  <c r="J54" i="3"/>
  <c r="N50" i="3"/>
  <c r="L117" i="2"/>
  <c r="L118" i="2" s="1"/>
  <c r="F127" i="2"/>
  <c r="F128" i="2" s="1"/>
  <c r="H55" i="3"/>
  <c r="G56" i="3"/>
  <c r="F12" i="1" s="1"/>
  <c r="F14" i="1" s="1"/>
  <c r="H40" i="4" s="1"/>
  <c r="H37" i="4" s="1"/>
  <c r="P109" i="2"/>
  <c r="R46" i="3"/>
  <c r="O111" i="2"/>
  <c r="O112" i="2" s="1"/>
  <c r="Q47" i="3"/>
  <c r="M51" i="3"/>
  <c r="K119" i="2"/>
  <c r="K120" i="2" s="1"/>
  <c r="P108" i="2"/>
  <c r="Q108" i="2" s="1"/>
  <c r="Q107" i="2"/>
  <c r="I123" i="2"/>
  <c r="I124" i="2" s="1"/>
  <c r="K53" i="3"/>
  <c r="L52" i="3"/>
  <c r="J121" i="2"/>
  <c r="J122" i="2" s="1"/>
  <c r="P48" i="3"/>
  <c r="N113" i="2"/>
  <c r="N114" i="2" s="1"/>
  <c r="K118" i="2"/>
  <c r="F261" i="2"/>
  <c r="F94" i="2"/>
  <c r="H115" i="3"/>
  <c r="G233" i="2" s="1"/>
  <c r="G448" i="2" s="1"/>
  <c r="G94" i="2"/>
  <c r="G22" i="2"/>
  <c r="G17" i="2"/>
  <c r="J41" i="1"/>
  <c r="K41" i="1" s="1"/>
  <c r="L41" i="1" s="1"/>
  <c r="M41" i="1" s="1"/>
  <c r="N41" i="1" s="1"/>
  <c r="O41" i="1" s="1"/>
  <c r="P41" i="1" s="1"/>
  <c r="Q43" i="1"/>
  <c r="K39" i="1"/>
  <c r="E31" i="1"/>
  <c r="E44" i="1" s="1"/>
  <c r="J4" i="6"/>
  <c r="J29" i="6" s="1"/>
  <c r="I60" i="3"/>
  <c r="I29" i="2"/>
  <c r="I30" i="2" s="1"/>
  <c r="H8" i="2"/>
  <c r="H10" i="2" s="1"/>
  <c r="L33" i="2"/>
  <c r="J5" i="2"/>
  <c r="I14" i="2"/>
  <c r="I6" i="2"/>
  <c r="H16" i="2"/>
  <c r="I31" i="2"/>
  <c r="I32" i="2" s="1"/>
  <c r="K39" i="4"/>
  <c r="K6" i="4" s="1"/>
  <c r="J5" i="3"/>
  <c r="J9" i="1"/>
  <c r="I16" i="1"/>
  <c r="I130" i="2" s="1"/>
  <c r="F31" i="1"/>
  <c r="F44" i="1" s="1"/>
  <c r="I35" i="2"/>
  <c r="I36" i="2" s="1"/>
  <c r="I15" i="2"/>
  <c r="H4" i="2"/>
  <c r="H13" i="2" s="1"/>
  <c r="H28" i="2"/>
  <c r="F129" i="2" l="1"/>
  <c r="Q48" i="3"/>
  <c r="O113" i="2"/>
  <c r="O114" i="2" s="1"/>
  <c r="P110" i="2"/>
  <c r="Q110" i="2" s="1"/>
  <c r="Q109" i="2"/>
  <c r="G127" i="2"/>
  <c r="G128" i="2" s="1"/>
  <c r="I55" i="3"/>
  <c r="H56" i="3"/>
  <c r="G12" i="1" s="1"/>
  <c r="G14" i="1" s="1"/>
  <c r="I40" i="4" s="1"/>
  <c r="I37" i="4" s="1"/>
  <c r="P49" i="3"/>
  <c r="N115" i="2"/>
  <c r="N116" i="2" s="1"/>
  <c r="K121" i="2"/>
  <c r="K122" i="2" s="1"/>
  <c r="M52" i="3"/>
  <c r="N51" i="3"/>
  <c r="L119" i="2"/>
  <c r="L120" i="2" s="1"/>
  <c r="G129" i="2"/>
  <c r="I449" i="2" s="1"/>
  <c r="I30" i="1" s="1"/>
  <c r="J123" i="2"/>
  <c r="L53" i="3"/>
  <c r="P111" i="2"/>
  <c r="R47" i="3"/>
  <c r="O50" i="3"/>
  <c r="M117" i="2"/>
  <c r="I125" i="2"/>
  <c r="I126" i="2" s="1"/>
  <c r="K54" i="3"/>
  <c r="I86" i="2"/>
  <c r="J86" i="2"/>
  <c r="I115" i="3"/>
  <c r="H233" i="2" s="1"/>
  <c r="H448" i="2" s="1"/>
  <c r="H94" i="2"/>
  <c r="G261" i="2"/>
  <c r="H86" i="2"/>
  <c r="H22" i="2"/>
  <c r="H17" i="2"/>
  <c r="Q41" i="1"/>
  <c r="L39" i="1"/>
  <c r="E46" i="1"/>
  <c r="E47" i="1" s="1"/>
  <c r="J29" i="2"/>
  <c r="J30" i="2" s="1"/>
  <c r="I7" i="2"/>
  <c r="G23" i="2"/>
  <c r="K4" i="6"/>
  <c r="K29" i="6" s="1"/>
  <c r="J60" i="3"/>
  <c r="J15" i="2"/>
  <c r="J35" i="2"/>
  <c r="J36" i="2" s="1"/>
  <c r="L39" i="4"/>
  <c r="L6" i="4" s="1"/>
  <c r="K5" i="3"/>
  <c r="K9" i="1"/>
  <c r="J16" i="1"/>
  <c r="J130" i="2" s="1"/>
  <c r="K5" i="2"/>
  <c r="I4" i="2"/>
  <c r="I13" i="2" s="1"/>
  <c r="I28" i="2"/>
  <c r="L34" i="2"/>
  <c r="I16" i="2"/>
  <c r="J6" i="2"/>
  <c r="J7" i="2" s="1"/>
  <c r="M33" i="2"/>
  <c r="M34" i="2" s="1"/>
  <c r="J31" i="2"/>
  <c r="H32" i="1"/>
  <c r="J14" i="2"/>
  <c r="H127" i="2" l="1"/>
  <c r="J55" i="3"/>
  <c r="I56" i="3"/>
  <c r="H12" i="1" s="1"/>
  <c r="H14" i="1" s="1"/>
  <c r="J40" i="4" s="1"/>
  <c r="M119" i="2"/>
  <c r="M120" i="2" s="1"/>
  <c r="O51" i="3"/>
  <c r="J125" i="2"/>
  <c r="J126" i="2" s="1"/>
  <c r="L54" i="3"/>
  <c r="P112" i="2"/>
  <c r="Q112" i="2" s="1"/>
  <c r="Q111" i="2"/>
  <c r="L121" i="2"/>
  <c r="L122" i="2" s="1"/>
  <c r="N52" i="3"/>
  <c r="K123" i="2"/>
  <c r="K124" i="2" s="1"/>
  <c r="M53" i="3"/>
  <c r="N117" i="2"/>
  <c r="N118" i="2" s="1"/>
  <c r="P50" i="3"/>
  <c r="J124" i="2"/>
  <c r="O115" i="2"/>
  <c r="O116" i="2" s="1"/>
  <c r="Q49" i="3"/>
  <c r="M118" i="2"/>
  <c r="P113" i="2"/>
  <c r="R48" i="3"/>
  <c r="H449" i="2"/>
  <c r="H30" i="1" s="1"/>
  <c r="J115" i="3"/>
  <c r="I233" i="2" s="1"/>
  <c r="I448" i="2" s="1"/>
  <c r="I94" i="2"/>
  <c r="H261" i="2"/>
  <c r="F10" i="1"/>
  <c r="I22" i="2"/>
  <c r="I17" i="2"/>
  <c r="M39" i="1"/>
  <c r="K29" i="2"/>
  <c r="K30" i="2" s="1"/>
  <c r="J37" i="4"/>
  <c r="H23" i="2"/>
  <c r="H31" i="1" s="1"/>
  <c r="I32" i="1"/>
  <c r="I8" i="2"/>
  <c r="I10" i="2" s="1"/>
  <c r="L4" i="6"/>
  <c r="L29" i="6" s="1"/>
  <c r="K60" i="3"/>
  <c r="J8" i="2"/>
  <c r="J10" i="2" s="1"/>
  <c r="M39" i="4"/>
  <c r="M6" i="4" s="1"/>
  <c r="L5" i="3"/>
  <c r="L9" i="1"/>
  <c r="K16" i="1"/>
  <c r="K130" i="2" s="1"/>
  <c r="K6" i="2"/>
  <c r="K7" i="2" s="1"/>
  <c r="K14" i="2"/>
  <c r="J32" i="2"/>
  <c r="J4" i="2"/>
  <c r="J13" i="2" s="1"/>
  <c r="J28" i="2"/>
  <c r="K31" i="2"/>
  <c r="K32" i="2" s="1"/>
  <c r="J16" i="2"/>
  <c r="L5" i="2"/>
  <c r="K35" i="2"/>
  <c r="F46" i="1"/>
  <c r="F47" i="1" s="1"/>
  <c r="N33" i="2"/>
  <c r="N34" i="2" s="1"/>
  <c r="K15" i="2"/>
  <c r="G31" i="1"/>
  <c r="G44" i="1" s="1"/>
  <c r="Q50" i="3" l="1"/>
  <c r="O117" i="2"/>
  <c r="O118" i="2" s="1"/>
  <c r="N119" i="2"/>
  <c r="N120" i="2" s="1"/>
  <c r="P51" i="3"/>
  <c r="O52" i="3"/>
  <c r="M121" i="2"/>
  <c r="M122" i="2" s="1"/>
  <c r="L123" i="2"/>
  <c r="L124" i="2" s="1"/>
  <c r="N53" i="3"/>
  <c r="P115" i="2"/>
  <c r="R49" i="3"/>
  <c r="I127" i="2"/>
  <c r="I128" i="2" s="1"/>
  <c r="I129" i="2" s="1"/>
  <c r="K449" i="2" s="1"/>
  <c r="K30" i="1" s="1"/>
  <c r="K55" i="3"/>
  <c r="J56" i="3"/>
  <c r="I12" i="1" s="1"/>
  <c r="I14" i="1" s="1"/>
  <c r="K40" i="4" s="1"/>
  <c r="K37" i="4" s="1"/>
  <c r="K125" i="2"/>
  <c r="K126" i="2" s="1"/>
  <c r="M54" i="3"/>
  <c r="P114" i="2"/>
  <c r="Q114" i="2" s="1"/>
  <c r="Q113" i="2"/>
  <c r="H128" i="2"/>
  <c r="H129" i="2" s="1"/>
  <c r="J449" i="2" s="1"/>
  <c r="J30" i="1" s="1"/>
  <c r="H44" i="1"/>
  <c r="H46" i="1" s="1"/>
  <c r="L86" i="2"/>
  <c r="I261" i="2"/>
  <c r="K86" i="2"/>
  <c r="K115" i="3"/>
  <c r="J233" i="2" s="1"/>
  <c r="J261" i="2" s="1"/>
  <c r="J94" i="2"/>
  <c r="G10" i="1"/>
  <c r="J22" i="2"/>
  <c r="J17" i="2"/>
  <c r="N39" i="1"/>
  <c r="G46" i="1"/>
  <c r="L29" i="2"/>
  <c r="L30" i="2" s="1"/>
  <c r="J32" i="1"/>
  <c r="L36" i="2"/>
  <c r="I23" i="2"/>
  <c r="M4" i="6"/>
  <c r="M29" i="6" s="1"/>
  <c r="L60" i="3"/>
  <c r="K8" i="2"/>
  <c r="K10" i="2" s="1"/>
  <c r="L14" i="2"/>
  <c r="M36" i="2"/>
  <c r="K4" i="2"/>
  <c r="K13" i="2" s="1"/>
  <c r="K28" i="2"/>
  <c r="M5" i="2"/>
  <c r="L15" i="2"/>
  <c r="O33" i="2"/>
  <c r="L31" i="2"/>
  <c r="L32" i="2" s="1"/>
  <c r="K36" i="2"/>
  <c r="K16" i="2"/>
  <c r="L6" i="2"/>
  <c r="L7" i="2" s="1"/>
  <c r="M5" i="3"/>
  <c r="N39" i="4"/>
  <c r="N6" i="4" s="1"/>
  <c r="L16" i="1"/>
  <c r="L130" i="2" s="1"/>
  <c r="M9" i="1"/>
  <c r="O119" i="2" l="1"/>
  <c r="O120" i="2" s="1"/>
  <c r="Q51" i="3"/>
  <c r="P116" i="2"/>
  <c r="Q116" i="2" s="1"/>
  <c r="Q115" i="2"/>
  <c r="J127" i="2"/>
  <c r="L55" i="3"/>
  <c r="K56" i="3"/>
  <c r="J12" i="1" s="1"/>
  <c r="J14" i="1" s="1"/>
  <c r="L40" i="4" s="1"/>
  <c r="L37" i="4" s="1"/>
  <c r="P52" i="3"/>
  <c r="N121" i="2"/>
  <c r="N122" i="2" s="1"/>
  <c r="L125" i="2"/>
  <c r="L126" i="2" s="1"/>
  <c r="N54" i="3"/>
  <c r="M123" i="2"/>
  <c r="M124" i="2" s="1"/>
  <c r="O53" i="3"/>
  <c r="P117" i="2"/>
  <c r="R50" i="3"/>
  <c r="M86" i="2"/>
  <c r="L115" i="3"/>
  <c r="K233" i="2" s="1"/>
  <c r="K448" i="2" s="1"/>
  <c r="K94" i="2"/>
  <c r="J448" i="2"/>
  <c r="K22" i="2"/>
  <c r="K17" i="2"/>
  <c r="O39" i="1"/>
  <c r="M29" i="2"/>
  <c r="M30" i="2" s="1"/>
  <c r="I31" i="1"/>
  <c r="I44" i="1" s="1"/>
  <c r="J23" i="2"/>
  <c r="J31" i="1" s="1"/>
  <c r="J44" i="1" s="1"/>
  <c r="K32" i="1"/>
  <c r="N4" i="6"/>
  <c r="N29" i="6" s="1"/>
  <c r="M60" i="3"/>
  <c r="L8" i="2"/>
  <c r="L10" i="2" s="1"/>
  <c r="M31" i="2"/>
  <c r="M32" i="2" s="1"/>
  <c r="O34" i="2"/>
  <c r="N36" i="2"/>
  <c r="P33" i="2"/>
  <c r="N5" i="2"/>
  <c r="L16" i="2"/>
  <c r="M6" i="2"/>
  <c r="M7" i="2" s="1"/>
  <c r="O39" i="4"/>
  <c r="O6" i="4" s="1"/>
  <c r="N5" i="3"/>
  <c r="M16" i="1"/>
  <c r="M130" i="2" s="1"/>
  <c r="N9" i="1"/>
  <c r="M14" i="2"/>
  <c r="L4" i="2"/>
  <c r="L13" i="2" s="1"/>
  <c r="L28" i="2"/>
  <c r="M15" i="2"/>
  <c r="P118" i="2" l="1"/>
  <c r="Q118" i="2" s="1"/>
  <c r="Q117" i="2"/>
  <c r="M125" i="2"/>
  <c r="M126" i="2" s="1"/>
  <c r="O54" i="3"/>
  <c r="J128" i="2"/>
  <c r="J129" i="2" s="1"/>
  <c r="L449" i="2" s="1"/>
  <c r="L30" i="1" s="1"/>
  <c r="N123" i="2"/>
  <c r="N124" i="2" s="1"/>
  <c r="P53" i="3"/>
  <c r="K127" i="2"/>
  <c r="K128" i="2" s="1"/>
  <c r="K129" i="2" s="1"/>
  <c r="M449" i="2" s="1"/>
  <c r="M30" i="1" s="1"/>
  <c r="M55" i="3"/>
  <c r="L56" i="3"/>
  <c r="K12" i="1" s="1"/>
  <c r="K14" i="1" s="1"/>
  <c r="M40" i="4" s="1"/>
  <c r="M37" i="4" s="1"/>
  <c r="O121" i="2"/>
  <c r="O122" i="2" s="1"/>
  <c r="Q52" i="3"/>
  <c r="P119" i="2"/>
  <c r="R51" i="3"/>
  <c r="K261" i="2"/>
  <c r="M115" i="3"/>
  <c r="L233" i="2" s="1"/>
  <c r="L261" i="2" s="1"/>
  <c r="L94" i="2"/>
  <c r="O86" i="2"/>
  <c r="N86" i="2"/>
  <c r="L22" i="2"/>
  <c r="L17" i="2"/>
  <c r="P39" i="1"/>
  <c r="I46" i="1"/>
  <c r="N29" i="2"/>
  <c r="N30" i="2" s="1"/>
  <c r="K23" i="2"/>
  <c r="K31" i="1" s="1"/>
  <c r="K44" i="1" s="1"/>
  <c r="P34" i="2"/>
  <c r="Q34" i="2" s="1"/>
  <c r="Q33" i="2"/>
  <c r="J46" i="1"/>
  <c r="L32" i="1"/>
  <c r="O4" i="6"/>
  <c r="O29" i="6" s="1"/>
  <c r="N60" i="3"/>
  <c r="M8" i="2"/>
  <c r="M10" i="2" s="1"/>
  <c r="N14" i="2"/>
  <c r="G47" i="1"/>
  <c r="O29" i="2"/>
  <c r="N31" i="2"/>
  <c r="N32" i="2" s="1"/>
  <c r="P39" i="4"/>
  <c r="P6" i="4" s="1"/>
  <c r="O5" i="3"/>
  <c r="N16" i="1"/>
  <c r="N130" i="2" s="1"/>
  <c r="O9" i="1"/>
  <c r="N6" i="2"/>
  <c r="N7" i="2" s="1"/>
  <c r="O5" i="2"/>
  <c r="N15" i="2"/>
  <c r="M16" i="2"/>
  <c r="M28" i="2"/>
  <c r="M4" i="2"/>
  <c r="M13" i="2" s="1"/>
  <c r="O36" i="2"/>
  <c r="P121" i="2" l="1"/>
  <c r="R52" i="3"/>
  <c r="L127" i="2"/>
  <c r="N55" i="3"/>
  <c r="M56" i="3"/>
  <c r="L12" i="1" s="1"/>
  <c r="L14" i="1" s="1"/>
  <c r="N40" i="4" s="1"/>
  <c r="N37" i="4" s="1"/>
  <c r="N125" i="2"/>
  <c r="N126" i="2" s="1"/>
  <c r="P54" i="3"/>
  <c r="P120" i="2"/>
  <c r="Q120" i="2" s="1"/>
  <c r="Q119" i="2"/>
  <c r="O123" i="2"/>
  <c r="O124" i="2" s="1"/>
  <c r="Q53" i="3"/>
  <c r="L448" i="2"/>
  <c r="N115" i="3"/>
  <c r="M233" i="2" s="1"/>
  <c r="M261" i="2" s="1"/>
  <c r="M94" i="2"/>
  <c r="H10" i="1"/>
  <c r="M22" i="2"/>
  <c r="M17" i="2"/>
  <c r="K46" i="1"/>
  <c r="Q39" i="1"/>
  <c r="L23" i="2"/>
  <c r="L31" i="1" s="1"/>
  <c r="L44" i="1" s="1"/>
  <c r="M32" i="1"/>
  <c r="P4" i="6"/>
  <c r="P29" i="6" s="1"/>
  <c r="O60" i="3"/>
  <c r="N8" i="2"/>
  <c r="N10" i="2" s="1"/>
  <c r="H47" i="1"/>
  <c r="N16" i="2"/>
  <c r="O31" i="2"/>
  <c r="O32" i="2" s="1"/>
  <c r="N28" i="2"/>
  <c r="N4" i="2"/>
  <c r="N13" i="2" s="1"/>
  <c r="P29" i="2"/>
  <c r="P30" i="2" s="1"/>
  <c r="R6" i="3"/>
  <c r="O14" i="2"/>
  <c r="P5" i="2"/>
  <c r="Q35" i="2"/>
  <c r="Q39" i="4"/>
  <c r="Q6" i="4" s="1"/>
  <c r="P5" i="3"/>
  <c r="O16" i="1"/>
  <c r="O130" i="2" s="1"/>
  <c r="P9" i="1"/>
  <c r="O30" i="2"/>
  <c r="Q18" i="1"/>
  <c r="O15" i="2"/>
  <c r="O6" i="2"/>
  <c r="O7" i="2" s="1"/>
  <c r="O125" i="2" l="1"/>
  <c r="O126" i="2" s="1"/>
  <c r="Q54" i="3"/>
  <c r="M127" i="2"/>
  <c r="M128" i="2" s="1"/>
  <c r="O55" i="3"/>
  <c r="N56" i="3"/>
  <c r="M12" i="1" s="1"/>
  <c r="M14" i="1" s="1"/>
  <c r="O40" i="4" s="1"/>
  <c r="O37" i="4" s="1"/>
  <c r="P123" i="2"/>
  <c r="R53" i="3"/>
  <c r="M129" i="2"/>
  <c r="O449" i="2" s="1"/>
  <c r="O30" i="1" s="1"/>
  <c r="L128" i="2"/>
  <c r="L129" i="2" s="1"/>
  <c r="N449" i="2" s="1"/>
  <c r="N30" i="1" s="1"/>
  <c r="P122" i="2"/>
  <c r="Q122" i="2" s="1"/>
  <c r="Q121" i="2"/>
  <c r="M448" i="2"/>
  <c r="O115" i="3"/>
  <c r="N233" i="2" s="1"/>
  <c r="N448" i="2" s="1"/>
  <c r="N94" i="2"/>
  <c r="P86" i="2"/>
  <c r="Q86" i="2" s="1"/>
  <c r="Q85" i="2"/>
  <c r="I10" i="1"/>
  <c r="N22" i="2"/>
  <c r="N17" i="2"/>
  <c r="Q5" i="2"/>
  <c r="N32" i="1"/>
  <c r="Q30" i="2"/>
  <c r="M23" i="2"/>
  <c r="M31" i="1" s="1"/>
  <c r="M44" i="1" s="1"/>
  <c r="Q4" i="6"/>
  <c r="Q29" i="6" s="1"/>
  <c r="P60" i="3"/>
  <c r="O8" i="2"/>
  <c r="O10" i="2" s="1"/>
  <c r="Q29" i="2"/>
  <c r="I47" i="1"/>
  <c r="R39" i="4"/>
  <c r="R6" i="4" s="1"/>
  <c r="Q5" i="3"/>
  <c r="P28" i="2" s="1"/>
  <c r="P16" i="1"/>
  <c r="P130" i="2" s="1"/>
  <c r="P15" i="2"/>
  <c r="Q15" i="2" s="1"/>
  <c r="O16" i="2"/>
  <c r="O28" i="2"/>
  <c r="O4" i="2"/>
  <c r="O13" i="2" s="1"/>
  <c r="P14" i="2"/>
  <c r="Q14" i="2" s="1"/>
  <c r="L46" i="1"/>
  <c r="P31" i="2"/>
  <c r="Q31" i="2" s="1"/>
  <c r="P36" i="2"/>
  <c r="P6" i="2"/>
  <c r="N127" i="2" l="1"/>
  <c r="N128" i="2" s="1"/>
  <c r="P55" i="3"/>
  <c r="O56" i="3"/>
  <c r="N12" i="1" s="1"/>
  <c r="N14" i="1" s="1"/>
  <c r="P40" i="4" s="1"/>
  <c r="P37" i="4" s="1"/>
  <c r="P124" i="2"/>
  <c r="Q124" i="2" s="1"/>
  <c r="Q123" i="2"/>
  <c r="N129" i="2"/>
  <c r="P449" i="2" s="1"/>
  <c r="P30" i="1" s="1"/>
  <c r="P125" i="2"/>
  <c r="R54" i="3"/>
  <c r="N261" i="2"/>
  <c r="P115" i="3"/>
  <c r="O233" i="2" s="1"/>
  <c r="O261" i="2" s="1"/>
  <c r="O94" i="2"/>
  <c r="J10" i="1"/>
  <c r="O22" i="2"/>
  <c r="O17" i="2"/>
  <c r="M46" i="1"/>
  <c r="Q388" i="2"/>
  <c r="N23" i="2"/>
  <c r="N31" i="1" s="1"/>
  <c r="N44" i="1" s="1"/>
  <c r="Q36" i="2"/>
  <c r="O32" i="1"/>
  <c r="P7" i="2"/>
  <c r="Q6" i="2"/>
  <c r="R4" i="6"/>
  <c r="R29" i="6" s="1"/>
  <c r="Q60" i="3"/>
  <c r="P16" i="2"/>
  <c r="P17" i="2" s="1"/>
  <c r="J47" i="1"/>
  <c r="P4" i="2"/>
  <c r="P13" i="2" s="1"/>
  <c r="P32" i="2"/>
  <c r="P126" i="2" l="1"/>
  <c r="Q126" i="2" s="1"/>
  <c r="Q125" i="2"/>
  <c r="O127" i="2"/>
  <c r="O128" i="2" s="1"/>
  <c r="O129" i="2" s="1"/>
  <c r="Q55" i="3"/>
  <c r="P56" i="3"/>
  <c r="O12" i="1" s="1"/>
  <c r="O14" i="1" s="1"/>
  <c r="O448" i="2"/>
  <c r="Q449" i="2"/>
  <c r="Q32" i="2"/>
  <c r="Q115" i="3"/>
  <c r="P233" i="2" s="1"/>
  <c r="P448" i="2" s="1"/>
  <c r="K10" i="1"/>
  <c r="N46" i="1"/>
  <c r="Q30" i="1"/>
  <c r="P22" i="2"/>
  <c r="Q22" i="2" s="1"/>
  <c r="Q11" i="2"/>
  <c r="O23" i="2"/>
  <c r="O31" i="1" s="1"/>
  <c r="O44" i="1" s="1"/>
  <c r="Q231" i="2"/>
  <c r="Q7" i="2"/>
  <c r="P32" i="1"/>
  <c r="Q32" i="1" s="1"/>
  <c r="Q33" i="1"/>
  <c r="P8" i="2"/>
  <c r="Q16" i="2"/>
  <c r="K47" i="1"/>
  <c r="Q40" i="4" l="1"/>
  <c r="P127" i="2"/>
  <c r="R55" i="3"/>
  <c r="R56" i="3" s="1"/>
  <c r="Q56" i="3"/>
  <c r="P12" i="1" s="1"/>
  <c r="P14" i="1" s="1"/>
  <c r="R40" i="4" s="1"/>
  <c r="R37" i="4" s="1"/>
  <c r="P261" i="2"/>
  <c r="P94" i="2"/>
  <c r="Q93" i="2"/>
  <c r="L10" i="1"/>
  <c r="O46" i="1"/>
  <c r="Q8" i="2"/>
  <c r="P10" i="2"/>
  <c r="Q10" i="2" s="1"/>
  <c r="Q24" i="2"/>
  <c r="P23" i="2"/>
  <c r="Q23" i="2" s="1"/>
  <c r="Q17" i="2"/>
  <c r="L47" i="1"/>
  <c r="Q37" i="4" l="1"/>
  <c r="S40" i="4"/>
  <c r="S37" i="4" s="1"/>
  <c r="Q12" i="1"/>
  <c r="P128" i="2"/>
  <c r="Q128" i="2" s="1"/>
  <c r="Q127" i="2"/>
  <c r="Q14" i="1"/>
  <c r="Q94" i="2"/>
  <c r="M10" i="1"/>
  <c r="P31" i="1"/>
  <c r="P44" i="1" s="1"/>
  <c r="M47" i="1"/>
  <c r="P129" i="2" l="1"/>
  <c r="Q129" i="2" s="1"/>
  <c r="N10" i="1"/>
  <c r="Q31" i="1"/>
  <c r="Q44" i="1"/>
  <c r="N47" i="1"/>
  <c r="M48" i="1" l="1"/>
  <c r="E48" i="1"/>
  <c r="L48" i="1"/>
  <c r="J48" i="1"/>
  <c r="K48" i="1"/>
  <c r="N48" i="1"/>
  <c r="I48" i="1"/>
  <c r="H48" i="1"/>
  <c r="G48" i="1"/>
  <c r="F48" i="1"/>
  <c r="O10" i="1"/>
  <c r="P46" i="1"/>
  <c r="Q46" i="1" s="1"/>
  <c r="O47" i="1"/>
  <c r="O48" i="1" s="1"/>
  <c r="P10" i="1" l="1"/>
  <c r="P47" i="1"/>
  <c r="P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B4" authorId="0" shapeId="0" xr:uid="{27DFB2DD-B507-4C32-B236-D7F230C11B99}">
      <text>
        <r>
          <rPr>
            <b/>
            <sz val="10"/>
            <color indexed="81"/>
            <rFont val="Tahoma"/>
            <family val="2"/>
          </rPr>
          <t>OHJE</t>
        </r>
        <r>
          <rPr>
            <sz val="10"/>
            <color indexed="81"/>
            <rFont val="Tahoma"/>
            <family val="2"/>
          </rPr>
          <t xml:space="preserve">
Laskenta tapahtuu seuraavasti:
- </t>
        </r>
        <r>
          <rPr>
            <b/>
            <sz val="10"/>
            <color indexed="81"/>
            <rFont val="Tahoma"/>
            <family val="2"/>
          </rPr>
          <t>Täytä keltaisia soluja neljässä erillisessä taulukossa</t>
        </r>
        <r>
          <rPr>
            <sz val="10"/>
            <color indexed="81"/>
            <rFont val="Tahoma"/>
            <family val="2"/>
          </rPr>
          <t>. Taulukoihin pääset alareunan taulukkovalikosta tai oikean yläreunan napeista.
- Taulukoissa 2. Myynnit ja ostot, 3. Kiinteät kulut ja 4. Markkinointibudjetti käsitellään tulot ja liiketoiminnan menot. 
- 1. Kassabudjetti-taulukossa käsitellään vain pääomakulut ja voitonjako (=verot ja osingot/yksityisotot).
- Tulojen ja menojen keltaisille soluille voit vaihtaa nimiä.
- Voit laskea soluihin esim. menolaskuja yhteensä syöttämällä soluun = ja sitten laskujen summat 
  esim. =100+159+2789+...., lopuksi paina enter.
- Voit tehdä 4. Markkinointibudjetin, johon ohjelma laskee markkinoinnin osuuden myynnistä.
- Muistiinpanoaluetta voit käyttää myös laskemiseen taulukkolaskennan tapaan.
Tulostettaessa paperille tai pdf:ksi säädä tulostusasetuksista taulukko yhdelle sivulle:
- mukautetut skaalausasetukset -&gt; pienennä sivua kokoon 80-85 % 
tai sivun reunukset -&gt; valitse "Kapeat reunukset"</t>
        </r>
      </text>
    </comment>
    <comment ref="E9" authorId="0" shapeId="0" xr:uid="{4D119B5D-374B-4C7B-859F-33CC62A9DBA2}">
      <text>
        <r>
          <rPr>
            <sz val="10"/>
            <color indexed="81"/>
            <rFont val="Tahoma"/>
            <family val="2"/>
          </rPr>
          <t xml:space="preserve">Kirjoita aloittava kuukausi numeroin muotoon kk.vvvv
Esim. maaliskuu 2025 = 3.2025 </t>
        </r>
      </text>
    </comment>
    <comment ref="E10" authorId="0" shapeId="0" xr:uid="{2328269E-1185-4435-A94A-EE7B1E917177}">
      <text>
        <r>
          <rPr>
            <b/>
            <sz val="10"/>
            <color indexed="81"/>
            <rFont val="Tahoma"/>
            <family val="2"/>
          </rPr>
          <t>Paljonko on "kassassa" rahaa eli käyttötili + käteisvarat suunnittelukuukauden ensimmäisenä päivänä?</t>
        </r>
        <r>
          <rPr>
            <sz val="10"/>
            <color indexed="81"/>
            <rFont val="Tahoma"/>
            <family val="2"/>
          </rPr>
          <t xml:space="preserve">
Sijoitusvarallisuutta ei lasketa rahavaroihin. 
</t>
        </r>
        <r>
          <rPr>
            <b/>
            <sz val="10"/>
            <color indexed="81"/>
            <rFont val="Tahoma"/>
            <family val="2"/>
          </rPr>
          <t>Jos yrityksellä on velkaa luotollisella tilillä niin merkitse lainan "limiitin" summa negatiivisenä vähennettynä käteisvaroilla.</t>
        </r>
        <r>
          <rPr>
            <sz val="10"/>
            <color indexed="81"/>
            <rFont val="Tahoma"/>
            <family val="2"/>
          </rPr>
          <t xml:space="preserve">
Uusi yritys, merkitse alkukassan määrä.</t>
        </r>
      </text>
    </comment>
    <comment ref="E11" authorId="0" shapeId="0" xr:uid="{4B82689F-C6A2-4577-AF46-AA9B8F73F714}">
      <text>
        <r>
          <rPr>
            <sz val="10"/>
            <color indexed="81"/>
            <rFont val="Tahoma"/>
            <family val="2"/>
          </rPr>
          <t xml:space="preserve">Lisää edellisen budjettikauden myyntisaatavien arvioitu tuloutuminen oikeille kuukausille huomioiden maksuehto. </t>
        </r>
      </text>
    </comment>
    <comment ref="K11" authorId="0" shapeId="0" xr:uid="{F56BB041-87A0-4250-BA1D-1D24100E8D13}">
      <text>
        <r>
          <rPr>
            <sz val="10"/>
            <color indexed="81"/>
            <rFont val="Tahoma"/>
            <family val="2"/>
          </rPr>
          <t>Myyntisaatavien pisin maksuaika 180 päivää! Ovatko tätä pitemmät maksuajat todellisia? Jos niitä ei todellisuudessa ole tulossa, ei niitä kannata merkitä.</t>
        </r>
      </text>
    </comment>
    <comment ref="E12" authorId="0" shapeId="0" xr:uid="{B9959CF5-0D5E-4E70-86ED-FE98C9F458B8}">
      <text>
        <r>
          <rPr>
            <sz val="10"/>
            <color indexed="81"/>
            <rFont val="Tahoma"/>
            <family val="2"/>
          </rPr>
          <t>Tee myyntisuunnitelma erilliseen taulukkoon "2. MYYNTI JA OSTOT".</t>
        </r>
      </text>
    </comment>
    <comment ref="E18" authorId="0" shapeId="0" xr:uid="{3EC0C22F-F4B7-417C-911B-1F62355318BC}">
      <text>
        <r>
          <rPr>
            <sz val="10"/>
            <color indexed="81"/>
            <rFont val="Tahoma"/>
            <family val="2"/>
          </rPr>
          <t>Sijoita aine- ja tarvikeostot taulukkoon 2. MYYNNIT JA OSTOT</t>
        </r>
      </text>
    </comment>
    <comment ref="E19" authorId="0" shapeId="0" xr:uid="{23291704-DBD2-4228-8807-064BF49CF732}">
      <text>
        <r>
          <rPr>
            <sz val="10"/>
            <color indexed="81"/>
            <rFont val="Tahoma"/>
            <family val="2"/>
          </rPr>
          <t>Sijoita ulkopuoliset palvelut taulukkoon 2. MYYNNIT JA OSTOT</t>
        </r>
      </text>
    </comment>
    <comment ref="E23" authorId="0" shapeId="0" xr:uid="{BD95609F-915B-4450-9DF6-8E5AD44BC0B9}">
      <text>
        <r>
          <rPr>
            <sz val="10"/>
            <color indexed="81"/>
            <rFont val="Tahoma"/>
            <family val="2"/>
          </rPr>
          <t>Sijoita markkinoinnin ja mainonnan kustannukset taulukkoon 4. MARKKINOINTIBUDJETTI</t>
        </r>
      </text>
    </comment>
    <comment ref="E27" authorId="0" shapeId="0" xr:uid="{7641AB4A-1644-46D4-ACB4-7C142333C77D}">
      <text>
        <r>
          <rPr>
            <sz val="10"/>
            <color indexed="81"/>
            <rFont val="Tahoma"/>
            <family val="2"/>
          </rPr>
          <t xml:space="preserve"> Sijoita kiinteät kulut taulukkoon 3. KIINTEÄT KULUT</t>
        </r>
      </text>
    </comment>
    <comment ref="E29" authorId="0" shapeId="0" xr:uid="{22D828F3-07D1-4B19-B118-F185FF8C848B}">
      <text>
        <r>
          <rPr>
            <sz val="10"/>
            <color indexed="81"/>
            <rFont val="Tahoma"/>
            <family val="2"/>
          </rPr>
          <t xml:space="preserve">
Ennakkoveron määrän voit tarkistaa OmaVerosta. 
Jos saat tuloveronpalautusta niin vähennä palautus muista veroista.
</t>
        </r>
        <r>
          <rPr>
            <b/>
            <sz val="10"/>
            <color indexed="81"/>
            <rFont val="Tahoma"/>
            <family val="2"/>
          </rPr>
          <t>Jos palautusta on enemmän kuin veroja niin merkitse soluun negatiivisena.</t>
        </r>
      </text>
    </comment>
    <comment ref="E30" authorId="0" shapeId="0" xr:uid="{62DEEC83-7CCE-4DA3-84C3-E97E6B4CF57F}">
      <text>
        <r>
          <rPr>
            <sz val="10"/>
            <color indexed="81"/>
            <rFont val="Tahoma"/>
            <family val="2"/>
          </rPr>
          <t xml:space="preserve">Kirjoita ensimmäisen kuukauden maksu edellisen tilikauden tai kuukausiraportin taseen kohdasta "Arvonlisäverovelka". </t>
        </r>
        <r>
          <rPr>
            <b/>
            <sz val="10"/>
            <color indexed="81"/>
            <rFont val="Tahoma"/>
            <family val="2"/>
          </rPr>
          <t xml:space="preserve">Jaa summa puoliksi ensimmäisille kuukausille.
</t>
        </r>
        <r>
          <rPr>
            <sz val="10"/>
            <color indexed="81"/>
            <rFont val="Tahoma"/>
            <family val="2"/>
          </rPr>
          <t>Arvonlisävero maksetaan kertymiskuukauden jälkeisen 2. kuukauden 12. päivänä tulojen ja menojen perusteella. Summa voi vaihdella paljonkin.</t>
        </r>
      </text>
    </comment>
    <comment ref="E32" authorId="0" shapeId="0" xr:uid="{773F5BFC-5788-4F3B-AAA8-68CD51298D13}">
      <text>
        <r>
          <rPr>
            <sz val="10"/>
            <color indexed="81"/>
            <rFont val="Tahoma"/>
            <family val="2"/>
          </rPr>
          <t>Kirjoita ensimmäisen kuukauden maksu edellisestä tilinpäätöksestä tai kuukausiraportin taseen kohdista "Ennakonpidätysvelka" + "Sosiaaliturvamaksuvelka" tai kohdasta "Ennakonpidätys- ja sotumaksuvelka" Verotilillä/OmaVerossa.
Työnantajasuoritukset verottajalle eli ansiotulovero + sairausvakuutusmaksu maksetaan palkanmaksukuukautta seuraavan kuukauden 12. päivä.</t>
        </r>
      </text>
    </comment>
    <comment ref="C35" authorId="0" shapeId="0" xr:uid="{9A431151-F296-4DE7-8D11-19A45B8FECAE}">
      <text>
        <r>
          <rPr>
            <sz val="10"/>
            <color indexed="81"/>
            <rFont val="Tahoma"/>
            <family val="2"/>
          </rPr>
          <t>Tarkoittaa erääntyneitä velkoja, joita ei ole maksettu tai velkoja joista on sovittu erillinen lyhennysohjelma. 
Normaalit ostot käsitellään taulukossa 2. MYYNNIT JA OSTOT</t>
        </r>
      </text>
    </comment>
    <comment ref="E38" authorId="0" shapeId="0" xr:uid="{D5479D1D-FD12-48CF-946D-FB5B1E44284E}">
      <text>
        <r>
          <rPr>
            <sz val="10"/>
            <color indexed="81"/>
            <rFont val="Tahoma"/>
            <family val="2"/>
          </rPr>
          <t>Kirjoita nostot positiivisena lukuna. "Lainojen nostot" voivat näkyä negatiivisena MENOT YHTEENSÄ-rivillä, jos lainojen nostot ovat  suuremmat kuin muut menot.</t>
        </r>
      </text>
    </comment>
    <comment ref="E39" authorId="0" shapeId="0" xr:uid="{6C3EFE25-1E6C-4B3E-A2FB-41F5F0173BF0}">
      <text>
        <r>
          <rPr>
            <sz val="10"/>
            <color indexed="81"/>
            <rFont val="Tahoma"/>
            <family val="2"/>
          </rPr>
          <t>Kirjoita lyhennykset positiivisena lukuna.</t>
        </r>
      </text>
    </comment>
    <comment ref="E40" authorId="0" shapeId="0" xr:uid="{321EA4D3-5EFA-41E2-B676-A241147448F2}">
      <text>
        <r>
          <rPr>
            <sz val="10"/>
            <color indexed="81"/>
            <rFont val="Tahoma"/>
            <family val="2"/>
          </rPr>
          <t>Kirjoita lyhennykset positiivisena lukuna.</t>
        </r>
      </text>
    </comment>
    <comment ref="E41" authorId="0" shapeId="0" xr:uid="{73B3CDDB-B965-4576-AD4B-2671C02C530D}">
      <text>
        <r>
          <rPr>
            <sz val="10"/>
            <color indexed="81"/>
            <rFont val="Tahoma"/>
            <family val="2"/>
          </rPr>
          <t>Kirjoita osingonmaksu/yksityisotto  positiivisena lukuna.</t>
        </r>
      </text>
    </comment>
    <comment ref="E42" authorId="0" shapeId="0" xr:uid="{AF090CAD-48C7-41BC-97B4-BC7B4C5880E2}">
      <text>
        <r>
          <rPr>
            <sz val="10"/>
            <color indexed="81"/>
            <rFont val="Tahoma"/>
            <family val="2"/>
          </rPr>
          <t xml:space="preserve">Kirjoita lisäsijoitukset positiivisena lukuna </t>
        </r>
      </text>
    </comment>
    <comment ref="E43" authorId="0" shapeId="0" xr:uid="{17E52C4E-828B-4C75-BE00-5DFC4C5FC0CB}">
      <text>
        <r>
          <rPr>
            <sz val="10"/>
            <color indexed="81"/>
            <rFont val="Tahoma"/>
            <family val="2"/>
          </rPr>
          <t xml:space="preserve">- kun yritys sijoittaa tai tallettaa varojaan, on etumerkki + 
- kun yritys nostaa/tulouttaa sijoituksiaan tai talletuksiaan, on etumerkki - miinus </t>
        </r>
      </text>
    </comment>
    <comment ref="P47" authorId="0" shapeId="0" xr:uid="{00000000-0006-0000-0000-000010000000}">
      <text>
        <r>
          <rPr>
            <sz val="10"/>
            <color indexed="81"/>
            <rFont val="Tahoma"/>
            <family val="2"/>
          </rPr>
          <t xml:space="preserve"> Kassavarat 12 kk kuluttua </t>
        </r>
      </text>
    </comment>
    <comment ref="E48" authorId="0" shapeId="0" xr:uid="{DD6FAD80-6F72-4AEE-B786-717A3ACF88FA}">
      <text>
        <r>
          <rPr>
            <sz val="10"/>
            <color indexed="81"/>
            <rFont val="Tahoma"/>
            <family val="2"/>
          </rPr>
          <t>Kassan riittävyys keskim. kuukausimenoihin (pv)
 - alle 30 pv, arvosana heikko (punainen väri)
 - 30 - 60 pv, tyydyttävä (keltainen väri)
 - yli 60 pv, hyvä (vihreä väri)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C3" authorId="0" shapeId="0" xr:uid="{36701982-E7FE-4E68-8902-6CB5605A4A4C}">
      <text>
        <r>
          <rPr>
            <sz val="10"/>
            <color indexed="81"/>
            <rFont val="Tahoma"/>
            <family val="2"/>
          </rPr>
          <t xml:space="preserve">Arvioi ennustekauden tuotekohtainen vuosimyynti alv 0 % esim. edellisen tilikauden tilinpäätöksen avulla. Tilinpäätöksen liikevaihtoluvut ovat alv 0 %. </t>
        </r>
      </text>
    </comment>
    <comment ref="E3" authorId="0" shapeId="0" xr:uid="{C205FEF8-C34C-4622-8B38-4753D93375C4}">
      <text>
        <r>
          <rPr>
            <sz val="10"/>
            <color indexed="81"/>
            <rFont val="Tahoma"/>
            <family val="2"/>
          </rPr>
          <t>Ohjelma jakaa ennusteen mukaisen arvonlisäverollisen vuosimyynnin tasan kuukausille. Korjaa myynnin kuukausivaihtelut.</t>
        </r>
      </text>
    </comment>
    <comment ref="C6" authorId="0" shapeId="0" xr:uid="{28F853E0-B13C-443B-8AE5-841C65037CE2}">
      <text>
        <r>
          <rPr>
            <sz val="10"/>
            <color indexed="81"/>
            <rFont val="Tahoma"/>
            <family val="2"/>
          </rPr>
          <t xml:space="preserve">Arvioi ennustekauden tuotekohtainen vuosimyynti alv 0 % esim. edellisen tilikauden tilinpäätöksen avulla. Tilinpäätöksen liikevaihtoluvut ovat alv 0 %. </t>
        </r>
      </text>
    </comment>
    <comment ref="E6" authorId="0" shapeId="0" xr:uid="{415CC5BA-5E36-406B-AD96-7322559C6482}">
      <text>
        <r>
          <rPr>
            <sz val="10"/>
            <color indexed="81"/>
            <rFont val="Tahoma"/>
            <family val="2"/>
          </rPr>
          <t>Ohjelma laskee ennusteen mukaisen vuosimyynnin sis. alv ja jakaa myynnin tasan kuukausille. Korjaa kuukausivaihtelut.</t>
        </r>
      </text>
    </comment>
    <comment ref="B61" authorId="0" shapeId="0" xr:uid="{719C8ECC-E9BD-4BE0-AE8D-8A50BD114662}">
      <text>
        <r>
          <rPr>
            <sz val="10"/>
            <color indexed="81"/>
            <rFont val="Tahoma"/>
            <family val="2"/>
          </rPr>
          <t>Tuotteisiin- ja palveluihin liittyvät ostot. 
Sijoita ostot kuukausiennusteeseen  arvonlisäverollisin hinnoin.</t>
        </r>
      </text>
    </comment>
    <comment ref="C61" authorId="0" shapeId="0" xr:uid="{FD764DF2-35FE-4AAF-8026-858036EFFAB4}">
      <text>
        <r>
          <rPr>
            <sz val="10"/>
            <color indexed="81"/>
            <rFont val="Tahoma"/>
            <family val="2"/>
          </rPr>
          <t xml:space="preserve">Arvioi ennustekauden vuotuiset aine- ja tarvikeostot alv 0 % esim. edellisen tilikauden tilipäätöksen avulla. Tilinpäätöksen luvut ovat alv 0 %. </t>
        </r>
      </text>
    </comment>
    <comment ref="E61" authorId="0" shapeId="0" xr:uid="{6BE6CDBE-6CCF-4767-8304-F09CEA3A4368}">
      <text>
        <r>
          <rPr>
            <sz val="10"/>
            <color indexed="81"/>
            <rFont val="Tahoma"/>
            <family val="2"/>
          </rPr>
          <t>Ohjelma laskee ennusteen mukaiset vuosiostot sis. alv ja jakaa luvut tasan kuukausille. Korjaa kuukausivaihtelut.</t>
        </r>
      </text>
    </comment>
    <comment ref="C116" authorId="0" shapeId="0" xr:uid="{866C75F6-2995-4A41-9898-E337F5520EAA}">
      <text>
        <r>
          <rPr>
            <sz val="10"/>
            <color indexed="81"/>
            <rFont val="Tahoma"/>
            <family val="2"/>
          </rPr>
          <t xml:space="preserve">Arvioi ennustekauden vuotuiset palveluostot alv 0 % esim. edellisen tilikauden tilipäätöksen avulla. Tilinpäätöksen luvut ovat alv 0 %. </t>
        </r>
      </text>
    </comment>
    <comment ref="E116" authorId="0" shapeId="0" xr:uid="{362CCE16-FF43-493D-8E42-CD3496E534BC}">
      <text>
        <r>
          <rPr>
            <sz val="10"/>
            <color indexed="81"/>
            <rFont val="Tahoma"/>
            <family val="2"/>
          </rPr>
          <t>Ohjelma laskee ennusteen mukaiset vuosiostot sis. alv ja jakaa luvut tasan kuukausille. Korjaa kuukausivaihtelut.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C6" authorId="0" shapeId="0" xr:uid="{94E55A88-CDB1-4E0E-A678-3CAD05EAC7D7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8" authorId="0" shapeId="0" xr:uid="{60857C73-ACF0-4560-8646-FD77F8F2EDE5}">
      <text>
        <r>
          <rPr>
            <sz val="10"/>
            <color indexed="81"/>
            <rFont val="Tahoma"/>
            <family val="2"/>
          </rPr>
          <t>Keskimääräinen ennakonpidätysprosentti, joka löytyy verokortista tai sen voi laskea Veroprosenttilaskurilla osoitteessa www.vero.fi</t>
        </r>
      </text>
    </comment>
    <comment ref="G11" authorId="0" shapeId="0" xr:uid="{D0628168-B3CA-4785-A9AA-70F1B7E948AA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Yrittäjän lakisääteiset henkilövakuutusmaksut perustuvat YEL-työtuloon
 </t>
        </r>
        <r>
          <rPr>
            <b/>
            <sz val="10"/>
            <color indexed="81"/>
            <rFont val="Tahoma"/>
            <family val="2"/>
          </rPr>
          <t xml:space="preserve">YEL- eläkemaksu
</t>
        </r>
        <r>
          <rPr>
            <sz val="10"/>
            <color indexed="81"/>
            <rFont val="Tahoma"/>
            <family val="2"/>
          </rPr>
          <t>- 24,4 %
- 19,03 % aloittava yrittäjä (22 % alennus eläkemaksuista ensimmäiset 4 vuotta)</t>
        </r>
      </text>
    </comment>
    <comment ref="G13" authorId="0" shapeId="0" xr:uid="{B4DF8193-6AEA-415A-A898-E745150F086F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Yrittäjän vapaa-ehtoiset vakuutukset esimerkiksi:</t>
        </r>
        <r>
          <rPr>
            <sz val="10"/>
            <color indexed="81"/>
            <rFont val="Tahoma"/>
            <family val="2"/>
          </rPr>
          <t xml:space="preserve">
- henkivakuutus
- työtapaturma- ja ammattitautivakuutus
- vapaa-ajantapaturmavakuutus
- sairauskuluvakuutus
</t>
        </r>
      </text>
    </comment>
    <comment ref="C14" authorId="0" shapeId="0" xr:uid="{BC2DEA75-F513-4038-B6F9-C7C5955CB79B}">
      <text>
        <r>
          <rPr>
            <sz val="10"/>
            <color indexed="81"/>
            <rFont val="Tahoma"/>
            <family val="2"/>
          </rPr>
          <t>Ei-määräysvallassa oleva yrittäjä kuuluu tähän ryhmään.</t>
        </r>
      </text>
    </comment>
    <comment ref="C15" authorId="0" shapeId="0" xr:uid="{F685F7C3-1A2A-4552-9701-D31BA48484E8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17" authorId="0" shapeId="0" xr:uid="{62E069A3-87DF-491F-9676-7033528185EF}">
      <text>
        <r>
          <rPr>
            <sz val="10"/>
            <color indexed="81"/>
            <rFont val="Tahoma"/>
            <family val="2"/>
          </rPr>
          <t xml:space="preserve">Mikäli useita eri palkkaisia työntekijöitä, merkitse työntekijöiden keskimääräinen ennakonpidätysprosentti. </t>
        </r>
      </text>
    </comment>
    <comment ref="C18" authorId="0" shapeId="0" xr:uid="{225A46EA-D843-4E5E-88E5-088F581F2033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22" authorId="0" shapeId="0" xr:uid="{70C0D355-A690-4292-A95D-2765E4EB96AE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- työntekijän työeläkemaksu 7,3 %
- työttömyysvakuutusmaksu 0,89 %
Yhteensä: 8,19 %</t>
        </r>
      </text>
    </comment>
    <comment ref="G23" authorId="0" shapeId="0" xr:uid="{03F8701A-5C17-435F-990F-2CBB71EF2CDD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Työnantajan maksut keskimäärin</t>
        </r>
        <r>
          <rPr>
            <sz val="10"/>
            <color indexed="81"/>
            <rFont val="Tahoma"/>
            <family val="2"/>
          </rPr>
          <t xml:space="preserve">
Työntekijän veronalaisesta palkasta 
- TyEL 17,1 % 
- Tapaturmavakuutus keskimäärin 0,51 % (tarkista yrityksesi sopimus, voi olla 
   tapaturma-alttiilla aloilla jopa 7%)
- Ryhmähenkivakuutus keskimäärin 0,06 %
- Työttömyysvakuutus 0,31 %
</t>
        </r>
        <r>
          <rPr>
            <b/>
            <sz val="10"/>
            <color indexed="81"/>
            <rFont val="Tahoma"/>
            <family val="2"/>
          </rPr>
          <t xml:space="preserve">Yhteensä keskimäärin 17,98 % </t>
        </r>
      </text>
    </comment>
    <comment ref="C25" authorId="0" shapeId="0" xr:uid="{F50F23DB-F4FA-47AF-8DD8-88052436EA70}">
      <text>
        <r>
          <rPr>
            <sz val="10"/>
            <color indexed="81"/>
            <rFont val="Tahoma"/>
            <family val="2"/>
          </rPr>
          <t>Henki-, vapaa-ajan tapaturma- ja sairauskuluvakuutus.</t>
        </r>
      </text>
    </comment>
    <comment ref="D27" authorId="0" shapeId="0" xr:uid="{06A3E945-37FF-4CA5-8222-2F1219C0BD87}">
      <text>
        <r>
          <rPr>
            <sz val="10"/>
            <color indexed="81"/>
            <rFont val="Tahoma"/>
            <family val="2"/>
          </rPr>
          <t xml:space="preserve">Arvioi ennustekauden vuotuiset kulut alv 0 % esim. edellisen tilikauden tilipäätöksen avulla. Tilinpäätöksen luvut ovat alv 0 %. </t>
        </r>
      </text>
    </comment>
    <comment ref="F27" authorId="0" shapeId="0" xr:uid="{7E3EEA63-0251-4A6E-853C-1393172AAC19}">
      <text>
        <r>
          <rPr>
            <sz val="9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  <comment ref="D31" authorId="0" shapeId="0" xr:uid="{87E9A056-4D11-4329-8B1C-2B61FC0191FE}">
      <text>
        <r>
          <rPr>
            <sz val="10"/>
            <color indexed="81"/>
            <rFont val="Tahoma"/>
            <family val="2"/>
          </rPr>
          <t xml:space="preserve">Arvioi ennustekauden vuotuiset kulut alv 0 % esim. edellisen tilikauden tilipäätöksen avulla. Tilinpäätöksen luvut ovat alv 0 %. </t>
        </r>
      </text>
    </comment>
    <comment ref="F31" authorId="0" shapeId="0" xr:uid="{26FF65EE-E716-4EA5-8E64-07B2FCDB61FC}">
      <text>
        <r>
          <rPr>
            <sz val="10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  <comment ref="C34" authorId="1" shapeId="0" xr:uid="{00000000-0006-0000-0300-000011000000}">
      <text>
        <r>
          <rPr>
            <sz val="10"/>
            <color indexed="81"/>
            <rFont val="Tahoma"/>
            <family val="2"/>
          </rPr>
          <t>Työvaatteisiin kuuluvat vain ammattiin liittyvä suojavaatetus, turvakäsineet tms. Muut työasut on hankittava mainoskuluina tai koko henkilökunnalle annettuna lahjana.</t>
        </r>
      </text>
    </comment>
    <comment ref="C35" authorId="1" shapeId="0" xr:uid="{00000000-0006-0000-0300-000012000000}">
      <text>
        <r>
          <rPr>
            <sz val="10"/>
            <color indexed="81"/>
            <rFont val="Tahoma"/>
            <family val="2"/>
          </rPr>
          <t>Ruokaetu, henkilöstön hankinta, lahjat yms.</t>
        </r>
      </text>
    </comment>
    <comment ref="C37" authorId="0" shapeId="0" xr:uid="{3B43D4A3-FFD7-4FCE-9F64-1846DCA1843D}">
      <text>
        <r>
          <rPr>
            <sz val="10"/>
            <color indexed="81"/>
            <rFont val="Tahoma"/>
            <family val="2"/>
          </rPr>
          <t>Arvonlisävero-% voi olla nolla, jos vuokranantaja ei ole hakeutunut alv-velvolliseksi. Tarkista vuokralaskusta tai -sopimuksesta.</t>
        </r>
      </text>
    </comment>
    <comment ref="C56" authorId="0" shapeId="0" xr:uid="{05F1243C-6236-44F5-9DDD-1A13AA1547EF}">
      <text>
        <r>
          <rPr>
            <b/>
            <sz val="10"/>
            <color indexed="81"/>
            <rFont val="Tahoma"/>
            <family val="2"/>
          </rPr>
          <t xml:space="preserve">Pienhankintojen kertapoisto eli voit vähentää kuluvan käyttöomaisuuden hankintahinnan kuluna kerralla: </t>
        </r>
        <r>
          <rPr>
            <sz val="10"/>
            <color indexed="81"/>
            <rFont val="Tahoma"/>
            <family val="2"/>
          </rPr>
          <t xml:space="preserve">
Pienhankinnalla tarkoitetaan yksittäistä kuluvaa käyttöomaisuutta, kuten tietokone, tulostin, jonka hankintahinta on enintään 1200 euroa. Tällaisia pienhankintoja voit vähentää vuodessa yhteensä 3600 euroa.</t>
        </r>
      </text>
    </comment>
    <comment ref="C61" authorId="0" shapeId="0" xr:uid="{208DCFBE-B5A3-49E1-A069-2CABA5F3F139}">
      <text>
        <r>
          <rPr>
            <b/>
            <sz val="10"/>
            <color indexed="81"/>
            <rFont val="Tahoma"/>
            <family val="2"/>
          </rPr>
          <t>Voit vähentää kuluvan käyttöomaisuuden hankintahinnan kuluna kerralla seuraavissa tapauksissa:</t>
        </r>
        <r>
          <rPr>
            <sz val="10"/>
            <color indexed="81"/>
            <rFont val="Tahoma"/>
            <family val="2"/>
          </rPr>
          <t xml:space="preserve">
- Hankinnan todennäköinen taloudellinen käyttöaika on enintään
  3 vuotta (ei ylärajaa hinnalle)
- Pienhankinta eli yksittäinen kuluva käyttöomaisuus, kuten 
  matkapuhelin tai työkalu, jonka hankintahinta on enintään 1200 euroa. 
  Tällaisia pienhankintoja voit vähentää vuodessa yhteensä 3600 euroa.</t>
        </r>
      </text>
    </comment>
    <comment ref="D96" authorId="0" shapeId="0" xr:uid="{B32D70BD-D488-42A5-B0B6-4B6BEDCD7CFA}">
      <text>
        <r>
          <rPr>
            <sz val="10"/>
            <color indexed="81"/>
            <rFont val="Tahoma"/>
            <family val="2"/>
          </rPr>
          <t>Työsuhdeajoneuvojen käyttökulut ja leasingmaksut</t>
        </r>
      </text>
    </comment>
    <comment ref="D97" authorId="0" shapeId="0" xr:uid="{F0C2B24F-1D75-485F-9CF0-C940DD169178}">
      <text>
        <r>
          <rPr>
            <sz val="10"/>
            <color indexed="81"/>
            <rFont val="Tahoma"/>
            <family val="2"/>
          </rPr>
          <t xml:space="preserve">Asuntojen vuokraukseen liittyvät kaikki kulut (esim. sähkö) ovat alv-vähennyskelvottomia ja kirjoitetaan sis. arvonlisäveron.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D7" authorId="0" shapeId="0" xr:uid="{3A36FFE9-07CD-414F-8E01-43D0F0FAC19E}">
      <text>
        <r>
          <rPr>
            <sz val="10"/>
            <color indexed="81"/>
            <rFont val="Tahoma"/>
            <family val="2"/>
          </rPr>
          <t xml:space="preserve">Arvioi ennustekauden vuotuiset tuotanto-ostot alv 0 % esim. edellisen tilikauden tilipäätöksen avulla. Tilinpäätöksen luvut ovat alv 0 %. </t>
        </r>
      </text>
    </comment>
    <comment ref="F7" authorId="0" shapeId="0" xr:uid="{173B9A43-678F-4080-BFC1-386AFC8BE8A2}">
      <text>
        <r>
          <rPr>
            <sz val="10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</authors>
  <commentList>
    <comment ref="C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Vero + sairausvakuutusmaksu
</t>
        </r>
      </text>
    </comment>
    <comment ref="E1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2026
Kaavassa sairausvakuutusmaksu 1,91 %. 
Kopioi kaava oikealle!</t>
        </r>
      </text>
    </comment>
    <comment ref="C2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Tilitetään Työttömyys.-vakuutusmaksurahastolle.</t>
        </r>
      </text>
    </comment>
    <comment ref="C2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Vero + sairausvakuutusmaksu
</t>
        </r>
      </text>
    </comment>
    <comment ref="E24" authorId="0" shapeId="0" xr:uid="{54019B2E-5097-4CC5-A571-FF99A3D07BEE}">
      <text>
        <r>
          <rPr>
            <b/>
            <sz val="9"/>
            <color indexed="81"/>
            <rFont val="Tahoma"/>
            <family val="2"/>
          </rPr>
          <t xml:space="preserve">
2026
Kaavassa sairausvakuutusmaksu 1,91 %. KORJAA molemmat prosentit. 
 </t>
        </r>
        <r>
          <rPr>
            <sz val="9"/>
            <color indexed="81"/>
            <rFont val="Tahoma"/>
            <family val="2"/>
          </rPr>
          <t>=E15+</t>
        </r>
        <r>
          <rPr>
            <b/>
            <sz val="9"/>
            <color indexed="81"/>
            <rFont val="Tahoma"/>
            <family val="2"/>
          </rPr>
          <t>1,16%</t>
        </r>
        <r>
          <rPr>
            <sz val="9"/>
            <color indexed="81"/>
            <rFont val="Tahoma"/>
            <family val="2"/>
          </rPr>
          <t>*E14+E19+</t>
        </r>
        <r>
          <rPr>
            <b/>
            <sz val="9"/>
            <color indexed="81"/>
            <rFont val="Tahoma"/>
            <family val="2"/>
          </rPr>
          <t>1,16%</t>
        </r>
        <r>
          <rPr>
            <sz val="9"/>
            <color indexed="81"/>
            <rFont val="Tahoma"/>
            <family val="2"/>
          </rPr>
          <t>*E18</t>
        </r>
        <r>
          <rPr>
            <b/>
            <sz val="9"/>
            <color indexed="81"/>
            <rFont val="Tahoma"/>
            <family val="2"/>
          </rPr>
          <t xml:space="preserve">
Kopioi kaava oikealle!</t>
        </r>
      </text>
    </comment>
  </commentList>
</comments>
</file>

<file path=xl/sharedStrings.xml><?xml version="1.0" encoding="utf-8"?>
<sst xmlns="http://schemas.openxmlformats.org/spreadsheetml/2006/main" count="464" uniqueCount="218">
  <si>
    <t>TULOT</t>
  </si>
  <si>
    <t xml:space="preserve"> Lainojen nostot</t>
  </si>
  <si>
    <t xml:space="preserve"> Avustukset, muut tulot</t>
  </si>
  <si>
    <t>TULOT YHTEENSÄ</t>
  </si>
  <si>
    <t xml:space="preserve"> </t>
  </si>
  <si>
    <t xml:space="preserve"> Ulkopuoliset palvelut</t>
  </si>
  <si>
    <t xml:space="preserve"> Markkinointi ja mainonta</t>
  </si>
  <si>
    <t xml:space="preserve"> Nettopalkat</t>
  </si>
  <si>
    <t xml:space="preserve"> Verot</t>
  </si>
  <si>
    <t xml:space="preserve">           MENOT YHTEENSÄ</t>
  </si>
  <si>
    <t xml:space="preserve"> TULOT - MENOT</t>
  </si>
  <si>
    <t xml:space="preserve">SIIRRY ERITTELYTAULUKKOON </t>
  </si>
  <si>
    <t>YEL-YRITTÄJÄT</t>
  </si>
  <si>
    <t>%</t>
  </si>
  <si>
    <t>Rahapalkat</t>
  </si>
  <si>
    <t>Luontaisedut</t>
  </si>
  <si>
    <t>Pidätyksen  alaiset palkat</t>
  </si>
  <si>
    <t>Veronpidätys</t>
  </si>
  <si>
    <t>Nettopalkat</t>
  </si>
  <si>
    <t>Tilityksen Verottajalle</t>
  </si>
  <si>
    <t>Nettopalkka</t>
  </si>
  <si>
    <t>ARVONLISÄVERON LASKENTA</t>
  </si>
  <si>
    <t>MYYNNIN ALV</t>
  </si>
  <si>
    <t>ALV %</t>
  </si>
  <si>
    <t xml:space="preserve"> - maksettava alv</t>
  </si>
  <si>
    <t>MYYNNIN ALV YHT.</t>
  </si>
  <si>
    <t xml:space="preserve"> - vähennettävä alv</t>
  </si>
  <si>
    <t>MAKSETTAVA ALV</t>
  </si>
  <si>
    <t>YHTEENSÄ</t>
  </si>
  <si>
    <t>MARKKINOINTIBUDJETTI</t>
  </si>
  <si>
    <t>MARKKINOINTIKULUT</t>
  </si>
  <si>
    <t xml:space="preserve"> KASSAVARAT KAUDEN LOPUSSA</t>
  </si>
  <si>
    <t>Veronpidätysprosentti</t>
  </si>
  <si>
    <t>Toimihlöt/Rahapalkat</t>
  </si>
  <si>
    <t>Työntekijät/Rahapalkat</t>
  </si>
  <si>
    <t>Työntekijät/Luontaisedut</t>
  </si>
  <si>
    <t>TOIMIHLÖT, TYÖNTEKIJÄT</t>
  </si>
  <si>
    <t>Toimihlöt/Veronpidätys</t>
  </si>
  <si>
    <t>Työntekijät/Veronpidätys</t>
  </si>
  <si>
    <t>Ostojen alv yhteensä</t>
  </si>
  <si>
    <t>Palveluiden alv yhteensä</t>
  </si>
  <si>
    <t xml:space="preserve"> Lainojen lyhennykset</t>
  </si>
  <si>
    <t xml:space="preserve"> Muistiinpanoja:</t>
  </si>
  <si>
    <t>Investoinnit</t>
  </si>
  <si>
    <t xml:space="preserve"> Mainostoimistokustannukset</t>
  </si>
  <si>
    <t xml:space="preserve"> Sanomalehti 1</t>
  </si>
  <si>
    <t xml:space="preserve"> Sanomalehti 2</t>
  </si>
  <si>
    <t xml:space="preserve"> Paikallislehti 1</t>
  </si>
  <si>
    <t xml:space="preserve"> Paikallislehti 2</t>
  </si>
  <si>
    <t xml:space="preserve"> Aikakausilehti 1</t>
  </si>
  <si>
    <t xml:space="preserve"> Aikakausilehti 2</t>
  </si>
  <si>
    <t xml:space="preserve"> Hakukonemainonta</t>
  </si>
  <si>
    <t xml:space="preserve"> Bannerimainonta</t>
  </si>
  <si>
    <t xml:space="preserve"> Messut, näyttelyt</t>
  </si>
  <si>
    <t xml:space="preserve"> Nettikilpailut</t>
  </si>
  <si>
    <t xml:space="preserve"> Suoramainos</t>
  </si>
  <si>
    <t xml:space="preserve"> Liikelahjat</t>
  </si>
  <si>
    <t xml:space="preserve"> Radiomainonta</t>
  </si>
  <si>
    <t xml:space="preserve"> Sosiaalinen media</t>
  </si>
  <si>
    <t xml:space="preserve"> Tuki-ilmoitukset</t>
  </si>
  <si>
    <t xml:space="preserve"> Ulkomainonta</t>
  </si>
  <si>
    <t xml:space="preserve"> Internetmainonta</t>
  </si>
  <si>
    <t xml:space="preserve"> Myymälämainonta</t>
  </si>
  <si>
    <t xml:space="preserve"> Tuote-esittelyt</t>
  </si>
  <si>
    <t xml:space="preserve"> Myyntikilpailut</t>
  </si>
  <si>
    <t xml:space="preserve"> Muut kilpailut</t>
  </si>
  <si>
    <t xml:space="preserve"> TV</t>
  </si>
  <si>
    <t>KIINTEÄT KULUT</t>
  </si>
  <si>
    <t>Alv:t yhteensä</t>
  </si>
  <si>
    <t xml:space="preserve"> Muut alv 0 % kulut</t>
  </si>
  <si>
    <t xml:space="preserve"> Asiakastilaisuudet</t>
  </si>
  <si>
    <t>alv 0 %</t>
  </si>
  <si>
    <t>Markkinointikulut erill. Taulukko</t>
  </si>
  <si>
    <t xml:space="preserve"> Muut kiinteät kulut </t>
  </si>
  <si>
    <t xml:space="preserve"> Korot ja muut rahoitusmenot</t>
  </si>
  <si>
    <t xml:space="preserve"> Vahinkovakuutusmaksut</t>
  </si>
  <si>
    <t xml:space="preserve"> Leasing- ja laitevuokrakulut</t>
  </si>
  <si>
    <t xml:space="preserve"> Toimitilamenot (ei verot ja vakuutukset)</t>
  </si>
  <si>
    <t xml:space="preserve"> Omistajien lisäsijoitukset</t>
  </si>
  <si>
    <t xml:space="preserve"> Sijoitukset, talletukset</t>
  </si>
  <si>
    <t xml:space="preserve"> Investoinnit, alv-vähennyskelpoiset</t>
  </si>
  <si>
    <t xml:space="preserve"> Investoinnit, ei alv-vähennystä</t>
  </si>
  <si>
    <t xml:space="preserve"> Pakolliset henkilösivukulut</t>
  </si>
  <si>
    <t xml:space="preserve"> Vapaaehtoiset henkilöstökulut</t>
  </si>
  <si>
    <t>Toimihlöt Pidätyksen  alaiset palkat</t>
  </si>
  <si>
    <t>Työnt. Pidätyksen alaiset palkat</t>
  </si>
  <si>
    <t>Vuosi-</t>
  </si>
  <si>
    <t>ennuste</t>
  </si>
  <si>
    <t xml:space="preserve"> Toimihenkilöiden luontoisedut</t>
  </si>
  <si>
    <t xml:space="preserve"> Edustuskulut</t>
  </si>
  <si>
    <t xml:space="preserve"> Kone- ja työajoneuvokulut, liikekäyttö</t>
  </si>
  <si>
    <t xml:space="preserve"> Atk-laite ja -ohjelmakulut</t>
  </si>
  <si>
    <t xml:space="preserve"> Matkakulut</t>
  </si>
  <si>
    <t xml:space="preserve"> Matkakustannusten korvaukset</t>
  </si>
  <si>
    <t xml:space="preserve"> Tutkimus- ja tuotekehityskulut </t>
  </si>
  <si>
    <t xml:space="preserve"> Hallintopalvelut </t>
  </si>
  <si>
    <t xml:space="preserve"> Tiedonhankinta </t>
  </si>
  <si>
    <t xml:space="preserve"> Tieto- ja rahaliikenne</t>
  </si>
  <si>
    <t xml:space="preserve"> Vakuutukset  </t>
  </si>
  <si>
    <t xml:space="preserve"> Toimistotarvikkeet</t>
  </si>
  <si>
    <t xml:space="preserve"> Kokous- ja neuvottelukulut</t>
  </si>
  <si>
    <t xml:space="preserve"> Ajoneuvokulut, yksityiskäyttö</t>
  </si>
  <si>
    <t xml:space="preserve"> Pakolliset henkilövakuutusmaksut</t>
  </si>
  <si>
    <t xml:space="preserve"> Vapaaehtoiset eläkevakuutusmaksut</t>
  </si>
  <si>
    <t xml:space="preserve"> Muut kone- ja laitekulut </t>
  </si>
  <si>
    <t xml:space="preserve"> Muut vapaaehtoiset henkilövakuutusmaksut</t>
  </si>
  <si>
    <t>alv %</t>
  </si>
  <si>
    <t xml:space="preserve">   OSUUS MYYNNISTÄ</t>
  </si>
  <si>
    <t>Ohjelman antamien tulosten oikeellisuus ja vastuu tuloksista</t>
  </si>
  <si>
    <t xml:space="preserve">Käyttäjä tiedostaa, että ohjelma voi sisältää virheitä ja ohjelman antamat tulokset ovat viitteellisiä ja suuntaa-antavia. </t>
  </si>
  <si>
    <t>Käyttäjä käyttää ohjelmaa ja tulkitsee tuloksia omalla vastuullaan.</t>
  </si>
  <si>
    <t xml:space="preserve"> Henkilöstövuokrat</t>
  </si>
  <si>
    <t xml:space="preserve"> Sponsorointi, suhdetoiminta</t>
  </si>
  <si>
    <t xml:space="preserve"> TyEL-, tapaturma- ja työttömyysvakuutusmaksut</t>
  </si>
  <si>
    <t xml:space="preserve"> Tuote 1</t>
  </si>
  <si>
    <t xml:space="preserve"> Aine/tarvike 1</t>
  </si>
  <si>
    <t xml:space="preserve"> Kassavarojen riittävyys menoihin (pv)</t>
  </si>
  <si>
    <t xml:space="preserve"> YEL-yrittäjien keskimääräinen ennakonpidätys-%</t>
  </si>
  <si>
    <t xml:space="preserve"> Toimihenkilöiden keskim. ennakonpidätys-%</t>
  </si>
  <si>
    <t xml:space="preserve"> Työntekijöiden keskim. ennakonpidätys-%</t>
  </si>
  <si>
    <t>Vuosi-ennuste</t>
  </si>
  <si>
    <t>sis. alv</t>
  </si>
  <si>
    <r>
      <t xml:space="preserve">  YT23 KASSABUDJETTI</t>
    </r>
    <r>
      <rPr>
        <sz val="16"/>
        <rFont val="Arial"/>
        <family val="2"/>
      </rPr>
      <t xml:space="preserve"> </t>
    </r>
  </si>
  <si>
    <t xml:space="preserve">   </t>
  </si>
  <si>
    <t>MARKKINOINTIKULUT YHTEENSÄ</t>
  </si>
  <si>
    <t>Toimitilakustannukset (liiketoiminta)</t>
  </si>
  <si>
    <t>Muut henkilöstökulut</t>
  </si>
  <si>
    <t xml:space="preserve"> Vastikkeet, hoitokulut alv 0 %</t>
  </si>
  <si>
    <t xml:space="preserve"> Video, esite</t>
  </si>
  <si>
    <t>='3. KIINTEÄT KULUT'!C98</t>
  </si>
  <si>
    <t>TyEL- ja TVR-maksu, työntekijä</t>
  </si>
  <si>
    <t>MYYNNIT JA OSTOT</t>
  </si>
  <si>
    <t xml:space="preserve"> Osamaksujen lyhennykset</t>
  </si>
  <si>
    <t xml:space="preserve"> Aine- ja tarvikeostot</t>
  </si>
  <si>
    <t>LIIKETOIMINNAN MENOT</t>
  </si>
  <si>
    <t xml:space="preserve"> YEL-työtulo vuodessa</t>
  </si>
  <si>
    <t xml:space="preserve"> Muut vakuutukset, keskeytysvakuutus</t>
  </si>
  <si>
    <t xml:space="preserve"> Esinevakuutukset, konerikko yms.</t>
  </si>
  <si>
    <t xml:space="preserve"> Vastuuvakuutukset</t>
  </si>
  <si>
    <t xml:space="preserve"> Rahaliikenteen kulut</t>
  </si>
  <si>
    <t xml:space="preserve"> Posti- ja lähettikulut</t>
  </si>
  <si>
    <t xml:space="preserve"> Datasiirtokulut</t>
  </si>
  <si>
    <t xml:space="preserve"> Puhelin- ja matkapuhelinkulut</t>
  </si>
  <si>
    <t xml:space="preserve"> Jäsenmaksut</t>
  </si>
  <si>
    <t xml:space="preserve"> Muut hallintokulut ja maksut</t>
  </si>
  <si>
    <t xml:space="preserve"> Laki-, perintä- ja konsultointipalvelut</t>
  </si>
  <si>
    <t xml:space="preserve"> Taloushallintopalvelut, tilintarkastus</t>
  </si>
  <si>
    <t xml:space="preserve"> Vuokratyövoima</t>
  </si>
  <si>
    <t xml:space="preserve"> Muut kehityskulut</t>
  </si>
  <si>
    <t xml:space="preserve"> Sertifiointi ja laatutodistukset</t>
  </si>
  <si>
    <t xml:space="preserve"> Tavaramerkit, patentit yms.</t>
  </si>
  <si>
    <t xml:space="preserve"> Tuotekehitys- ja testauspalvelut</t>
  </si>
  <si>
    <t xml:space="preserve"> Kilometrikorvaukset</t>
  </si>
  <si>
    <t xml:space="preserve"> Päivärahat, ateriakorvaukset yms.</t>
  </si>
  <si>
    <t xml:space="preserve"> Muut matkakulut</t>
  </si>
  <si>
    <t xml:space="preserve"> Ruokailu matkalla</t>
  </si>
  <si>
    <t xml:space="preserve"> Matkaliput ja majoituskulut</t>
  </si>
  <si>
    <t xml:space="preserve"> Muut kone- ja kalustokulut</t>
  </si>
  <si>
    <t xml:space="preserve"> Laitehankinnat (&lt; 3 vuoden kalusto)</t>
  </si>
  <si>
    <t xml:space="preserve"> Huolto ja korjaus</t>
  </si>
  <si>
    <t xml:space="preserve"> Laite- ja kalustovuokrat, leasingvuokrat</t>
  </si>
  <si>
    <t xml:space="preserve"> Muut atk-kulut</t>
  </si>
  <si>
    <t xml:space="preserve"> Atk ja pienlaitehankinnat</t>
  </si>
  <si>
    <t xml:space="preserve"> Ohjelmat, päivitykset ja ylläpito</t>
  </si>
  <si>
    <t xml:space="preserve"> Laite- ja ohjelmavuokrat ja leasingit</t>
  </si>
  <si>
    <t xml:space="preserve"> Muut konekulut</t>
  </si>
  <si>
    <t xml:space="preserve"> Vakuutukset ja käyttömaksut</t>
  </si>
  <si>
    <t xml:space="preserve"> Polttoaine</t>
  </si>
  <si>
    <t xml:space="preserve"> Leasing- ja vuokrakulut</t>
  </si>
  <si>
    <t xml:space="preserve"> Kiinteistövero, muut kulut</t>
  </si>
  <si>
    <t xml:space="preserve"> Kiinteistövakuutukset</t>
  </si>
  <si>
    <t xml:space="preserve"> Vartiointi, lukituspalvelut</t>
  </si>
  <si>
    <t xml:space="preserve"> Jätehuolto</t>
  </si>
  <si>
    <t xml:space="preserve"> Toimitilojen korjaus</t>
  </si>
  <si>
    <t xml:space="preserve"> Puhtaanapito, ulkoalueiden hoito</t>
  </si>
  <si>
    <t xml:space="preserve"> Lämmitys</t>
  </si>
  <si>
    <t xml:space="preserve"> Vesi ja jätevesi</t>
  </si>
  <si>
    <t xml:space="preserve"> Sähkö ja kaasu </t>
  </si>
  <si>
    <t xml:space="preserve"> Alv-vuokrat ja vastikkeet</t>
  </si>
  <si>
    <t xml:space="preserve"> Muut vapaaehtoiset henkilöstökulut</t>
  </si>
  <si>
    <t xml:space="preserve"> Työvaatteet ja suojavälineet</t>
  </si>
  <si>
    <t xml:space="preserve"> Työterveyshuolto</t>
  </si>
  <si>
    <t xml:space="preserve"> Virkistys- ja harrastustoiminta</t>
  </si>
  <si>
    <t xml:space="preserve"> Henkilökunnan koulutus</t>
  </si>
  <si>
    <t xml:space="preserve"> Pidätys-% työntekijän palkasta</t>
  </si>
  <si>
    <t xml:space="preserve"> Työnantajan maksut</t>
  </si>
  <si>
    <t>Yrityksen nimi</t>
  </si>
  <si>
    <t>Lisätietoja, suunnittelukausi, pvm yms.</t>
  </si>
  <si>
    <t xml:space="preserve"> Erääntyneet ostovelat 1</t>
  </si>
  <si>
    <t xml:space="preserve"> Erääntyneet ostovelat 2 </t>
  </si>
  <si>
    <t>Toimihlöt/Luontoisedut</t>
  </si>
  <si>
    <t xml:space="preserve"> Työnantajasuoritukset</t>
  </si>
  <si>
    <t xml:space="preserve"> Myyntisaamiset</t>
  </si>
  <si>
    <t xml:space="preserve"> Myyntitulot</t>
  </si>
  <si>
    <t xml:space="preserve"> Arvonlisävero</t>
  </si>
  <si>
    <t xml:space="preserve"> Vaikuttajamarkkinointi</t>
  </si>
  <si>
    <t xml:space="preserve"> Myyntikulut (mm. palkkiot, provisiot)</t>
  </si>
  <si>
    <t xml:space="preserve"> Toimihenkilöiden palkat brutto</t>
  </si>
  <si>
    <t xml:space="preserve"> Työntekijöiden palkat brutto</t>
  </si>
  <si>
    <t xml:space="preserve"> Työntekijöiden luontoisedut</t>
  </si>
  <si>
    <t xml:space="preserve"> YEL-yrittäjien luontoisedut</t>
  </si>
  <si>
    <t xml:space="preserve"> YEL-yrittäjien palkat brutto</t>
  </si>
  <si>
    <t xml:space="preserve"> Käytettävissä olevat rahavarat</t>
  </si>
  <si>
    <t>YEL-yrittäjien palkat ja vakuutusmaksut</t>
  </si>
  <si>
    <t>Työntekijöiden ja TyEL-yrittäjien palkat ja vakuutusmaksut</t>
  </si>
  <si>
    <t xml:space="preserve"> YEL-maksu-%</t>
  </si>
  <si>
    <t>HUOMAA SOLU D255</t>
  </si>
  <si>
    <t xml:space="preserve"> Sanoma- ja aikakausilehdet</t>
  </si>
  <si>
    <t>TÄYTTÖOHJE</t>
  </si>
  <si>
    <t xml:space="preserve"> Osingot, yksityisotto</t>
  </si>
  <si>
    <t xml:space="preserve"> RAHOITUS, LYHENNYKSET, OSINGOT, SIJOITUKSET</t>
  </si>
  <si>
    <t>Päivitetty 2026 (2.12.2025)</t>
  </si>
  <si>
    <t xml:space="preserve"> MYYNTIERITTELY</t>
  </si>
  <si>
    <t>OSTOERITTELYT</t>
  </si>
  <si>
    <t>ALIHANKINTA JA PALVELUOSTOT</t>
  </si>
  <si>
    <t xml:space="preserve"> Alihankkijan nimi</t>
  </si>
  <si>
    <t xml:space="preserve"> Vapaaehtoiset vakuutusmaksut esim. henki, tapaturma, sairaus</t>
  </si>
  <si>
    <t>Muistiinpanot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</si>
</sst>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\ %"/>
    <numFmt numFmtId="166" formatCode="#,##0.0"/>
    <numFmt numFmtId="167" formatCode="#,##0_ ;[Red]\-#,##0\ "/>
  </numFmts>
  <fonts count="51" x14ac:knownFonts="1">
    <font>
      <sz val="10"/>
      <name val="Arial"/>
      <family val="2"/>
      <charset val="1"/>
    </font>
    <font>
      <sz val="16"/>
      <name val="Arial"/>
      <family val="2"/>
      <charset val="1"/>
    </font>
    <font>
      <sz val="14"/>
      <color rgb="FF000080"/>
      <name val="Arial"/>
      <family val="2"/>
      <charset val="1"/>
    </font>
    <font>
      <b/>
      <sz val="16"/>
      <name val="Arial"/>
      <family val="2"/>
      <charset val="1"/>
    </font>
    <font>
      <b/>
      <sz val="8"/>
      <name val="Arial"/>
      <family val="2"/>
      <charset val="1"/>
    </font>
    <font>
      <sz val="11"/>
      <name val="Arial"/>
      <family val="2"/>
      <charset val="1"/>
    </font>
    <font>
      <sz val="11"/>
      <color rgb="FF000080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b/>
      <i/>
      <sz val="10"/>
      <name val="Arial"/>
      <family val="2"/>
      <charset val="1"/>
    </font>
    <font>
      <sz val="10"/>
      <color rgb="FF000080"/>
      <name val="Arial"/>
      <family val="2"/>
      <charset val="1"/>
    </font>
    <font>
      <sz val="9"/>
      <name val="Arial"/>
      <family val="2"/>
      <charset val="1"/>
    </font>
    <font>
      <u/>
      <sz val="10"/>
      <color rgb="FF0000FF"/>
      <name val="Arial"/>
      <family val="2"/>
      <charset val="1"/>
    </font>
    <font>
      <sz val="8"/>
      <name val="Arial"/>
      <family val="2"/>
      <charset val="1"/>
    </font>
    <font>
      <b/>
      <i/>
      <sz val="10"/>
      <name val="Verdana"/>
      <family val="2"/>
      <charset val="1"/>
    </font>
    <font>
      <sz val="8"/>
      <name val="Verdana"/>
      <family val="2"/>
      <charset val="1"/>
    </font>
    <font>
      <b/>
      <u/>
      <sz val="10"/>
      <color rgb="FF0000FF"/>
      <name val="Arial"/>
      <family val="2"/>
      <charset val="1"/>
    </font>
    <font>
      <b/>
      <sz val="9"/>
      <color rgb="FFFFFFFF"/>
      <name val="Verdana"/>
      <family val="2"/>
      <charset val="1"/>
    </font>
    <font>
      <sz val="10"/>
      <color rgb="FF0000FF"/>
      <name val="Arial"/>
      <family val="2"/>
      <charset val="1"/>
    </font>
    <font>
      <sz val="14"/>
      <name val="Arial"/>
      <family val="2"/>
      <charset val="1"/>
    </font>
    <font>
      <sz val="9"/>
      <color rgb="FF000080"/>
      <name val="Arial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8"/>
      <name val="Arial"/>
      <family val="2"/>
    </font>
    <font>
      <sz val="10"/>
      <color rgb="FF0070C0"/>
      <name val="Arial"/>
      <family val="2"/>
      <charset val="1"/>
    </font>
    <font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rgb="FF000080"/>
      <name val="Arial"/>
      <family val="2"/>
    </font>
    <font>
      <sz val="9"/>
      <color rgb="FF000080"/>
      <name val="Arial"/>
      <family val="2"/>
    </font>
    <font>
      <sz val="12"/>
      <name val="Arial"/>
      <family val="2"/>
      <charset val="1"/>
    </font>
    <font>
      <b/>
      <sz val="8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0"/>
      <color theme="8"/>
      <name val="Arial"/>
      <family val="2"/>
    </font>
    <font>
      <b/>
      <i/>
      <sz val="8"/>
      <color theme="8"/>
      <name val="Arial"/>
      <family val="2"/>
    </font>
    <font>
      <b/>
      <sz val="8"/>
      <color rgb="FFFF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  <charset val="1"/>
    </font>
    <font>
      <b/>
      <sz val="9"/>
      <color theme="0"/>
      <name val="Arial"/>
      <family val="2"/>
      <charset val="1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b/>
      <sz val="14"/>
      <name val="Arial"/>
      <family val="2"/>
    </font>
    <font>
      <sz val="9"/>
      <color theme="1"/>
      <name val="Arial"/>
      <family val="2"/>
      <charset val="1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rgb="FFFFFFC0"/>
      </patternFill>
    </fill>
    <fill>
      <patternFill patternType="solid">
        <fgColor rgb="FFC6D9F1"/>
        <bgColor rgb="FFD9D9D9"/>
      </patternFill>
    </fill>
    <fill>
      <patternFill patternType="solid">
        <fgColor rgb="FFD9D9D9"/>
        <bgColor rgb="FFE3E3E3"/>
      </patternFill>
    </fill>
    <fill>
      <patternFill patternType="solid">
        <fgColor rgb="FFDCE6F2"/>
        <bgColor rgb="FFE3E3E3"/>
      </patternFill>
    </fill>
    <fill>
      <patternFill patternType="solid">
        <fgColor rgb="FFFFFFC0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rgb="FFE3E3E3"/>
      </patternFill>
    </fill>
    <fill>
      <patternFill patternType="solid">
        <fgColor theme="0"/>
        <bgColor rgb="FFFFFFC0"/>
      </patternFill>
    </fill>
    <fill>
      <patternFill patternType="solid">
        <fgColor rgb="FFFFC000"/>
        <bgColor rgb="FFFFFFCC"/>
      </patternFill>
    </fill>
    <fill>
      <patternFill patternType="solid">
        <fgColor theme="0"/>
        <bgColor rgb="FFE3E3E3"/>
      </patternFill>
    </fill>
    <fill>
      <patternFill patternType="solid">
        <fgColor theme="0" tint="-0.24994659260841701"/>
        <bgColor rgb="FFFFFFCC"/>
      </patternFill>
    </fill>
    <fill>
      <patternFill patternType="solid">
        <fgColor theme="4" tint="0.79998168889431442"/>
        <bgColor rgb="FFD9D9D9"/>
      </patternFill>
    </fill>
    <fill>
      <patternFill patternType="solid">
        <fgColor rgb="FF0152A1"/>
        <bgColor rgb="FFD9D9D9"/>
      </patternFill>
    </fill>
    <fill>
      <patternFill patternType="solid">
        <fgColor rgb="FF0152A1"/>
        <bgColor rgb="FFE3E3E3"/>
      </patternFill>
    </fill>
    <fill>
      <patternFill patternType="solid">
        <fgColor rgb="FF0152A1"/>
        <bgColor indexed="64"/>
      </patternFill>
    </fill>
    <fill>
      <patternFill patternType="solid">
        <fgColor rgb="FF0152A1"/>
        <bgColor theme="8" tint="0.5999633777886288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3E3E3"/>
      </patternFill>
    </fill>
    <fill>
      <patternFill patternType="solid">
        <fgColor rgb="FFDCE6F2"/>
        <bgColor indexed="64"/>
      </patternFill>
    </fill>
    <fill>
      <patternFill patternType="solid">
        <fgColor rgb="FFDCE6F2"/>
        <bgColor rgb="FFDCE6F2"/>
      </patternFill>
    </fill>
  </fills>
  <borders count="16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rgb="FF8EB4E3"/>
      </bottom>
      <diagonal/>
    </border>
    <border>
      <left style="medium">
        <color auto="1"/>
      </left>
      <right/>
      <top style="thin">
        <color rgb="FF8EB4E3"/>
      </top>
      <bottom style="medium">
        <color auto="1"/>
      </bottom>
      <diagonal/>
    </border>
    <border>
      <left/>
      <right style="thin">
        <color auto="1"/>
      </right>
      <top style="thin">
        <color rgb="FF8EB4E3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8EB4E3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8EB4E3"/>
      </top>
      <bottom style="thin">
        <color rgb="FF8EB4E3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rgb="FF8EB4E3"/>
      </top>
      <bottom style="thin">
        <color rgb="FF8EB4E3"/>
      </bottom>
      <diagonal/>
    </border>
    <border>
      <left/>
      <right style="thin">
        <color auto="1"/>
      </right>
      <top style="thin">
        <color rgb="FF8EB4E3"/>
      </top>
      <bottom style="thin">
        <color rgb="FF8EB4E3"/>
      </bottom>
      <diagonal/>
    </border>
    <border>
      <left style="thin">
        <color auto="1"/>
      </left>
      <right/>
      <top style="thin">
        <color rgb="FFA6CAF0"/>
      </top>
      <bottom style="thin">
        <color rgb="FFA6CAF0"/>
      </bottom>
      <diagonal/>
    </border>
    <border>
      <left style="thin">
        <color auto="1"/>
      </left>
      <right/>
      <top style="thin">
        <color rgb="FF8EB4E3"/>
      </top>
      <bottom/>
      <diagonal/>
    </border>
    <border>
      <left style="thin">
        <color auto="1"/>
      </left>
      <right/>
      <top style="thin">
        <color rgb="FF4BACC6"/>
      </top>
      <bottom style="thin">
        <color rgb="FF4BACC6"/>
      </bottom>
      <diagonal/>
    </border>
    <border>
      <left/>
      <right style="thin">
        <color auto="1"/>
      </right>
      <top style="thin">
        <color rgb="FF4BACC6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auto="1"/>
      </left>
      <right/>
      <top style="thin">
        <color theme="8" tint="0.39994506668294322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double">
        <color indexed="64"/>
      </bottom>
      <diagonal/>
    </border>
    <border>
      <left/>
      <right style="medium">
        <color auto="1"/>
      </right>
      <top style="thin">
        <color theme="8" tint="0.39994506668294322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medium">
        <color auto="1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medium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/>
      <bottom style="thin">
        <color rgb="FF8EB4E3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/>
      <top/>
      <bottom style="thin">
        <color theme="8" tint="0.39994506668294322"/>
      </bottom>
      <diagonal/>
    </border>
    <border>
      <left/>
      <right/>
      <top/>
      <bottom style="thin">
        <color theme="8" tint="0.39994506668294322"/>
      </bottom>
      <diagonal/>
    </border>
    <border>
      <left/>
      <right style="medium">
        <color auto="1"/>
      </right>
      <top/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double">
        <color indexed="64"/>
      </bottom>
      <diagonal/>
    </border>
    <border>
      <left style="thin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B0F0"/>
      </bottom>
      <diagonal/>
    </border>
    <border>
      <left style="medium">
        <color auto="1"/>
      </left>
      <right/>
      <top style="thin">
        <color auto="1"/>
      </top>
      <bottom style="thin">
        <color rgb="FF8EB4E3"/>
      </bottom>
      <diagonal/>
    </border>
    <border>
      <left style="thin">
        <color auto="1"/>
      </left>
      <right style="thin">
        <color auto="1"/>
      </right>
      <top/>
      <bottom style="medium">
        <color rgb="FFC6D9F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8EB4E3"/>
      </bottom>
      <diagonal/>
    </border>
    <border>
      <left style="thin">
        <color auto="1"/>
      </left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thin">
        <color rgb="FF4F81BD"/>
      </top>
      <bottom/>
      <diagonal/>
    </border>
    <border>
      <left style="thin">
        <color auto="1"/>
      </left>
      <right/>
      <top/>
      <bottom style="thin">
        <color rgb="FF4F81BD"/>
      </bottom>
      <diagonal/>
    </border>
    <border>
      <left style="thin">
        <color auto="1"/>
      </left>
      <right/>
      <top style="thin">
        <color rgb="FF4F81BD"/>
      </top>
      <bottom/>
      <diagonal/>
    </border>
    <border>
      <left/>
      <right style="thin">
        <color auto="1"/>
      </right>
      <top style="thin">
        <color rgb="FF4F81BD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theme="8" tint="0.39994506668294322"/>
      </top>
      <bottom/>
      <diagonal/>
    </border>
    <border>
      <left style="medium">
        <color auto="1"/>
      </left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/>
      <top/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rgb="FF8EB4E3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thin">
        <color rgb="FF00B0F0"/>
      </top>
      <bottom style="thin">
        <color rgb="FF00B0F0"/>
      </bottom>
      <diagonal/>
    </border>
    <border>
      <left/>
      <right style="medium">
        <color auto="1"/>
      </right>
      <top style="thin">
        <color auto="1"/>
      </top>
      <bottom style="thin">
        <color rgb="FF00B0F0"/>
      </bottom>
      <diagonal/>
    </border>
    <border>
      <left/>
      <right style="medium">
        <color auto="1"/>
      </right>
      <top style="thin">
        <color rgb="FF00B0F0"/>
      </top>
      <bottom style="thin">
        <color rgb="FF00B0F0"/>
      </bottom>
      <diagonal/>
    </border>
    <border>
      <left style="medium">
        <color auto="1"/>
      </left>
      <right/>
      <top/>
      <bottom style="thin">
        <color rgb="FF4F81BD"/>
      </bottom>
      <diagonal/>
    </border>
    <border>
      <left/>
      <right style="medium">
        <color auto="1"/>
      </right>
      <top/>
      <bottom style="thin">
        <color rgb="FF4F81BD"/>
      </bottom>
      <diagonal/>
    </border>
    <border>
      <left style="medium">
        <color auto="1"/>
      </left>
      <right/>
      <top style="thin">
        <color rgb="FF4F81BD"/>
      </top>
      <bottom style="thin">
        <color rgb="FF4F81BD"/>
      </bottom>
      <diagonal/>
    </border>
    <border>
      <left style="medium">
        <color indexed="64"/>
      </left>
      <right/>
      <top style="thin">
        <color rgb="FF4F81BD"/>
      </top>
      <bottom/>
      <diagonal/>
    </border>
    <border>
      <left/>
      <right style="medium">
        <color auto="1"/>
      </right>
      <top style="thin">
        <color rgb="FF4F81BD"/>
      </top>
      <bottom style="thin">
        <color rgb="FF4F81BD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auto="1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/>
      <top style="thin">
        <color theme="4" tint="0.39994506668294322"/>
      </top>
      <bottom style="medium">
        <color auto="1"/>
      </bottom>
      <diagonal/>
    </border>
    <border>
      <left/>
      <right/>
      <top style="thin">
        <color theme="4" tint="0.39994506668294322"/>
      </top>
      <bottom style="medium">
        <color auto="1"/>
      </bottom>
      <diagonal/>
    </border>
    <border>
      <left/>
      <right style="thin">
        <color auto="1"/>
      </right>
      <top style="thin">
        <color theme="4" tint="0.39994506668294322"/>
      </top>
      <bottom style="medium">
        <color auto="1"/>
      </bottom>
      <diagonal/>
    </border>
    <border>
      <left/>
      <right style="thin">
        <color auto="1"/>
      </right>
      <top style="thin">
        <color theme="8" tint="0.39994506668294322"/>
      </top>
      <bottom/>
      <diagonal/>
    </border>
    <border>
      <left style="medium">
        <color auto="1"/>
      </left>
      <right style="medium">
        <color auto="1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 style="medium">
        <color auto="1"/>
      </right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/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/>
      <right style="medium">
        <color auto="1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 style="thin">
        <color theme="4"/>
      </top>
      <bottom style="thin">
        <color theme="4"/>
      </bottom>
      <diagonal/>
    </border>
    <border>
      <left style="thin">
        <color auto="1"/>
      </left>
      <right style="medium">
        <color auto="1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/>
      <top style="thin">
        <color theme="8" tint="0.39994506668294322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theme="4"/>
      </bottom>
      <diagonal/>
    </border>
    <border>
      <left/>
      <right style="medium">
        <color auto="1"/>
      </right>
      <top style="thin">
        <color rgb="FF00B0F0"/>
      </top>
      <bottom style="thin">
        <color theme="4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theme="4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thin">
        <color theme="4"/>
      </bottom>
      <diagonal/>
    </border>
    <border>
      <left style="medium">
        <color auto="1"/>
      </left>
      <right style="thin">
        <color auto="1"/>
      </right>
      <top style="thin">
        <color theme="4"/>
      </top>
      <bottom/>
      <diagonal/>
    </border>
    <border>
      <left style="thin">
        <color auto="1"/>
      </left>
      <right style="thin">
        <color auto="1"/>
      </right>
      <top style="thin">
        <color theme="4"/>
      </top>
      <bottom/>
      <diagonal/>
    </border>
    <border>
      <left/>
      <right style="medium">
        <color auto="1"/>
      </right>
      <top style="thin">
        <color theme="4"/>
      </top>
      <bottom/>
      <diagonal/>
    </border>
    <border>
      <left/>
      <right style="thin">
        <color auto="1"/>
      </right>
      <top style="thin">
        <color theme="4"/>
      </top>
      <bottom/>
      <diagonal/>
    </border>
    <border>
      <left style="thin">
        <color auto="1"/>
      </left>
      <right style="medium">
        <color auto="1"/>
      </right>
      <top style="thin">
        <color theme="4"/>
      </top>
      <bottom/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double">
        <color auto="1"/>
      </bottom>
      <diagonal/>
    </border>
    <border>
      <left/>
      <right style="medium">
        <color auto="1"/>
      </right>
      <top style="thin">
        <color theme="4"/>
      </top>
      <bottom style="double">
        <color auto="1"/>
      </bottom>
      <diagonal/>
    </border>
    <border>
      <left/>
      <right style="thin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C6D9F1"/>
      </bottom>
      <diagonal/>
    </border>
    <border>
      <left style="medium">
        <color auto="1"/>
      </left>
      <right/>
      <top/>
      <bottom style="thin">
        <color rgb="FF00B0F0"/>
      </bottom>
      <diagonal/>
    </border>
    <border>
      <left style="thin">
        <color auto="1"/>
      </left>
      <right/>
      <top/>
      <bottom style="thin">
        <color theme="4"/>
      </bottom>
      <diagonal/>
    </border>
    <border>
      <left style="thin">
        <color auto="1"/>
      </left>
      <right/>
      <top/>
      <bottom style="thin">
        <color rgb="FF33CCCC"/>
      </bottom>
      <diagonal/>
    </border>
    <border>
      <left/>
      <right/>
      <top style="thin">
        <color rgb="FF8EB4E3"/>
      </top>
      <bottom style="thin">
        <color rgb="FF8EB4E3"/>
      </bottom>
      <diagonal/>
    </border>
    <border>
      <left/>
      <right/>
      <top style="thin">
        <color rgb="FF8EB4E3"/>
      </top>
      <bottom/>
      <diagonal/>
    </border>
    <border>
      <left/>
      <right/>
      <top style="thin">
        <color rgb="FF4BACC6"/>
      </top>
      <bottom style="thin">
        <color rgb="FF4BACC6"/>
      </bottom>
      <diagonal/>
    </border>
    <border>
      <left/>
      <right/>
      <top style="thin">
        <color rgb="FF4BACC6"/>
      </top>
      <bottom/>
      <diagonal/>
    </border>
    <border>
      <left/>
      <right/>
      <top style="thin">
        <color rgb="FF4BACC6"/>
      </top>
      <bottom style="double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2" fillId="0" borderId="0" applyBorder="0" applyProtection="0"/>
  </cellStyleXfs>
  <cellXfs count="631">
    <xf numFmtId="0" fontId="0" fillId="0" borderId="0" xfId="0"/>
    <xf numFmtId="0" fontId="0" fillId="2" borderId="0" xfId="0" applyFill="1"/>
    <xf numFmtId="0" fontId="1" fillId="2" borderId="0" xfId="0" applyFont="1" applyFill="1"/>
    <xf numFmtId="0" fontId="5" fillId="2" borderId="0" xfId="0" applyFont="1" applyFill="1"/>
    <xf numFmtId="0" fontId="6" fillId="2" borderId="0" xfId="0" applyFont="1" applyFill="1"/>
    <xf numFmtId="49" fontId="0" fillId="2" borderId="0" xfId="0" applyNumberFormat="1" applyFill="1" applyAlignment="1">
      <alignment horizontal="right" vertical="center"/>
    </xf>
    <xf numFmtId="0" fontId="9" fillId="2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3" fontId="0" fillId="2" borderId="0" xfId="0" applyNumberFormat="1" applyFill="1" applyProtection="1">
      <protection hidden="1"/>
    </xf>
    <xf numFmtId="0" fontId="11" fillId="2" borderId="6" xfId="0" applyFont="1" applyFill="1" applyBorder="1" applyAlignment="1">
      <alignment vertical="center"/>
    </xf>
    <xf numFmtId="0" fontId="11" fillId="2" borderId="0" xfId="0" applyFont="1" applyFill="1" applyAlignment="1" applyProtection="1">
      <alignment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3" fontId="0" fillId="2" borderId="0" xfId="0" applyNumberFormat="1" applyFill="1" applyAlignment="1" applyProtection="1">
      <alignment vertical="center"/>
      <protection hidden="1"/>
    </xf>
    <xf numFmtId="0" fontId="11" fillId="2" borderId="11" xfId="0" applyFont="1" applyFill="1" applyBorder="1" applyAlignment="1" applyProtection="1">
      <alignment vertical="center"/>
      <protection locked="0"/>
    </xf>
    <xf numFmtId="3" fontId="12" fillId="0" borderId="0" xfId="1" applyNumberFormat="1" applyBorder="1" applyProtection="1"/>
    <xf numFmtId="3" fontId="0" fillId="0" borderId="0" xfId="0" applyNumberFormat="1"/>
    <xf numFmtId="0" fontId="13" fillId="0" borderId="0" xfId="0" applyFont="1"/>
    <xf numFmtId="0" fontId="14" fillId="0" borderId="0" xfId="0" applyFont="1"/>
    <xf numFmtId="3" fontId="11" fillId="0" borderId="0" xfId="1" applyNumberFormat="1" applyFont="1" applyBorder="1" applyAlignment="1" applyProtection="1">
      <alignment horizontal="right" vertical="center"/>
    </xf>
    <xf numFmtId="0" fontId="15" fillId="0" borderId="0" xfId="0" applyFont="1"/>
    <xf numFmtId="0" fontId="17" fillId="0" borderId="0" xfId="0" applyFont="1" applyAlignment="1">
      <alignment horizontal="center"/>
    </xf>
    <xf numFmtId="3" fontId="9" fillId="0" borderId="0" xfId="1" applyNumberFormat="1" applyFont="1" applyBorder="1" applyAlignment="1" applyProtection="1">
      <alignment horizontal="right" vertical="top" wrapText="1"/>
    </xf>
    <xf numFmtId="0" fontId="13" fillId="2" borderId="0" xfId="0" applyFont="1" applyFill="1"/>
    <xf numFmtId="0" fontId="0" fillId="6" borderId="17" xfId="0" applyFill="1" applyBorder="1" applyProtection="1">
      <protection hidden="1"/>
    </xf>
    <xf numFmtId="17" fontId="0" fillId="6" borderId="19" xfId="0" applyNumberFormat="1" applyFill="1" applyBorder="1" applyAlignment="1" applyProtection="1">
      <alignment horizontal="center"/>
      <protection hidden="1"/>
    </xf>
    <xf numFmtId="0" fontId="0" fillId="6" borderId="20" xfId="0" applyFill="1" applyBorder="1" applyAlignment="1" applyProtection="1">
      <alignment horizontal="center"/>
      <protection hidden="1"/>
    </xf>
    <xf numFmtId="0" fontId="0" fillId="0" borderId="21" xfId="0" applyBorder="1" applyProtection="1">
      <protection hidden="1"/>
    </xf>
    <xf numFmtId="3" fontId="0" fillId="0" borderId="8" xfId="0" applyNumberFormat="1" applyBorder="1" applyAlignment="1" applyProtection="1">
      <alignment horizontal="right"/>
      <protection hidden="1"/>
    </xf>
    <xf numFmtId="3" fontId="0" fillId="0" borderId="22" xfId="0" applyNumberFormat="1" applyBorder="1" applyAlignment="1" applyProtection="1">
      <alignment horizontal="right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left"/>
      <protection hidden="1"/>
    </xf>
    <xf numFmtId="3" fontId="18" fillId="0" borderId="24" xfId="0" applyNumberFormat="1" applyFont="1" applyBorder="1" applyProtection="1">
      <protection hidden="1"/>
    </xf>
    <xf numFmtId="3" fontId="0" fillId="0" borderId="24" xfId="0" applyNumberFormat="1" applyBorder="1" applyProtection="1">
      <protection hidden="1"/>
    </xf>
    <xf numFmtId="0" fontId="0" fillId="0" borderId="0" xfId="0" applyProtection="1">
      <protection hidden="1"/>
    </xf>
    <xf numFmtId="0" fontId="7" fillId="0" borderId="0" xfId="0" applyFont="1" applyProtection="1">
      <protection hidden="1"/>
    </xf>
    <xf numFmtId="0" fontId="0" fillId="4" borderId="28" xfId="0" applyFill="1" applyBorder="1" applyProtection="1">
      <protection hidden="1"/>
    </xf>
    <xf numFmtId="0" fontId="0" fillId="0" borderId="32" xfId="0" applyBorder="1" applyProtection="1">
      <protection hidden="1"/>
    </xf>
    <xf numFmtId="0" fontId="0" fillId="0" borderId="35" xfId="0" applyBorder="1" applyProtection="1">
      <protection hidden="1"/>
    </xf>
    <xf numFmtId="0" fontId="0" fillId="4" borderId="42" xfId="0" applyFill="1" applyBorder="1" applyAlignment="1" applyProtection="1">
      <alignment horizontal="center"/>
      <protection hidden="1"/>
    </xf>
    <xf numFmtId="0" fontId="10" fillId="0" borderId="43" xfId="0" applyFont="1" applyBorder="1" applyProtection="1">
      <protection hidden="1"/>
    </xf>
    <xf numFmtId="0" fontId="10" fillId="0" borderId="45" xfId="0" applyFont="1" applyBorder="1" applyProtection="1">
      <protection hidden="1"/>
    </xf>
    <xf numFmtId="4" fontId="0" fillId="0" borderId="46" xfId="0" applyNumberFormat="1" applyBorder="1" applyProtection="1">
      <protection hidden="1"/>
    </xf>
    <xf numFmtId="0" fontId="10" fillId="0" borderId="21" xfId="0" applyFont="1" applyBorder="1" applyProtection="1">
      <protection hidden="1"/>
    </xf>
    <xf numFmtId="0" fontId="10" fillId="0" borderId="0" xfId="0" applyFont="1" applyProtection="1"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/>
      <protection locked="0"/>
    </xf>
    <xf numFmtId="3" fontId="11" fillId="0" borderId="0" xfId="0" applyNumberFormat="1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 applyProtection="1">
      <alignment horizontal="right" vertical="center"/>
      <protection hidden="1"/>
    </xf>
    <xf numFmtId="3" fontId="0" fillId="2" borderId="0" xfId="0" applyNumberFormat="1" applyFill="1"/>
    <xf numFmtId="0" fontId="11" fillId="2" borderId="6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16" xfId="0" applyFont="1" applyFill="1" applyBorder="1" applyAlignment="1" applyProtection="1">
      <alignment vertical="center"/>
      <protection locked="0"/>
    </xf>
    <xf numFmtId="0" fontId="11" fillId="2" borderId="13" xfId="0" applyFont="1" applyFill="1" applyBorder="1" applyAlignment="1" applyProtection="1">
      <alignment vertical="center"/>
      <protection locked="0"/>
    </xf>
    <xf numFmtId="3" fontId="13" fillId="0" borderId="0" xfId="0" applyNumberFormat="1" applyFont="1" applyAlignment="1" applyProtection="1">
      <alignment vertical="center"/>
      <protection hidden="1"/>
    </xf>
    <xf numFmtId="0" fontId="4" fillId="2" borderId="0" xfId="0" applyFont="1" applyFill="1" applyAlignment="1">
      <alignment horizontal="right" vertical="top" wrapText="1"/>
    </xf>
    <xf numFmtId="165" fontId="0" fillId="0" borderId="8" xfId="0" applyNumberFormat="1" applyBorder="1" applyAlignment="1" applyProtection="1">
      <alignment horizontal="right"/>
      <protection hidden="1"/>
    </xf>
    <xf numFmtId="3" fontId="25" fillId="0" borderId="22" xfId="0" applyNumberFormat="1" applyFont="1" applyBorder="1" applyAlignment="1" applyProtection="1">
      <alignment horizontal="right"/>
      <protection hidden="1"/>
    </xf>
    <xf numFmtId="3" fontId="25" fillId="11" borderId="47" xfId="0" applyNumberFormat="1" applyFont="1" applyFill="1" applyBorder="1" applyProtection="1">
      <protection hidden="1"/>
    </xf>
    <xf numFmtId="3" fontId="25" fillId="10" borderId="48" xfId="0" applyNumberFormat="1" applyFont="1" applyFill="1" applyBorder="1" applyAlignment="1" applyProtection="1">
      <alignment horizontal="right"/>
      <protection hidden="1"/>
    </xf>
    <xf numFmtId="3" fontId="25" fillId="0" borderId="8" xfId="0" applyNumberFormat="1" applyFont="1" applyBorder="1" applyAlignment="1" applyProtection="1">
      <alignment horizontal="right"/>
      <protection hidden="1"/>
    </xf>
    <xf numFmtId="3" fontId="25" fillId="11" borderId="8" xfId="0" applyNumberFormat="1" applyFont="1" applyFill="1" applyBorder="1" applyProtection="1">
      <protection hidden="1"/>
    </xf>
    <xf numFmtId="3" fontId="25" fillId="0" borderId="37" xfId="0" applyNumberFormat="1" applyFont="1" applyBorder="1" applyProtection="1">
      <protection hidden="1"/>
    </xf>
    <xf numFmtId="0" fontId="10" fillId="0" borderId="35" xfId="0" applyFont="1" applyBorder="1" applyProtection="1">
      <protection hidden="1"/>
    </xf>
    <xf numFmtId="0" fontId="8" fillId="0" borderId="6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5" borderId="7" xfId="0" applyFont="1" applyFill="1" applyBorder="1" applyAlignment="1">
      <alignment horizontal="center" vertical="center"/>
    </xf>
    <xf numFmtId="3" fontId="11" fillId="2" borderId="0" xfId="0" applyNumberFormat="1" applyFont="1" applyFill="1"/>
    <xf numFmtId="0" fontId="8" fillId="0" borderId="6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1" fillId="7" borderId="6" xfId="0" applyFont="1" applyFill="1" applyBorder="1" applyAlignment="1" applyProtection="1">
      <alignment vertical="center"/>
      <protection locked="0"/>
    </xf>
    <xf numFmtId="0" fontId="11" fillId="7" borderId="53" xfId="0" applyFont="1" applyFill="1" applyBorder="1" applyAlignment="1" applyProtection="1">
      <alignment vertical="center"/>
      <protection locked="0"/>
    </xf>
    <xf numFmtId="0" fontId="11" fillId="7" borderId="53" xfId="0" applyFont="1" applyFill="1" applyBorder="1" applyAlignment="1" applyProtection="1">
      <alignment horizontal="left" vertical="center"/>
      <protection locked="0"/>
    </xf>
    <xf numFmtId="0" fontId="11" fillId="3" borderId="51" xfId="0" applyFont="1" applyFill="1" applyBorder="1" applyAlignment="1" applyProtection="1">
      <alignment horizontal="left" vertical="center"/>
      <protection locked="0"/>
    </xf>
    <xf numFmtId="0" fontId="11" fillId="3" borderId="51" xfId="0" applyFont="1" applyFill="1" applyBorder="1" applyAlignment="1" applyProtection="1">
      <alignment vertical="center"/>
      <protection locked="0"/>
    </xf>
    <xf numFmtId="0" fontId="11" fillId="3" borderId="54" xfId="0" applyFont="1" applyFill="1" applyBorder="1" applyAlignment="1" applyProtection="1">
      <alignment horizontal="left" vertical="center"/>
      <protection locked="0"/>
    </xf>
    <xf numFmtId="0" fontId="11" fillId="3" borderId="55" xfId="0" applyFont="1" applyFill="1" applyBorder="1" applyAlignment="1" applyProtection="1">
      <alignment horizontal="left" vertical="center"/>
      <protection locked="0"/>
    </xf>
    <xf numFmtId="0" fontId="11" fillId="3" borderId="6" xfId="0" applyFont="1" applyFill="1" applyBorder="1" applyAlignment="1" applyProtection="1">
      <alignment horizontal="left" vertical="center"/>
      <protection locked="0"/>
    </xf>
    <xf numFmtId="3" fontId="11" fillId="0" borderId="8" xfId="0" applyNumberFormat="1" applyFont="1" applyBorder="1" applyAlignment="1" applyProtection="1">
      <alignment horizontal="center" vertical="center"/>
      <protection hidden="1"/>
    </xf>
    <xf numFmtId="0" fontId="11" fillId="3" borderId="43" xfId="0" applyFont="1" applyFill="1" applyBorder="1" applyAlignment="1" applyProtection="1">
      <alignment horizontal="left" vertical="center"/>
      <protection locked="0"/>
    </xf>
    <xf numFmtId="164" fontId="11" fillId="3" borderId="33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/>
    <xf numFmtId="0" fontId="28" fillId="0" borderId="0" xfId="0" applyFont="1" applyAlignment="1">
      <alignment horizontal="left" vertical="center"/>
    </xf>
    <xf numFmtId="0" fontId="11" fillId="0" borderId="0" xfId="0" applyFont="1"/>
    <xf numFmtId="0" fontId="28" fillId="0" borderId="0" xfId="0" applyFont="1"/>
    <xf numFmtId="0" fontId="29" fillId="2" borderId="0" xfId="0" applyFont="1" applyFill="1"/>
    <xf numFmtId="0" fontId="30" fillId="2" borderId="0" xfId="0" applyFont="1" applyFill="1"/>
    <xf numFmtId="14" fontId="20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0" fillId="0" borderId="43" xfId="0" applyFont="1" applyBorder="1" applyAlignment="1" applyProtection="1">
      <alignment horizontal="right" vertical="center"/>
      <protection hidden="1"/>
    </xf>
    <xf numFmtId="164" fontId="0" fillId="0" borderId="24" xfId="0" applyNumberFormat="1" applyBorder="1" applyAlignment="1" applyProtection="1">
      <alignment horizontal="center" vertical="center"/>
      <protection hidden="1"/>
    </xf>
    <xf numFmtId="164" fontId="0" fillId="4" borderId="29" xfId="0" applyNumberFormat="1" applyFill="1" applyBorder="1" applyAlignment="1" applyProtection="1">
      <alignment horizontal="center" vertical="center"/>
      <protection hidden="1"/>
    </xf>
    <xf numFmtId="164" fontId="0" fillId="0" borderId="4" xfId="0" applyNumberFormat="1" applyBorder="1" applyAlignment="1" applyProtection="1">
      <alignment horizontal="center" vertical="center"/>
      <protection hidden="1"/>
    </xf>
    <xf numFmtId="164" fontId="0" fillId="0" borderId="16" xfId="0" applyNumberFormat="1" applyBorder="1" applyAlignment="1" applyProtection="1">
      <alignment horizontal="center" vertical="center"/>
      <protection hidden="1"/>
    </xf>
    <xf numFmtId="164" fontId="10" fillId="0" borderId="3" xfId="0" applyNumberFormat="1" applyFont="1" applyBorder="1" applyAlignment="1" applyProtection="1">
      <alignment horizontal="center" vertical="center"/>
      <protection hidden="1"/>
    </xf>
    <xf numFmtId="164" fontId="10" fillId="0" borderId="11" xfId="0" applyNumberFormat="1" applyFont="1" applyBorder="1" applyAlignment="1" applyProtection="1">
      <alignment horizontal="center" vertical="center"/>
      <protection hidden="1"/>
    </xf>
    <xf numFmtId="164" fontId="10" fillId="0" borderId="6" xfId="0" applyNumberFormat="1" applyFont="1" applyBorder="1" applyAlignment="1" applyProtection="1">
      <alignment horizontal="center" vertical="center"/>
      <protection hidden="1"/>
    </xf>
    <xf numFmtId="164" fontId="0" fillId="0" borderId="33" xfId="0" applyNumberFormat="1" applyBorder="1" applyAlignment="1" applyProtection="1">
      <alignment horizontal="center" vertical="center"/>
      <protection hidden="1"/>
    </xf>
    <xf numFmtId="164" fontId="0" fillId="0" borderId="12" xfId="0" applyNumberFormat="1" applyBorder="1" applyAlignment="1" applyProtection="1">
      <alignment horizontal="center" vertical="center"/>
      <protection hidden="1"/>
    </xf>
    <xf numFmtId="164" fontId="0" fillId="0" borderId="12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10" fillId="0" borderId="12" xfId="0" applyNumberFormat="1" applyFont="1" applyBorder="1" applyAlignment="1" applyProtection="1">
      <alignment horizontal="center" vertical="center"/>
      <protection hidden="1"/>
    </xf>
    <xf numFmtId="164" fontId="10" fillId="0" borderId="8" xfId="0" applyNumberFormat="1" applyFont="1" applyBorder="1" applyAlignment="1" applyProtection="1">
      <alignment horizontal="center" vertical="center"/>
      <protection hidden="1"/>
    </xf>
    <xf numFmtId="164" fontId="0" fillId="6" borderId="18" xfId="0" applyNumberFormat="1" applyFill="1" applyBorder="1" applyAlignment="1" applyProtection="1">
      <alignment horizontal="center" vertical="center"/>
      <protection hidden="1"/>
    </xf>
    <xf numFmtId="164" fontId="0" fillId="0" borderId="0" xfId="0" applyNumberFormat="1" applyAlignment="1">
      <alignment horizontal="center" vertical="center"/>
    </xf>
    <xf numFmtId="164" fontId="10" fillId="0" borderId="33" xfId="0" applyNumberFormat="1" applyFont="1" applyBorder="1" applyAlignment="1" applyProtection="1">
      <alignment horizontal="center" vertical="center"/>
      <protection hidden="1"/>
    </xf>
    <xf numFmtId="17" fontId="0" fillId="4" borderId="41" xfId="0" applyNumberFormat="1" applyFill="1" applyBorder="1" applyAlignment="1" applyProtection="1">
      <alignment horizontal="center"/>
      <protection hidden="1"/>
    </xf>
    <xf numFmtId="17" fontId="0" fillId="4" borderId="42" xfId="0" applyNumberFormat="1" applyFill="1" applyBorder="1" applyAlignment="1" applyProtection="1">
      <alignment horizontal="center"/>
      <protection hidden="1"/>
    </xf>
    <xf numFmtId="4" fontId="0" fillId="0" borderId="0" xfId="0" applyNumberFormat="1"/>
    <xf numFmtId="17" fontId="0" fillId="4" borderId="0" xfId="0" applyNumberFormat="1" applyFill="1" applyAlignment="1" applyProtection="1">
      <alignment horizontal="center"/>
      <protection hidden="1"/>
    </xf>
    <xf numFmtId="17" fontId="0" fillId="4" borderId="30" xfId="0" applyNumberFormat="1" applyFill="1" applyBorder="1" applyAlignment="1" applyProtection="1">
      <alignment horizontal="center"/>
      <protection hidden="1"/>
    </xf>
    <xf numFmtId="3" fontId="0" fillId="4" borderId="31" xfId="0" applyNumberFormat="1" applyFill="1" applyBorder="1" applyAlignment="1" applyProtection="1">
      <alignment horizontal="center"/>
      <protection hidden="1"/>
    </xf>
    <xf numFmtId="2" fontId="0" fillId="0" borderId="8" xfId="0" applyNumberFormat="1" applyBorder="1" applyAlignment="1" applyProtection="1">
      <alignment horizontal="right"/>
      <protection hidden="1"/>
    </xf>
    <xf numFmtId="0" fontId="0" fillId="0" borderId="43" xfId="0" applyBorder="1" applyProtection="1">
      <protection hidden="1"/>
    </xf>
    <xf numFmtId="0" fontId="0" fillId="0" borderId="45" xfId="0" applyBorder="1" applyProtection="1">
      <protection hidden="1"/>
    </xf>
    <xf numFmtId="0" fontId="0" fillId="0" borderId="25" xfId="0" applyBorder="1" applyProtection="1">
      <protection hidden="1"/>
    </xf>
    <xf numFmtId="0" fontId="0" fillId="0" borderId="82" xfId="0" applyBorder="1" applyProtection="1">
      <protection hidden="1"/>
    </xf>
    <xf numFmtId="164" fontId="0" fillId="0" borderId="83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1" fillId="2" borderId="0" xfId="0" applyFont="1" applyFill="1"/>
    <xf numFmtId="0" fontId="10" fillId="0" borderId="0" xfId="0" applyFont="1" applyAlignment="1" applyProtection="1">
      <alignment horizontal="right" vertical="center"/>
      <protection hidden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27" fillId="0" borderId="79" xfId="0" applyFont="1" applyBorder="1" applyAlignment="1">
      <alignment horizontal="left" vertical="center"/>
    </xf>
    <xf numFmtId="49" fontId="27" fillId="0" borderId="79" xfId="0" applyNumberFormat="1" applyFont="1" applyBorder="1" applyAlignment="1">
      <alignment horizontal="left" vertical="center"/>
    </xf>
    <xf numFmtId="49" fontId="27" fillId="0" borderId="79" xfId="0" applyNumberFormat="1" applyFont="1" applyBorder="1" applyAlignment="1" applyProtection="1">
      <alignment horizontal="left" vertical="center"/>
      <protection hidden="1"/>
    </xf>
    <xf numFmtId="0" fontId="29" fillId="0" borderId="0" xfId="0" applyFont="1"/>
    <xf numFmtId="0" fontId="31" fillId="0" borderId="43" xfId="0" applyFont="1" applyBorder="1" applyProtection="1">
      <protection hidden="1"/>
    </xf>
    <xf numFmtId="164" fontId="31" fillId="0" borderId="33" xfId="0" applyNumberFormat="1" applyFont="1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left"/>
      <protection hidden="1"/>
    </xf>
    <xf numFmtId="0" fontId="19" fillId="0" borderId="0" xfId="0" applyFont="1" applyAlignment="1" applyProtection="1">
      <alignment horizontal="left"/>
      <protection hidden="1"/>
    </xf>
    <xf numFmtId="0" fontId="8" fillId="0" borderId="88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11" fillId="0" borderId="79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8" fillId="0" borderId="89" xfId="0" applyFont="1" applyBorder="1" applyAlignment="1">
      <alignment horizontal="center"/>
    </xf>
    <xf numFmtId="0" fontId="8" fillId="0" borderId="79" xfId="0" applyFont="1" applyBorder="1" applyAlignment="1">
      <alignment horizontal="center"/>
    </xf>
    <xf numFmtId="164" fontId="10" fillId="11" borderId="33" xfId="0" applyNumberFormat="1" applyFont="1" applyFill="1" applyBorder="1" applyAlignment="1" applyProtection="1">
      <alignment horizontal="center" vertical="center"/>
      <protection hidden="1"/>
    </xf>
    <xf numFmtId="4" fontId="10" fillId="0" borderId="33" xfId="0" applyNumberFormat="1" applyFont="1" applyBorder="1" applyAlignment="1" applyProtection="1">
      <alignment horizontal="center" vertical="center"/>
      <protection hidden="1"/>
    </xf>
    <xf numFmtId="10" fontId="0" fillId="0" borderId="7" xfId="0" applyNumberFormat="1" applyBorder="1" applyAlignment="1" applyProtection="1">
      <alignment horizont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11" fillId="0" borderId="39" xfId="0" applyFont="1" applyBorder="1" applyAlignment="1" applyProtection="1">
      <alignment vertical="center"/>
      <protection hidden="1"/>
    </xf>
    <xf numFmtId="3" fontId="28" fillId="0" borderId="39" xfId="0" applyNumberFormat="1" applyFont="1" applyBorder="1" applyAlignment="1" applyProtection="1">
      <alignment vertical="center"/>
      <protection hidden="1"/>
    </xf>
    <xf numFmtId="3" fontId="28" fillId="0" borderId="41" xfId="0" applyNumberFormat="1" applyFont="1" applyBorder="1" applyAlignment="1">
      <alignment vertical="center"/>
    </xf>
    <xf numFmtId="3" fontId="28" fillId="0" borderId="41" xfId="0" applyNumberFormat="1" applyFont="1" applyBorder="1" applyAlignment="1">
      <alignment horizontal="right" vertical="center"/>
    </xf>
    <xf numFmtId="3" fontId="28" fillId="0" borderId="41" xfId="0" applyNumberFormat="1" applyFont="1" applyBorder="1" applyAlignment="1" applyProtection="1">
      <alignment vertical="center"/>
      <protection hidden="1"/>
    </xf>
    <xf numFmtId="3" fontId="28" fillId="0" borderId="0" xfId="0" applyNumberFormat="1" applyFont="1" applyAlignment="1">
      <alignment vertical="center"/>
    </xf>
    <xf numFmtId="3" fontId="28" fillId="0" borderId="0" xfId="0" applyNumberFormat="1" applyFont="1" applyAlignment="1">
      <alignment horizontal="right" vertical="center"/>
    </xf>
    <xf numFmtId="3" fontId="28" fillId="0" borderId="0" xfId="0" applyNumberFormat="1" applyFont="1" applyAlignment="1" applyProtection="1">
      <alignment vertical="center"/>
      <protection hidden="1"/>
    </xf>
    <xf numFmtId="0" fontId="28" fillId="0" borderId="79" xfId="0" applyFont="1" applyBorder="1" applyAlignment="1">
      <alignment horizontal="left" vertical="center"/>
    </xf>
    <xf numFmtId="0" fontId="27" fillId="0" borderId="0" xfId="0" applyFont="1" applyAlignment="1" applyProtection="1">
      <alignment horizontal="center" vertical="center"/>
      <protection hidden="1"/>
    </xf>
    <xf numFmtId="0" fontId="28" fillId="0" borderId="95" xfId="0" applyFont="1" applyBorder="1" applyAlignment="1">
      <alignment horizontal="left" vertical="center"/>
    </xf>
    <xf numFmtId="0" fontId="28" fillId="0" borderId="93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0" fillId="2" borderId="0" xfId="0" applyFill="1" applyAlignment="1">
      <alignment horizontal="left"/>
    </xf>
    <xf numFmtId="49" fontId="34" fillId="2" borderId="0" xfId="0" applyNumberFormat="1" applyFont="1" applyFill="1" applyAlignment="1">
      <alignment horizontal="right" vertical="center"/>
    </xf>
    <xf numFmtId="3" fontId="28" fillId="0" borderId="0" xfId="0" applyNumberFormat="1" applyFont="1" applyAlignment="1" applyProtection="1">
      <alignment horizontal="left" vertical="center"/>
      <protection locked="0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hidden="1"/>
    </xf>
    <xf numFmtId="3" fontId="28" fillId="3" borderId="59" xfId="0" applyNumberFormat="1" applyFont="1" applyFill="1" applyBorder="1" applyAlignment="1" applyProtection="1">
      <alignment horizontal="center" vertical="center"/>
      <protection locked="0"/>
    </xf>
    <xf numFmtId="3" fontId="28" fillId="0" borderId="60" xfId="0" applyNumberFormat="1" applyFont="1" applyBorder="1" applyAlignment="1" applyProtection="1">
      <alignment horizontal="center" vertical="center"/>
      <protection hidden="1"/>
    </xf>
    <xf numFmtId="3" fontId="28" fillId="0" borderId="59" xfId="0" applyNumberFormat="1" applyFont="1" applyBorder="1" applyAlignment="1" applyProtection="1">
      <alignment horizontal="center" vertical="center"/>
      <protection hidden="1"/>
    </xf>
    <xf numFmtId="3" fontId="24" fillId="0" borderId="59" xfId="0" applyNumberFormat="1" applyFont="1" applyBorder="1" applyAlignment="1" applyProtection="1">
      <alignment horizontal="center" vertical="center"/>
      <protection hidden="1"/>
    </xf>
    <xf numFmtId="10" fontId="24" fillId="3" borderId="59" xfId="0" applyNumberFormat="1" applyFont="1" applyFill="1" applyBorder="1" applyAlignment="1" applyProtection="1">
      <alignment horizontal="center" vertical="center"/>
      <protection locked="0"/>
    </xf>
    <xf numFmtId="3" fontId="11" fillId="3" borderId="59" xfId="0" applyNumberFormat="1" applyFont="1" applyFill="1" applyBorder="1" applyAlignment="1" applyProtection="1">
      <alignment horizontal="center" vertical="center"/>
      <protection locked="0"/>
    </xf>
    <xf numFmtId="3" fontId="11" fillId="0" borderId="60" xfId="0" applyNumberFormat="1" applyFont="1" applyBorder="1" applyAlignment="1" applyProtection="1">
      <alignment horizontal="center" vertical="center"/>
      <protection hidden="1"/>
    </xf>
    <xf numFmtId="3" fontId="28" fillId="3" borderId="67" xfId="0" applyNumberFormat="1" applyFont="1" applyFill="1" applyBorder="1" applyAlignment="1" applyProtection="1">
      <alignment horizontal="center" vertical="center"/>
      <protection locked="0"/>
    </xf>
    <xf numFmtId="3" fontId="28" fillId="3" borderId="69" xfId="0" applyNumberFormat="1" applyFont="1" applyFill="1" applyBorder="1" applyAlignment="1" applyProtection="1">
      <alignment horizontal="center" vertical="center"/>
      <protection locked="0"/>
    </xf>
    <xf numFmtId="3" fontId="28" fillId="3" borderId="64" xfId="0" applyNumberFormat="1" applyFont="1" applyFill="1" applyBorder="1" applyAlignment="1" applyProtection="1">
      <alignment horizontal="center" vertical="center"/>
      <protection locked="0"/>
    </xf>
    <xf numFmtId="3" fontId="28" fillId="0" borderId="70" xfId="0" applyNumberFormat="1" applyFont="1" applyBorder="1" applyAlignment="1" applyProtection="1">
      <alignment horizontal="center" vertical="center"/>
      <protection hidden="1"/>
    </xf>
    <xf numFmtId="3" fontId="28" fillId="0" borderId="65" xfId="0" applyNumberFormat="1" applyFont="1" applyBorder="1" applyAlignment="1" applyProtection="1">
      <alignment horizontal="center" vertical="center"/>
      <protection hidden="1"/>
    </xf>
    <xf numFmtId="3" fontId="28" fillId="0" borderId="12" xfId="0" applyNumberFormat="1" applyFont="1" applyBorder="1" applyAlignment="1">
      <alignment horizontal="center" vertical="center"/>
    </xf>
    <xf numFmtId="3" fontId="28" fillId="3" borderId="8" xfId="0" applyNumberFormat="1" applyFont="1" applyFill="1" applyBorder="1" applyAlignment="1" applyProtection="1">
      <alignment horizontal="center" vertical="center"/>
      <protection locked="0"/>
    </xf>
    <xf numFmtId="3" fontId="28" fillId="0" borderId="23" xfId="0" applyNumberFormat="1" applyFont="1" applyBorder="1" applyAlignment="1" applyProtection="1">
      <alignment horizontal="center" vertical="center"/>
      <protection hidden="1"/>
    </xf>
    <xf numFmtId="3" fontId="28" fillId="3" borderId="86" xfId="0" applyNumberFormat="1" applyFont="1" applyFill="1" applyBorder="1" applyAlignment="1" applyProtection="1">
      <alignment horizontal="center" vertical="center"/>
      <protection locked="0"/>
    </xf>
    <xf numFmtId="3" fontId="28" fillId="0" borderId="99" xfId="0" applyNumberFormat="1" applyFont="1" applyBorder="1" applyAlignment="1" applyProtection="1">
      <alignment horizontal="center" vertical="center"/>
      <protection hidden="1"/>
    </xf>
    <xf numFmtId="3" fontId="28" fillId="3" borderId="85" xfId="0" applyNumberFormat="1" applyFont="1" applyFill="1" applyBorder="1" applyAlignment="1" applyProtection="1">
      <alignment horizontal="center" vertical="center"/>
      <protection locked="0"/>
    </xf>
    <xf numFmtId="3" fontId="28" fillId="0" borderId="77" xfId="0" applyNumberFormat="1" applyFont="1" applyBorder="1" applyAlignment="1" applyProtection="1">
      <alignment horizontal="center" vertical="center"/>
      <protection hidden="1"/>
    </xf>
    <xf numFmtId="3" fontId="11" fillId="3" borderId="85" xfId="0" applyNumberFormat="1" applyFont="1" applyFill="1" applyBorder="1" applyAlignment="1" applyProtection="1">
      <alignment horizontal="center" vertical="center"/>
      <protection locked="0"/>
    </xf>
    <xf numFmtId="3" fontId="11" fillId="3" borderId="33" xfId="0" applyNumberFormat="1" applyFont="1" applyFill="1" applyBorder="1" applyAlignment="1" applyProtection="1">
      <alignment horizontal="center" vertical="center"/>
      <protection locked="0"/>
    </xf>
    <xf numFmtId="3" fontId="11" fillId="0" borderId="44" xfId="0" applyNumberFormat="1" applyFont="1" applyBorder="1" applyAlignment="1" applyProtection="1">
      <alignment horizontal="center" vertical="center"/>
      <protection hidden="1"/>
    </xf>
    <xf numFmtId="3" fontId="11" fillId="3" borderId="9" xfId="0" applyNumberFormat="1" applyFont="1" applyFill="1" applyBorder="1" applyAlignment="1" applyProtection="1">
      <alignment horizontal="center" vertical="center"/>
      <protection locked="0"/>
    </xf>
    <xf numFmtId="3" fontId="11" fillId="3" borderId="61" xfId="0" applyNumberFormat="1" applyFont="1" applyFill="1" applyBorder="1" applyAlignment="1" applyProtection="1">
      <alignment horizontal="center" vertical="center"/>
      <protection locked="0"/>
    </xf>
    <xf numFmtId="3" fontId="20" fillId="3" borderId="49" xfId="0" applyNumberFormat="1" applyFont="1" applyFill="1" applyBorder="1" applyAlignment="1" applyProtection="1">
      <alignment horizontal="center" vertical="center"/>
      <protection locked="0"/>
    </xf>
    <xf numFmtId="3" fontId="20" fillId="3" borderId="97" xfId="0" applyNumberFormat="1" applyFont="1" applyFill="1" applyBorder="1" applyAlignment="1" applyProtection="1">
      <alignment horizontal="center" vertical="center"/>
      <protection locked="0"/>
    </xf>
    <xf numFmtId="3" fontId="8" fillId="3" borderId="8" xfId="0" applyNumberFormat="1" applyFont="1" applyFill="1" applyBorder="1" applyAlignment="1" applyProtection="1">
      <alignment horizontal="center" vertical="center"/>
      <protection locked="0"/>
    </xf>
    <xf numFmtId="3" fontId="11" fillId="5" borderId="61" xfId="0" applyNumberFormat="1" applyFont="1" applyFill="1" applyBorder="1" applyAlignment="1" applyProtection="1">
      <alignment horizontal="center" vertical="center"/>
      <protection hidden="1"/>
    </xf>
    <xf numFmtId="3" fontId="11" fillId="0" borderId="59" xfId="0" applyNumberFormat="1" applyFont="1" applyBorder="1" applyAlignment="1" applyProtection="1">
      <alignment horizontal="center" vertical="center"/>
      <protection hidden="1"/>
    </xf>
    <xf numFmtId="3" fontId="11" fillId="5" borderId="59" xfId="0" applyNumberFormat="1" applyFont="1" applyFill="1" applyBorder="1" applyAlignment="1" applyProtection="1">
      <alignment horizontal="center" vertical="center"/>
      <protection hidden="1"/>
    </xf>
    <xf numFmtId="3" fontId="20" fillId="3" borderId="59" xfId="0" applyNumberFormat="1" applyFont="1" applyFill="1" applyBorder="1" applyAlignment="1" applyProtection="1">
      <alignment horizontal="center" vertical="center"/>
      <protection locked="0"/>
    </xf>
    <xf numFmtId="3" fontId="20" fillId="3" borderId="73" xfId="0" applyNumberFormat="1" applyFont="1" applyFill="1" applyBorder="1" applyAlignment="1" applyProtection="1">
      <alignment horizontal="center" vertical="center"/>
      <protection locked="0"/>
    </xf>
    <xf numFmtId="3" fontId="11" fillId="3" borderId="87" xfId="0" applyNumberFormat="1" applyFont="1" applyFill="1" applyBorder="1" applyAlignment="1" applyProtection="1">
      <alignment horizontal="center" vertical="center"/>
      <protection locked="0"/>
    </xf>
    <xf numFmtId="3" fontId="20" fillId="3" borderId="64" xfId="0" applyNumberFormat="1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>
      <alignment horizontal="right"/>
    </xf>
    <xf numFmtId="14" fontId="10" fillId="3" borderId="0" xfId="0" applyNumberFormat="1" applyFont="1" applyFill="1" applyAlignment="1" applyProtection="1">
      <alignment horizontal="left" vertical="center"/>
      <protection locked="0"/>
    </xf>
    <xf numFmtId="0" fontId="8" fillId="0" borderId="95" xfId="0" applyFont="1" applyBorder="1" applyAlignment="1">
      <alignment horizontal="center" vertical="center"/>
    </xf>
    <xf numFmtId="3" fontId="11" fillId="5" borderId="7" xfId="0" applyNumberFormat="1" applyFont="1" applyFill="1" applyBorder="1" applyAlignment="1" applyProtection="1">
      <alignment horizontal="center" vertical="center"/>
      <protection hidden="1"/>
    </xf>
    <xf numFmtId="166" fontId="28" fillId="0" borderId="13" xfId="0" applyNumberFormat="1" applyFont="1" applyBorder="1" applyAlignment="1">
      <alignment horizontal="center" vertical="center"/>
    </xf>
    <xf numFmtId="49" fontId="28" fillId="3" borderId="96" xfId="0" applyNumberFormat="1" applyFont="1" applyFill="1" applyBorder="1" applyAlignment="1" applyProtection="1">
      <alignment horizontal="left" vertical="center"/>
      <protection locked="0"/>
    </xf>
    <xf numFmtId="0" fontId="28" fillId="0" borderId="62" xfId="0" applyFont="1" applyBorder="1" applyAlignment="1">
      <alignment horizontal="center" vertical="center"/>
    </xf>
    <xf numFmtId="0" fontId="28" fillId="0" borderId="101" xfId="0" applyFont="1" applyBorder="1" applyAlignment="1">
      <alignment horizontal="center" vertical="center"/>
    </xf>
    <xf numFmtId="0" fontId="28" fillId="0" borderId="94" xfId="0" applyFont="1" applyBorder="1" applyAlignment="1">
      <alignment horizontal="center" vertical="center"/>
    </xf>
    <xf numFmtId="0" fontId="28" fillId="0" borderId="78" xfId="0" applyFont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3" fontId="28" fillId="0" borderId="13" xfId="0" applyNumberFormat="1" applyFont="1" applyBorder="1" applyAlignment="1">
      <alignment horizontal="center" vertical="center"/>
    </xf>
    <xf numFmtId="0" fontId="37" fillId="2" borderId="0" xfId="0" applyFont="1" applyFill="1"/>
    <xf numFmtId="0" fontId="37" fillId="15" borderId="0" xfId="0" applyFont="1" applyFill="1" applyAlignment="1" applyProtection="1">
      <alignment horizontal="center" vertical="center"/>
      <protection hidden="1"/>
    </xf>
    <xf numFmtId="0" fontId="37" fillId="0" borderId="0" xfId="0" applyFont="1"/>
    <xf numFmtId="165" fontId="28" fillId="3" borderId="59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0" fontId="28" fillId="0" borderId="58" xfId="0" applyFont="1" applyBorder="1" applyAlignment="1">
      <alignment horizontal="center" vertical="center"/>
    </xf>
    <xf numFmtId="0" fontId="8" fillId="2" borderId="0" xfId="0" applyFont="1" applyFill="1" applyAlignment="1">
      <alignment horizontal="right" vertical="top" wrapText="1"/>
    </xf>
    <xf numFmtId="0" fontId="13" fillId="2" borderId="0" xfId="0" applyFont="1" applyFill="1" applyAlignment="1">
      <alignment vertical="center"/>
    </xf>
    <xf numFmtId="3" fontId="20" fillId="3" borderId="43" xfId="0" applyNumberFormat="1" applyFont="1" applyFill="1" applyBorder="1" applyAlignment="1" applyProtection="1">
      <alignment horizontal="center" vertical="center"/>
      <protection locked="0"/>
    </xf>
    <xf numFmtId="3" fontId="20" fillId="0" borderId="108" xfId="0" applyNumberFormat="1" applyFont="1" applyBorder="1" applyAlignment="1" applyProtection="1">
      <alignment horizontal="center" vertical="center"/>
      <protection hidden="1"/>
    </xf>
    <xf numFmtId="3" fontId="20" fillId="3" borderId="21" xfId="0" applyNumberFormat="1" applyFont="1" applyFill="1" applyBorder="1" applyAlignment="1" applyProtection="1">
      <alignment horizontal="center" vertical="center"/>
      <protection locked="0"/>
    </xf>
    <xf numFmtId="3" fontId="20" fillId="0" borderId="110" xfId="0" applyNumberFormat="1" applyFont="1" applyBorder="1" applyAlignment="1" applyProtection="1">
      <alignment horizontal="center" vertical="center"/>
      <protection hidden="1"/>
    </xf>
    <xf numFmtId="164" fontId="11" fillId="8" borderId="33" xfId="0" applyNumberFormat="1" applyFont="1" applyFill="1" applyBorder="1" applyAlignment="1" applyProtection="1">
      <alignment horizontal="center" vertical="center"/>
      <protection locked="0"/>
    </xf>
    <xf numFmtId="3" fontId="20" fillId="0" borderId="34" xfId="0" applyNumberFormat="1" applyFont="1" applyBorder="1" applyAlignment="1" applyProtection="1">
      <alignment horizontal="center" vertical="center"/>
      <protection hidden="1"/>
    </xf>
    <xf numFmtId="0" fontId="8" fillId="0" borderId="103" xfId="0" applyFont="1" applyBorder="1" applyAlignment="1">
      <alignment horizontal="left" vertical="center"/>
    </xf>
    <xf numFmtId="0" fontId="8" fillId="0" borderId="105" xfId="0" applyFont="1" applyBorder="1" applyAlignment="1">
      <alignment horizontal="left" vertical="center"/>
    </xf>
    <xf numFmtId="3" fontId="11" fillId="0" borderId="102" xfId="0" applyNumberFormat="1" applyFont="1" applyBorder="1" applyAlignment="1">
      <alignment horizontal="center" vertical="center"/>
    </xf>
    <xf numFmtId="3" fontId="8" fillId="0" borderId="105" xfId="0" applyNumberFormat="1" applyFont="1" applyBorder="1" applyAlignment="1">
      <alignment horizontal="center" vertical="center"/>
    </xf>
    <xf numFmtId="3" fontId="28" fillId="0" borderId="13" xfId="0" applyNumberFormat="1" applyFont="1" applyBorder="1" applyAlignment="1" applyProtection="1">
      <alignment horizontal="center" vertical="center"/>
      <protection hidden="1"/>
    </xf>
    <xf numFmtId="3" fontId="32" fillId="3" borderId="109" xfId="0" applyNumberFormat="1" applyFont="1" applyFill="1" applyBorder="1" applyAlignment="1" applyProtection="1">
      <alignment horizontal="center" vertical="center"/>
      <protection locked="0"/>
    </xf>
    <xf numFmtId="3" fontId="32" fillId="3" borderId="112" xfId="0" applyNumberFormat="1" applyFont="1" applyFill="1" applyBorder="1" applyAlignment="1" applyProtection="1">
      <alignment horizontal="center" vertical="center"/>
      <protection locked="0"/>
    </xf>
    <xf numFmtId="3" fontId="32" fillId="3" borderId="114" xfId="0" applyNumberFormat="1" applyFont="1" applyFill="1" applyBorder="1" applyAlignment="1" applyProtection="1">
      <alignment horizontal="center" vertical="center"/>
      <protection locked="0"/>
    </xf>
    <xf numFmtId="3" fontId="32" fillId="3" borderId="115" xfId="0" applyNumberFormat="1" applyFont="1" applyFill="1" applyBorder="1" applyAlignment="1" applyProtection="1">
      <alignment horizontal="center" vertical="center"/>
      <protection locked="0"/>
    </xf>
    <xf numFmtId="3" fontId="32" fillId="3" borderId="58" xfId="0" applyNumberFormat="1" applyFont="1" applyFill="1" applyBorder="1" applyAlignment="1" applyProtection="1">
      <alignment horizontal="center" vertical="center"/>
      <protection locked="0"/>
    </xf>
    <xf numFmtId="3" fontId="28" fillId="12" borderId="58" xfId="0" applyNumberFormat="1" applyFont="1" applyFill="1" applyBorder="1" applyAlignment="1" applyProtection="1">
      <alignment horizontal="center" vertical="center"/>
      <protection locked="0" hidden="1"/>
    </xf>
    <xf numFmtId="3" fontId="28" fillId="12" borderId="63" xfId="0" applyNumberFormat="1" applyFont="1" applyFill="1" applyBorder="1" applyAlignment="1" applyProtection="1">
      <alignment horizontal="center" vertical="center"/>
      <protection locked="0" hidden="1"/>
    </xf>
    <xf numFmtId="3" fontId="32" fillId="13" borderId="111" xfId="0" applyNumberFormat="1" applyFont="1" applyFill="1" applyBorder="1" applyAlignment="1" applyProtection="1">
      <alignment horizontal="center" vertical="center"/>
      <protection hidden="1"/>
    </xf>
    <xf numFmtId="3" fontId="32" fillId="13" borderId="113" xfId="0" applyNumberFormat="1" applyFont="1" applyFill="1" applyBorder="1" applyAlignment="1" applyProtection="1">
      <alignment horizontal="center" vertical="center"/>
      <protection hidden="1"/>
    </xf>
    <xf numFmtId="3" fontId="32" fillId="13" borderId="116" xfId="0" applyNumberFormat="1" applyFont="1" applyFill="1" applyBorder="1" applyAlignment="1" applyProtection="1">
      <alignment horizontal="center" vertical="center"/>
      <protection hidden="1"/>
    </xf>
    <xf numFmtId="3" fontId="28" fillId="13" borderId="70" xfId="0" applyNumberFormat="1" applyFont="1" applyFill="1" applyBorder="1" applyAlignment="1" applyProtection="1">
      <alignment horizontal="center" vertical="center"/>
      <protection hidden="1"/>
    </xf>
    <xf numFmtId="3" fontId="28" fillId="13" borderId="65" xfId="0" applyNumberFormat="1" applyFont="1" applyFill="1" applyBorder="1" applyAlignment="1" applyProtection="1">
      <alignment horizontal="center" vertical="center"/>
      <protection hidden="1"/>
    </xf>
    <xf numFmtId="164" fontId="28" fillId="3" borderId="59" xfId="0" applyNumberFormat="1" applyFont="1" applyFill="1" applyBorder="1" applyAlignment="1" applyProtection="1">
      <alignment horizontal="center" vertical="center"/>
      <protection locked="0"/>
    </xf>
    <xf numFmtId="166" fontId="28" fillId="3" borderId="59" xfId="0" applyNumberFormat="1" applyFont="1" applyFill="1" applyBorder="1" applyAlignment="1" applyProtection="1">
      <alignment horizontal="center" vertical="center"/>
      <protection locked="0"/>
    </xf>
    <xf numFmtId="166" fontId="28" fillId="0" borderId="59" xfId="0" applyNumberFormat="1" applyFont="1" applyBorder="1" applyAlignment="1">
      <alignment horizontal="center" vertical="center"/>
    </xf>
    <xf numFmtId="166" fontId="28" fillId="0" borderId="64" xfId="0" applyNumberFormat="1" applyFont="1" applyBorder="1" applyAlignment="1">
      <alignment horizontal="center" vertical="center"/>
    </xf>
    <xf numFmtId="3" fontId="28" fillId="0" borderId="117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8" fillId="0" borderId="102" xfId="0" applyNumberFormat="1" applyFont="1" applyBorder="1" applyAlignment="1">
      <alignment horizontal="center" vertical="center"/>
    </xf>
    <xf numFmtId="3" fontId="11" fillId="6" borderId="102" xfId="0" applyNumberFormat="1" applyFont="1" applyFill="1" applyBorder="1" applyAlignment="1" applyProtection="1">
      <alignment horizontal="center" vertical="center"/>
      <protection hidden="1"/>
    </xf>
    <xf numFmtId="0" fontId="11" fillId="6" borderId="102" xfId="0" applyFont="1" applyFill="1" applyBorder="1" applyAlignment="1" applyProtection="1">
      <alignment vertical="center"/>
      <protection hidden="1"/>
    </xf>
    <xf numFmtId="3" fontId="11" fillId="6" borderId="105" xfId="0" applyNumberFormat="1" applyFont="1" applyFill="1" applyBorder="1" applyAlignment="1" applyProtection="1">
      <alignment horizontal="center" vertical="center"/>
      <protection hidden="1"/>
    </xf>
    <xf numFmtId="3" fontId="11" fillId="6" borderId="104" xfId="0" applyNumberFormat="1" applyFont="1" applyFill="1" applyBorder="1" applyAlignment="1" applyProtection="1">
      <alignment horizontal="center" vertical="center"/>
      <protection hidden="1"/>
    </xf>
    <xf numFmtId="3" fontId="28" fillId="3" borderId="78" xfId="0" applyNumberFormat="1" applyFont="1" applyFill="1" applyBorder="1" applyAlignment="1" applyProtection="1">
      <alignment horizontal="center" vertical="center"/>
      <protection locked="0"/>
    </xf>
    <xf numFmtId="3" fontId="20" fillId="3" borderId="37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3" fontId="10" fillId="0" borderId="0" xfId="0" applyNumberFormat="1" applyFont="1" applyProtection="1">
      <protection hidden="1"/>
    </xf>
    <xf numFmtId="3" fontId="39" fillId="8" borderId="59" xfId="0" applyNumberFormat="1" applyFont="1" applyFill="1" applyBorder="1" applyAlignment="1" applyProtection="1">
      <alignment horizontal="center" vertical="center"/>
      <protection locked="0"/>
    </xf>
    <xf numFmtId="0" fontId="28" fillId="0" borderId="119" xfId="0" applyFont="1" applyBorder="1" applyAlignment="1">
      <alignment vertical="center"/>
    </xf>
    <xf numFmtId="0" fontId="28" fillId="0" borderId="120" xfId="0" applyFont="1" applyBorder="1" applyAlignment="1">
      <alignment vertical="center"/>
    </xf>
    <xf numFmtId="0" fontId="28" fillId="0" borderId="120" xfId="0" applyFont="1" applyBorder="1"/>
    <xf numFmtId="0" fontId="28" fillId="0" borderId="119" xfId="0" applyFont="1" applyBorder="1" applyAlignment="1">
      <alignment horizontal="left" vertical="center"/>
    </xf>
    <xf numFmtId="0" fontId="28" fillId="0" borderId="120" xfId="0" applyFont="1" applyBorder="1" applyAlignment="1">
      <alignment horizontal="left" vertical="center"/>
    </xf>
    <xf numFmtId="0" fontId="28" fillId="0" borderId="120" xfId="0" applyFont="1" applyBorder="1" applyAlignment="1">
      <alignment horizontal="center" vertical="center"/>
    </xf>
    <xf numFmtId="0" fontId="0" fillId="0" borderId="120" xfId="0" applyBorder="1"/>
    <xf numFmtId="0" fontId="24" fillId="0" borderId="119" xfId="0" applyFont="1" applyBorder="1" applyAlignment="1">
      <alignment horizontal="left" vertical="center"/>
    </xf>
    <xf numFmtId="0" fontId="24" fillId="0" borderId="120" xfId="0" applyFont="1" applyBorder="1" applyAlignment="1">
      <alignment horizontal="left" vertical="center"/>
    </xf>
    <xf numFmtId="0" fontId="24" fillId="0" borderId="120" xfId="0" applyFont="1" applyBorder="1" applyAlignment="1">
      <alignment horizontal="center" vertical="center"/>
    </xf>
    <xf numFmtId="0" fontId="24" fillId="0" borderId="120" xfId="0" applyFont="1" applyBorder="1"/>
    <xf numFmtId="0" fontId="11" fillId="0" borderId="119" xfId="0" applyFont="1" applyBorder="1" applyAlignment="1">
      <alignment horizontal="left" vertical="center"/>
    </xf>
    <xf numFmtId="0" fontId="11" fillId="0" borderId="120" xfId="0" applyFont="1" applyBorder="1" applyAlignment="1">
      <alignment horizontal="left" vertical="center"/>
    </xf>
    <xf numFmtId="0" fontId="11" fillId="0" borderId="120" xfId="0" applyFont="1" applyBorder="1" applyAlignment="1">
      <alignment horizontal="center" vertical="center"/>
    </xf>
    <xf numFmtId="0" fontId="11" fillId="0" borderId="120" xfId="0" applyFont="1" applyBorder="1"/>
    <xf numFmtId="0" fontId="13" fillId="0" borderId="120" xfId="0" applyFont="1" applyBorder="1"/>
    <xf numFmtId="0" fontId="8" fillId="6" borderId="103" xfId="0" applyFont="1" applyFill="1" applyBorder="1" applyAlignment="1" applyProtection="1">
      <alignment horizontal="right" vertical="center" indent="1"/>
      <protection hidden="1"/>
    </xf>
    <xf numFmtId="49" fontId="27" fillId="0" borderId="11" xfId="0" applyNumberFormat="1" applyFont="1" applyBorder="1" applyAlignment="1">
      <alignment horizontal="right" vertical="center" indent="1"/>
    </xf>
    <xf numFmtId="3" fontId="0" fillId="2" borderId="0" xfId="0" applyNumberFormat="1" applyFill="1" applyAlignment="1">
      <alignment vertical="center"/>
    </xf>
    <xf numFmtId="0" fontId="28" fillId="2" borderId="0" xfId="0" applyFont="1" applyFill="1" applyAlignment="1" applyProtection="1">
      <alignment vertical="center"/>
      <protection locked="0"/>
    </xf>
    <xf numFmtId="0" fontId="28" fillId="2" borderId="7" xfId="0" applyFont="1" applyFill="1" applyBorder="1" applyAlignment="1" applyProtection="1">
      <alignment vertical="center"/>
      <protection locked="0"/>
    </xf>
    <xf numFmtId="0" fontId="28" fillId="0" borderId="6" xfId="0" applyFont="1" applyBorder="1" applyAlignment="1" applyProtection="1">
      <alignment vertical="center"/>
      <protection locked="0"/>
    </xf>
    <xf numFmtId="0" fontId="28" fillId="2" borderId="0" xfId="0" applyFont="1" applyFill="1" applyAlignment="1">
      <alignment vertical="center"/>
    </xf>
    <xf numFmtId="0" fontId="28" fillId="2" borderId="7" xfId="0" applyFont="1" applyFill="1" applyBorder="1" applyAlignment="1">
      <alignment vertical="center"/>
    </xf>
    <xf numFmtId="0" fontId="28" fillId="0" borderId="0" xfId="0" applyFont="1" applyAlignment="1" applyProtection="1">
      <alignment vertical="center"/>
      <protection locked="0"/>
    </xf>
    <xf numFmtId="0" fontId="28" fillId="2" borderId="6" xfId="0" applyFont="1" applyFill="1" applyBorder="1" applyAlignment="1">
      <alignment vertical="center"/>
    </xf>
    <xf numFmtId="0" fontId="28" fillId="2" borderId="11" xfId="0" applyFont="1" applyFill="1" applyBorder="1" applyAlignment="1" applyProtection="1">
      <alignment vertical="center"/>
      <protection locked="0"/>
    </xf>
    <xf numFmtId="0" fontId="28" fillId="2" borderId="16" xfId="0" applyFont="1" applyFill="1" applyBorder="1" applyAlignment="1" applyProtection="1">
      <alignment vertical="center"/>
      <protection locked="0"/>
    </xf>
    <xf numFmtId="0" fontId="28" fillId="2" borderId="13" xfId="0" applyFont="1" applyFill="1" applyBorder="1" applyAlignment="1" applyProtection="1">
      <alignment vertical="center"/>
      <protection locked="0"/>
    </xf>
    <xf numFmtId="0" fontId="8" fillId="17" borderId="74" xfId="0" applyFont="1" applyFill="1" applyBorder="1" applyAlignment="1">
      <alignment horizontal="center" vertical="center"/>
    </xf>
    <xf numFmtId="0" fontId="8" fillId="17" borderId="74" xfId="0" applyFont="1" applyFill="1" applyBorder="1" applyAlignment="1">
      <alignment horizontal="left" vertical="center"/>
    </xf>
    <xf numFmtId="165" fontId="11" fillId="17" borderId="15" xfId="0" applyNumberFormat="1" applyFont="1" applyFill="1" applyBorder="1" applyAlignment="1" applyProtection="1">
      <alignment horizontal="center" vertical="center"/>
      <protection hidden="1"/>
    </xf>
    <xf numFmtId="3" fontId="11" fillId="3" borderId="125" xfId="0" applyNumberFormat="1" applyFont="1" applyFill="1" applyBorder="1" applyAlignment="1" applyProtection="1">
      <alignment horizontal="center" vertical="center"/>
      <protection locked="0"/>
    </xf>
    <xf numFmtId="3" fontId="11" fillId="13" borderId="44" xfId="0" applyNumberFormat="1" applyFont="1" applyFill="1" applyBorder="1" applyAlignment="1" applyProtection="1">
      <alignment horizontal="center" vertical="center"/>
      <protection hidden="1"/>
    </xf>
    <xf numFmtId="3" fontId="11" fillId="3" borderId="8" xfId="0" applyNumberFormat="1" applyFont="1" applyFill="1" applyBorder="1" applyAlignment="1" applyProtection="1">
      <alignment horizontal="center" vertical="center"/>
      <protection locked="0"/>
    </xf>
    <xf numFmtId="3" fontId="11" fillId="3" borderId="127" xfId="0" applyNumberFormat="1" applyFont="1" applyFill="1" applyBorder="1" applyAlignment="1" applyProtection="1">
      <alignment horizontal="center" vertical="center"/>
      <protection locked="0"/>
    </xf>
    <xf numFmtId="3" fontId="11" fillId="3" borderId="10" xfId="0" applyNumberFormat="1" applyFont="1" applyFill="1" applyBorder="1" applyAlignment="1" applyProtection="1">
      <alignment horizontal="center" vertical="center"/>
      <protection locked="0"/>
    </xf>
    <xf numFmtId="3" fontId="11" fillId="0" borderId="128" xfId="0" applyNumberFormat="1" applyFont="1" applyBorder="1" applyAlignment="1" applyProtection="1">
      <alignment horizontal="center" vertical="center"/>
      <protection hidden="1"/>
    </xf>
    <xf numFmtId="0" fontId="11" fillId="3" borderId="129" xfId="0" applyFont="1" applyFill="1" applyBorder="1" applyAlignment="1" applyProtection="1">
      <alignment horizontal="left" vertical="center"/>
      <protection locked="0"/>
    </xf>
    <xf numFmtId="3" fontId="20" fillId="3" borderId="130" xfId="0" applyNumberFormat="1" applyFont="1" applyFill="1" applyBorder="1" applyAlignment="1" applyProtection="1">
      <alignment horizontal="center" vertical="center"/>
      <protection locked="0"/>
    </xf>
    <xf numFmtId="164" fontId="11" fillId="3" borderId="131" xfId="0" applyNumberFormat="1" applyFont="1" applyFill="1" applyBorder="1" applyAlignment="1" applyProtection="1">
      <alignment horizontal="center" vertical="center"/>
      <protection locked="0"/>
    </xf>
    <xf numFmtId="3" fontId="20" fillId="0" borderId="132" xfId="0" applyNumberFormat="1" applyFont="1" applyBorder="1" applyAlignment="1" applyProtection="1">
      <alignment horizontal="center" vertical="center"/>
      <protection hidden="1"/>
    </xf>
    <xf numFmtId="3" fontId="11" fillId="3" borderId="133" xfId="0" applyNumberFormat="1" applyFont="1" applyFill="1" applyBorder="1" applyAlignment="1" applyProtection="1">
      <alignment horizontal="center" vertical="center"/>
      <protection locked="0"/>
    </xf>
    <xf numFmtId="3" fontId="11" fillId="3" borderId="131" xfId="0" applyNumberFormat="1" applyFont="1" applyFill="1" applyBorder="1" applyAlignment="1" applyProtection="1">
      <alignment horizontal="center" vertical="center"/>
      <protection locked="0"/>
    </xf>
    <xf numFmtId="3" fontId="11" fillId="0" borderId="134" xfId="0" applyNumberFormat="1" applyFont="1" applyBorder="1" applyAlignment="1" applyProtection="1">
      <alignment horizontal="center" vertical="center"/>
      <protection hidden="1"/>
    </xf>
    <xf numFmtId="0" fontId="11" fillId="3" borderId="126" xfId="0" applyFont="1" applyFill="1" applyBorder="1" applyAlignment="1" applyProtection="1">
      <alignment horizontal="left" vertical="center"/>
      <protection locked="0"/>
    </xf>
    <xf numFmtId="3" fontId="11" fillId="13" borderId="134" xfId="0" applyNumberFormat="1" applyFont="1" applyFill="1" applyBorder="1" applyAlignment="1" applyProtection="1">
      <alignment horizontal="center" vertical="center"/>
      <protection hidden="1"/>
    </xf>
    <xf numFmtId="0" fontId="11" fillId="3" borderId="75" xfId="0" applyFont="1" applyFill="1" applyBorder="1" applyAlignment="1" applyProtection="1">
      <alignment horizontal="left" vertical="center"/>
      <protection locked="0"/>
    </xf>
    <xf numFmtId="164" fontId="11" fillId="8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135" xfId="0" applyFont="1" applyFill="1" applyBorder="1" applyAlignment="1" applyProtection="1">
      <alignment horizontal="left" vertical="center"/>
      <protection locked="0"/>
    </xf>
    <xf numFmtId="164" fontId="11" fillId="8" borderId="136" xfId="0" applyNumberFormat="1" applyFont="1" applyFill="1" applyBorder="1" applyAlignment="1" applyProtection="1">
      <alignment horizontal="center" vertical="center"/>
      <protection locked="0"/>
    </xf>
    <xf numFmtId="3" fontId="20" fillId="0" borderId="137" xfId="0" applyNumberFormat="1" applyFont="1" applyBorder="1" applyAlignment="1" applyProtection="1">
      <alignment horizontal="center" vertical="center"/>
      <protection hidden="1"/>
    </xf>
    <xf numFmtId="3" fontId="11" fillId="3" borderId="138" xfId="0" applyNumberFormat="1" applyFont="1" applyFill="1" applyBorder="1" applyAlignment="1" applyProtection="1">
      <alignment horizontal="center" vertical="center"/>
      <protection locked="0"/>
    </xf>
    <xf numFmtId="3" fontId="11" fillId="3" borderId="136" xfId="0" applyNumberFormat="1" applyFont="1" applyFill="1" applyBorder="1" applyAlignment="1" applyProtection="1">
      <alignment horizontal="center" vertical="center"/>
      <protection locked="0"/>
    </xf>
    <xf numFmtId="3" fontId="11" fillId="0" borderId="139" xfId="0" applyNumberFormat="1" applyFont="1" applyBorder="1" applyAlignment="1" applyProtection="1">
      <alignment horizontal="center" vertical="center"/>
      <protection hidden="1"/>
    </xf>
    <xf numFmtId="0" fontId="11" fillId="3" borderId="130" xfId="0" applyFont="1" applyFill="1" applyBorder="1" applyAlignment="1" applyProtection="1">
      <alignment horizontal="left" vertical="center"/>
      <protection locked="0"/>
    </xf>
    <xf numFmtId="164" fontId="11" fillId="8" borderId="131" xfId="0" applyNumberFormat="1" applyFont="1" applyFill="1" applyBorder="1" applyAlignment="1" applyProtection="1">
      <alignment horizontal="center" vertical="center"/>
      <protection locked="0"/>
    </xf>
    <xf numFmtId="0" fontId="11" fillId="3" borderId="140" xfId="0" applyFont="1" applyFill="1" applyBorder="1" applyAlignment="1" applyProtection="1">
      <alignment horizontal="left" vertical="center"/>
      <protection locked="0"/>
    </xf>
    <xf numFmtId="164" fontId="11" fillId="3" borderId="141" xfId="0" applyNumberFormat="1" applyFont="1" applyFill="1" applyBorder="1" applyAlignment="1" applyProtection="1">
      <alignment horizontal="center" vertical="center"/>
      <protection locked="0"/>
    </xf>
    <xf numFmtId="3" fontId="20" fillId="0" borderId="142" xfId="0" applyNumberFormat="1" applyFont="1" applyBorder="1" applyAlignment="1" applyProtection="1">
      <alignment horizontal="center" vertical="center"/>
      <protection hidden="1"/>
    </xf>
    <xf numFmtId="3" fontId="11" fillId="3" borderId="143" xfId="0" applyNumberFormat="1" applyFont="1" applyFill="1" applyBorder="1" applyAlignment="1" applyProtection="1">
      <alignment horizontal="center" vertical="center"/>
      <protection locked="0"/>
    </xf>
    <xf numFmtId="3" fontId="11" fillId="3" borderId="141" xfId="0" applyNumberFormat="1" applyFont="1" applyFill="1" applyBorder="1" applyAlignment="1" applyProtection="1">
      <alignment horizontal="center" vertical="center"/>
      <protection locked="0"/>
    </xf>
    <xf numFmtId="3" fontId="11" fillId="0" borderId="144" xfId="0" applyNumberFormat="1" applyFont="1" applyBorder="1" applyAlignment="1" applyProtection="1">
      <alignment horizontal="center" vertical="center"/>
      <protection hidden="1"/>
    </xf>
    <xf numFmtId="0" fontId="8" fillId="6" borderId="145" xfId="0" applyFont="1" applyFill="1" applyBorder="1" applyAlignment="1" applyProtection="1">
      <alignment horizontal="right" vertical="center" indent="1"/>
      <protection hidden="1"/>
    </xf>
    <xf numFmtId="0" fontId="11" fillId="3" borderId="146" xfId="0" applyFont="1" applyFill="1" applyBorder="1" applyAlignment="1" applyProtection="1">
      <alignment horizontal="left" vertical="center"/>
      <protection locked="0"/>
    </xf>
    <xf numFmtId="164" fontId="11" fillId="3" borderId="147" xfId="0" applyNumberFormat="1" applyFont="1" applyFill="1" applyBorder="1" applyAlignment="1" applyProtection="1">
      <alignment horizontal="center" vertical="center"/>
      <protection locked="0"/>
    </xf>
    <xf numFmtId="3" fontId="20" fillId="0" borderId="148" xfId="0" applyNumberFormat="1" applyFont="1" applyBorder="1" applyAlignment="1" applyProtection="1">
      <alignment horizontal="center" vertical="center"/>
      <protection hidden="1"/>
    </xf>
    <xf numFmtId="3" fontId="11" fillId="3" borderId="149" xfId="0" applyNumberFormat="1" applyFont="1" applyFill="1" applyBorder="1" applyAlignment="1" applyProtection="1">
      <alignment horizontal="center" vertical="center"/>
      <protection locked="0"/>
    </xf>
    <xf numFmtId="3" fontId="11" fillId="3" borderId="147" xfId="0" applyNumberFormat="1" applyFont="1" applyFill="1" applyBorder="1" applyAlignment="1" applyProtection="1">
      <alignment horizontal="center" vertical="center"/>
      <protection locked="0"/>
    </xf>
    <xf numFmtId="3" fontId="11" fillId="0" borderId="150" xfId="0" applyNumberFormat="1" applyFont="1" applyBorder="1" applyAlignment="1" applyProtection="1">
      <alignment horizontal="center" vertical="center"/>
      <protection hidden="1"/>
    </xf>
    <xf numFmtId="0" fontId="42" fillId="19" borderId="17" xfId="0" applyFont="1" applyFill="1" applyBorder="1" applyAlignment="1">
      <alignment horizontal="center" vertical="center"/>
    </xf>
    <xf numFmtId="0" fontId="43" fillId="19" borderId="45" xfId="0" applyFont="1" applyFill="1" applyBorder="1" applyAlignment="1" applyProtection="1">
      <alignment horizontal="center" vertical="center"/>
      <protection hidden="1"/>
    </xf>
    <xf numFmtId="0" fontId="43" fillId="19" borderId="30" xfId="0" applyFont="1" applyFill="1" applyBorder="1" applyAlignment="1">
      <alignment horizontal="center" vertical="center"/>
    </xf>
    <xf numFmtId="0" fontId="43" fillId="19" borderId="36" xfId="0" applyFont="1" applyFill="1" applyBorder="1" applyAlignment="1" applyProtection="1">
      <alignment horizontal="center" vertical="center"/>
      <protection hidden="1"/>
    </xf>
    <xf numFmtId="17" fontId="43" fillId="19" borderId="98" xfId="0" applyNumberFormat="1" applyFont="1" applyFill="1" applyBorder="1" applyAlignment="1" applyProtection="1">
      <alignment horizontal="center" vertical="center"/>
      <protection hidden="1"/>
    </xf>
    <xf numFmtId="17" fontId="43" fillId="19" borderId="19" xfId="0" applyNumberFormat="1" applyFont="1" applyFill="1" applyBorder="1" applyAlignment="1" applyProtection="1">
      <alignment horizontal="center" vertical="center"/>
      <protection hidden="1"/>
    </xf>
    <xf numFmtId="17" fontId="43" fillId="19" borderId="18" xfId="0" applyNumberFormat="1" applyFont="1" applyFill="1" applyBorder="1" applyAlignment="1" applyProtection="1">
      <alignment horizontal="center" vertical="center"/>
      <protection hidden="1"/>
    </xf>
    <xf numFmtId="0" fontId="43" fillId="19" borderId="31" xfId="0" applyFont="1" applyFill="1" applyBorder="1" applyAlignment="1" applyProtection="1">
      <alignment horizontal="center" vertical="center"/>
      <protection hidden="1"/>
    </xf>
    <xf numFmtId="0" fontId="43" fillId="19" borderId="17" xfId="0" applyFont="1" applyFill="1" applyBorder="1" applyAlignment="1">
      <alignment horizontal="center" vertical="center"/>
    </xf>
    <xf numFmtId="0" fontId="43" fillId="19" borderId="106" xfId="0" applyFont="1" applyFill="1" applyBorder="1" applyAlignment="1" applyProtection="1">
      <alignment horizontal="center" vertical="center"/>
      <protection hidden="1"/>
    </xf>
    <xf numFmtId="0" fontId="43" fillId="19" borderId="107" xfId="0" applyFont="1" applyFill="1" applyBorder="1" applyAlignment="1" applyProtection="1">
      <alignment horizontal="center" vertical="center"/>
      <protection hidden="1"/>
    </xf>
    <xf numFmtId="17" fontId="43" fillId="19" borderId="20" xfId="0" applyNumberFormat="1" applyFont="1" applyFill="1" applyBorder="1" applyAlignment="1" applyProtection="1">
      <alignment horizontal="center" vertical="center"/>
      <protection hidden="1"/>
    </xf>
    <xf numFmtId="17" fontId="43" fillId="19" borderId="30" xfId="0" applyNumberFormat="1" applyFont="1" applyFill="1" applyBorder="1" applyAlignment="1" applyProtection="1">
      <alignment horizontal="center" vertical="center"/>
      <protection hidden="1"/>
    </xf>
    <xf numFmtId="0" fontId="43" fillId="19" borderId="35" xfId="0" applyFont="1" applyFill="1" applyBorder="1" applyAlignment="1" applyProtection="1">
      <alignment horizontal="center" vertical="center"/>
      <protection hidden="1"/>
    </xf>
    <xf numFmtId="0" fontId="43" fillId="19" borderId="19" xfId="0" applyFont="1" applyFill="1" applyBorder="1" applyAlignment="1" applyProtection="1">
      <alignment horizontal="center" vertical="center"/>
      <protection hidden="1"/>
    </xf>
    <xf numFmtId="0" fontId="43" fillId="19" borderId="46" xfId="0" applyFont="1" applyFill="1" applyBorder="1" applyAlignment="1" applyProtection="1">
      <alignment horizontal="center" vertical="center"/>
      <protection hidden="1"/>
    </xf>
    <xf numFmtId="0" fontId="43" fillId="19" borderId="20" xfId="0" applyFont="1" applyFill="1" applyBorder="1" applyAlignment="1" applyProtection="1">
      <alignment horizontal="center" vertical="center"/>
      <protection hidden="1"/>
    </xf>
    <xf numFmtId="17" fontId="42" fillId="21" borderId="1" xfId="0" applyNumberFormat="1" applyFont="1" applyFill="1" applyBorder="1" applyAlignment="1">
      <alignment horizontal="center" vertical="center"/>
    </xf>
    <xf numFmtId="17" fontId="42" fillId="18" borderId="19" xfId="0" applyNumberFormat="1" applyFont="1" applyFill="1" applyBorder="1" applyAlignment="1">
      <alignment horizontal="center" vertical="center"/>
    </xf>
    <xf numFmtId="0" fontId="42" fillId="18" borderId="118" xfId="0" applyFont="1" applyFill="1" applyBorder="1" applyAlignment="1">
      <alignment horizontal="center" vertical="center"/>
    </xf>
    <xf numFmtId="0" fontId="29" fillId="0" borderId="38" xfId="0" applyFont="1" applyBorder="1" applyProtection="1">
      <protection hidden="1"/>
    </xf>
    <xf numFmtId="164" fontId="29" fillId="0" borderId="39" xfId="0" applyNumberFormat="1" applyFont="1" applyBorder="1" applyAlignment="1" applyProtection="1">
      <alignment horizontal="center" vertical="center"/>
      <protection hidden="1"/>
    </xf>
    <xf numFmtId="164" fontId="0" fillId="0" borderId="151" xfId="0" applyNumberFormat="1" applyBorder="1" applyAlignment="1" applyProtection="1">
      <alignment horizontal="center" vertical="center"/>
      <protection hidden="1"/>
    </xf>
    <xf numFmtId="4" fontId="0" fillId="0" borderId="8" xfId="0" applyNumberFormat="1" applyBorder="1" applyAlignment="1" applyProtection="1">
      <alignment horizontal="center" vertical="center"/>
      <protection hidden="1"/>
    </xf>
    <xf numFmtId="4" fontId="0" fillId="0" borderId="33" xfId="0" applyNumberFormat="1" applyBorder="1" applyAlignment="1" applyProtection="1">
      <alignment horizontal="center" vertical="center"/>
      <protection hidden="1"/>
    </xf>
    <xf numFmtId="4" fontId="0" fillId="0" borderId="12" xfId="0" applyNumberFormat="1" applyBorder="1" applyAlignment="1" applyProtection="1">
      <alignment horizontal="center" vertical="center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3" fontId="0" fillId="0" borderId="82" xfId="0" applyNumberFormat="1" applyBorder="1" applyAlignment="1" applyProtection="1">
      <alignment horizontal="center" vertical="center"/>
      <protection hidden="1"/>
    </xf>
    <xf numFmtId="4" fontId="29" fillId="0" borderId="46" xfId="0" applyNumberFormat="1" applyFont="1" applyBorder="1" applyAlignment="1" applyProtection="1">
      <alignment horizontal="center" vertical="center"/>
      <protection hidden="1"/>
    </xf>
    <xf numFmtId="4" fontId="0" fillId="0" borderId="46" xfId="0" applyNumberFormat="1" applyBorder="1" applyAlignment="1" applyProtection="1">
      <alignment horizontal="center" vertical="center"/>
      <protection hidden="1"/>
    </xf>
    <xf numFmtId="3" fontId="0" fillId="0" borderId="44" xfId="0" applyNumberFormat="1" applyBorder="1" applyAlignment="1" applyProtection="1">
      <alignment horizontal="center" vertical="center"/>
      <protection hidden="1"/>
    </xf>
    <xf numFmtId="4" fontId="0" fillId="0" borderId="12" xfId="0" applyNumberFormat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0" fontId="31" fillId="0" borderId="0" xfId="0" applyFont="1" applyProtection="1">
      <protection hidden="1"/>
    </xf>
    <xf numFmtId="164" fontId="29" fillId="0" borderId="0" xfId="0" applyNumberFormat="1" applyFont="1" applyAlignment="1">
      <alignment horizontal="center" vertical="center"/>
    </xf>
    <xf numFmtId="164" fontId="10" fillId="0" borderId="15" xfId="0" applyNumberFormat="1" applyFont="1" applyBorder="1" applyAlignment="1" applyProtection="1">
      <alignment horizontal="center" vertical="center"/>
      <protection hidden="1"/>
    </xf>
    <xf numFmtId="164" fontId="0" fillId="0" borderId="15" xfId="0" applyNumberFormat="1" applyBorder="1" applyAlignment="1">
      <alignment horizontal="center" vertical="center"/>
    </xf>
    <xf numFmtId="3" fontId="20" fillId="3" borderId="129" xfId="0" applyNumberFormat="1" applyFont="1" applyFill="1" applyBorder="1" applyAlignment="1" applyProtection="1">
      <alignment horizontal="center" vertical="center"/>
      <protection locked="0"/>
    </xf>
    <xf numFmtId="3" fontId="20" fillId="3" borderId="152" xfId="0" applyNumberFormat="1" applyFont="1" applyFill="1" applyBorder="1" applyAlignment="1" applyProtection="1">
      <alignment horizontal="center" vertical="center"/>
      <protection locked="0"/>
    </xf>
    <xf numFmtId="4" fontId="0" fillId="0" borderId="44" xfId="0" applyNumberFormat="1" applyBorder="1" applyAlignment="1" applyProtection="1">
      <alignment horizontal="center" vertical="center"/>
      <protection hidden="1"/>
    </xf>
    <xf numFmtId="17" fontId="0" fillId="4" borderId="41" xfId="0" applyNumberFormat="1" applyFill="1" applyBorder="1" applyAlignment="1" applyProtection="1">
      <alignment horizontal="center" vertical="center"/>
      <protection hidden="1"/>
    </xf>
    <xf numFmtId="0" fontId="0" fillId="4" borderId="42" xfId="0" applyFill="1" applyBorder="1" applyAlignment="1" applyProtection="1">
      <alignment horizontal="center" vertical="center"/>
      <protection hidden="1"/>
    </xf>
    <xf numFmtId="4" fontId="29" fillId="0" borderId="33" xfId="0" applyNumberFormat="1" applyFont="1" applyBorder="1" applyAlignment="1" applyProtection="1">
      <alignment horizontal="center" vertical="center"/>
      <protection hidden="1"/>
    </xf>
    <xf numFmtId="4" fontId="29" fillId="0" borderId="44" xfId="0" applyNumberFormat="1" applyFont="1" applyBorder="1" applyAlignment="1" applyProtection="1">
      <alignment horizontal="center" vertical="center"/>
      <protection hidden="1"/>
    </xf>
    <xf numFmtId="4" fontId="29" fillId="0" borderId="8" xfId="0" applyNumberFormat="1" applyFont="1" applyBorder="1" applyAlignment="1" applyProtection="1">
      <alignment horizontal="center" vertical="center"/>
      <protection hidden="1"/>
    </xf>
    <xf numFmtId="4" fontId="29" fillId="0" borderId="33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4" borderId="28" xfId="0" applyFont="1" applyFill="1" applyBorder="1" applyProtection="1">
      <protection hidden="1"/>
    </xf>
    <xf numFmtId="49" fontId="31" fillId="0" borderId="43" xfId="0" applyNumberFormat="1" applyFont="1" applyBorder="1" applyProtection="1">
      <protection hidden="1"/>
    </xf>
    <xf numFmtId="4" fontId="0" fillId="0" borderId="13" xfId="0" applyNumberFormat="1" applyBorder="1" applyAlignment="1" applyProtection="1">
      <alignment horizontal="center" vertical="center"/>
      <protection hidden="1"/>
    </xf>
    <xf numFmtId="4" fontId="0" fillId="0" borderId="7" xfId="0" applyNumberFormat="1" applyBorder="1" applyAlignment="1" applyProtection="1">
      <alignment horizontal="center" vertical="center"/>
      <protection hidden="1"/>
    </xf>
    <xf numFmtId="4" fontId="0" fillId="0" borderId="13" xfId="0" applyNumberFormat="1" applyBorder="1" applyAlignment="1">
      <alignment horizontal="center" vertical="center"/>
    </xf>
    <xf numFmtId="164" fontId="0" fillId="4" borderId="30" xfId="0" applyNumberFormat="1" applyFill="1" applyBorder="1" applyAlignment="1" applyProtection="1">
      <alignment horizontal="center" vertical="center"/>
      <protection hidden="1"/>
    </xf>
    <xf numFmtId="0" fontId="10" fillId="0" borderId="33" xfId="0" applyFont="1" applyBorder="1" applyAlignment="1" applyProtection="1">
      <alignment horizontal="center"/>
      <protection hidden="1"/>
    </xf>
    <xf numFmtId="0" fontId="31" fillId="0" borderId="33" xfId="0" applyFont="1" applyBorder="1" applyAlignment="1" applyProtection="1">
      <alignment horizontal="center"/>
      <protection hidden="1"/>
    </xf>
    <xf numFmtId="49" fontId="10" fillId="0" borderId="33" xfId="0" applyNumberFormat="1" applyFont="1" applyBorder="1" applyAlignment="1" applyProtection="1">
      <alignment horizont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30" xfId="0" applyFont="1" applyBorder="1" applyAlignment="1" applyProtection="1">
      <alignment horizontal="center"/>
      <protection hidden="1"/>
    </xf>
    <xf numFmtId="0" fontId="31" fillId="0" borderId="43" xfId="0" applyFont="1" applyBorder="1" applyAlignment="1" applyProtection="1">
      <alignment horizontal="right" vertical="center"/>
      <protection hidden="1"/>
    </xf>
    <xf numFmtId="4" fontId="29" fillId="0" borderId="0" xfId="0" applyNumberFormat="1" applyFont="1" applyAlignment="1">
      <alignment horizontal="center" vertical="center"/>
    </xf>
    <xf numFmtId="4" fontId="31" fillId="0" borderId="33" xfId="0" applyNumberFormat="1" applyFont="1" applyBorder="1" applyAlignment="1" applyProtection="1">
      <alignment horizontal="center" vertical="center"/>
      <protection hidden="1"/>
    </xf>
    <xf numFmtId="2" fontId="10" fillId="0" borderId="43" xfId="0" applyNumberFormat="1" applyFont="1" applyBorder="1" applyAlignment="1" applyProtection="1">
      <alignment horizontal="center" vertical="center"/>
      <protection hidden="1"/>
    </xf>
    <xf numFmtId="0" fontId="10" fillId="0" borderId="33" xfId="0" applyFont="1" applyBorder="1" applyAlignment="1" applyProtection="1">
      <alignment horizontal="center" vertical="center"/>
      <protection hidden="1"/>
    </xf>
    <xf numFmtId="0" fontId="0" fillId="22" borderId="14" xfId="0" applyFill="1" applyBorder="1"/>
    <xf numFmtId="3" fontId="16" fillId="0" borderId="0" xfId="1" applyNumberFormat="1" applyFont="1" applyBorder="1" applyAlignment="1" applyProtection="1">
      <alignment horizontal="center" vertical="center" shrinkToFit="1"/>
    </xf>
    <xf numFmtId="0" fontId="11" fillId="0" borderId="3" xfId="0" applyFont="1" applyBorder="1" applyAlignment="1" applyProtection="1">
      <alignment vertical="center"/>
      <protection locked="0"/>
    </xf>
    <xf numFmtId="0" fontId="11" fillId="2" borderId="4" xfId="0" applyFont="1" applyFill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vertical="center"/>
      <protection locked="0"/>
    </xf>
    <xf numFmtId="0" fontId="11" fillId="0" borderId="5" xfId="0" applyFont="1" applyBorder="1" applyAlignment="1" applyProtection="1">
      <alignment vertical="center"/>
      <protection locked="0"/>
    </xf>
    <xf numFmtId="0" fontId="11" fillId="0" borderId="6" xfId="0" applyFont="1" applyBorder="1" applyAlignment="1" applyProtection="1">
      <alignment vertical="center"/>
      <protection locked="0"/>
    </xf>
    <xf numFmtId="0" fontId="11" fillId="0" borderId="7" xfId="0" applyFont="1" applyBorder="1" applyAlignment="1" applyProtection="1">
      <alignment vertical="center"/>
      <protection locked="0"/>
    </xf>
    <xf numFmtId="0" fontId="11" fillId="0" borderId="11" xfId="0" applyFont="1" applyBorder="1" applyAlignment="1" applyProtection="1">
      <alignment vertical="center"/>
      <protection locked="0"/>
    </xf>
    <xf numFmtId="0" fontId="27" fillId="2" borderId="3" xfId="0" applyFont="1" applyFill="1" applyBorder="1" applyAlignment="1">
      <alignment vertical="center"/>
    </xf>
    <xf numFmtId="0" fontId="27" fillId="2" borderId="4" xfId="0" applyFont="1" applyFill="1" applyBorder="1" applyAlignment="1">
      <alignment vertical="center"/>
    </xf>
    <xf numFmtId="0" fontId="28" fillId="0" borderId="7" xfId="0" applyFont="1" applyBorder="1" applyAlignment="1" applyProtection="1">
      <alignment vertical="center"/>
      <protection locked="0"/>
    </xf>
    <xf numFmtId="0" fontId="28" fillId="0" borderId="11" xfId="0" applyFont="1" applyBorder="1" applyAlignment="1" applyProtection="1">
      <alignment vertical="center"/>
      <protection locked="0"/>
    </xf>
    <xf numFmtId="0" fontId="28" fillId="0" borderId="16" xfId="0" applyFont="1" applyBorder="1" applyAlignment="1" applyProtection="1">
      <alignment vertical="center"/>
      <protection locked="0"/>
    </xf>
    <xf numFmtId="0" fontId="28" fillId="0" borderId="13" xfId="0" applyFont="1" applyBorder="1" applyAlignment="1" applyProtection="1">
      <alignment vertical="center"/>
      <protection locked="0"/>
    </xf>
    <xf numFmtId="0" fontId="28" fillId="0" borderId="3" xfId="0" applyFont="1" applyBorder="1" applyAlignment="1" applyProtection="1">
      <alignment vertical="center"/>
      <protection locked="0"/>
    </xf>
    <xf numFmtId="0" fontId="28" fillId="0" borderId="4" xfId="0" applyFont="1" applyBorder="1" applyAlignment="1" applyProtection="1">
      <alignment vertical="center"/>
      <protection locked="0"/>
    </xf>
    <xf numFmtId="0" fontId="28" fillId="0" borderId="5" xfId="0" applyFont="1" applyBorder="1" applyAlignment="1" applyProtection="1">
      <alignment vertical="center"/>
      <protection locked="0"/>
    </xf>
    <xf numFmtId="0" fontId="30" fillId="0" borderId="0" xfId="0" applyFont="1" applyAlignment="1">
      <alignment horizontal="left" vertical="center"/>
    </xf>
    <xf numFmtId="0" fontId="28" fillId="8" borderId="93" xfId="0" applyFont="1" applyFill="1" applyBorder="1" applyAlignment="1" applyProtection="1">
      <alignment horizontal="left" vertical="center"/>
      <protection locked="0"/>
    </xf>
    <xf numFmtId="0" fontId="28" fillId="8" borderId="79" xfId="0" applyFont="1" applyFill="1" applyBorder="1" applyAlignment="1" applyProtection="1">
      <alignment horizontal="left" vertical="center"/>
      <protection locked="0"/>
    </xf>
    <xf numFmtId="0" fontId="8" fillId="0" borderId="104" xfId="0" applyFont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8" fillId="23" borderId="74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8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3" fontId="10" fillId="0" borderId="19" xfId="0" applyNumberFormat="1" applyFont="1" applyBorder="1" applyAlignment="1" applyProtection="1">
      <alignment horizontal="center" vertical="center"/>
      <protection hidden="1"/>
    </xf>
    <xf numFmtId="0" fontId="42" fillId="18" borderId="2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3" fillId="2" borderId="0" xfId="0" applyFont="1" applyFill="1"/>
    <xf numFmtId="0" fontId="11" fillId="0" borderId="7" xfId="0" applyFont="1" applyBorder="1" applyAlignment="1">
      <alignment vertical="center"/>
    </xf>
    <xf numFmtId="0" fontId="0" fillId="0" borderId="7" xfId="0" applyBorder="1"/>
    <xf numFmtId="0" fontId="11" fillId="0" borderId="16" xfId="0" applyFont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vertical="center"/>
      <protection locked="0"/>
    </xf>
    <xf numFmtId="3" fontId="11" fillId="0" borderId="6" xfId="0" applyNumberFormat="1" applyFont="1" applyBorder="1" applyAlignment="1" applyProtection="1">
      <alignment vertical="center"/>
      <protection hidden="1"/>
    </xf>
    <xf numFmtId="0" fontId="27" fillId="0" borderId="6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hidden="1"/>
    </xf>
    <xf numFmtId="0" fontId="0" fillId="0" borderId="6" xfId="0" applyBorder="1"/>
    <xf numFmtId="0" fontId="42" fillId="20" borderId="72" xfId="0" applyFont="1" applyFill="1" applyBorder="1" applyAlignment="1">
      <alignment vertical="center"/>
    </xf>
    <xf numFmtId="17" fontId="42" fillId="20" borderId="72" xfId="0" applyNumberFormat="1" applyFont="1" applyFill="1" applyBorder="1" applyAlignment="1" applyProtection="1">
      <alignment horizontal="center" vertical="center"/>
      <protection hidden="1"/>
    </xf>
    <xf numFmtId="3" fontId="11" fillId="5" borderId="8" xfId="0" applyNumberFormat="1" applyFont="1" applyFill="1" applyBorder="1" applyAlignment="1" applyProtection="1">
      <alignment horizontal="center" vertical="center"/>
      <protection hidden="1"/>
    </xf>
    <xf numFmtId="3" fontId="11" fillId="0" borderId="15" xfId="0" applyNumberFormat="1" applyFont="1" applyBorder="1" applyAlignment="1" applyProtection="1">
      <alignment horizontal="center" vertical="center"/>
      <protection hidden="1"/>
    </xf>
    <xf numFmtId="3" fontId="8" fillId="0" borderId="74" xfId="0" applyNumberFormat="1" applyFont="1" applyBorder="1" applyAlignment="1" applyProtection="1">
      <alignment horizontal="center" vertical="center"/>
      <protection hidden="1"/>
    </xf>
    <xf numFmtId="0" fontId="8" fillId="0" borderId="93" xfId="0" applyFont="1" applyBorder="1" applyAlignment="1">
      <alignment horizontal="center" vertical="center"/>
    </xf>
    <xf numFmtId="3" fontId="20" fillId="3" borderId="86" xfId="0" applyNumberFormat="1" applyFont="1" applyFill="1" applyBorder="1" applyAlignment="1" applyProtection="1">
      <alignment horizontal="center" vertical="center"/>
      <protection locked="0"/>
    </xf>
    <xf numFmtId="3" fontId="11" fillId="5" borderId="86" xfId="0" applyNumberFormat="1" applyFont="1" applyFill="1" applyBorder="1" applyAlignment="1" applyProtection="1">
      <alignment horizontal="center" vertical="center"/>
      <protection hidden="1"/>
    </xf>
    <xf numFmtId="0" fontId="0" fillId="24" borderId="75" xfId="0" applyFill="1" applyBorder="1"/>
    <xf numFmtId="0" fontId="0" fillId="24" borderId="76" xfId="0" applyFill="1" applyBorder="1"/>
    <xf numFmtId="0" fontId="0" fillId="24" borderId="77" xfId="0" applyFill="1" applyBorder="1"/>
    <xf numFmtId="0" fontId="23" fillId="24" borderId="58" xfId="0" applyFont="1" applyFill="1" applyBorder="1" applyAlignment="1" applyProtection="1">
      <alignment horizontal="center" vertical="center"/>
      <protection hidden="1"/>
    </xf>
    <xf numFmtId="3" fontId="23" fillId="24" borderId="69" xfId="0" applyNumberFormat="1" applyFont="1" applyFill="1" applyBorder="1" applyAlignment="1" applyProtection="1">
      <alignment horizontal="center" vertical="center"/>
      <protection hidden="1"/>
    </xf>
    <xf numFmtId="3" fontId="23" fillId="24" borderId="70" xfId="0" applyNumberFormat="1" applyFont="1" applyFill="1" applyBorder="1" applyAlignment="1" applyProtection="1">
      <alignment horizontal="center" vertical="center"/>
      <protection hidden="1"/>
    </xf>
    <xf numFmtId="3" fontId="28" fillId="6" borderId="60" xfId="0" applyNumberFormat="1" applyFont="1" applyFill="1" applyBorder="1" applyAlignment="1" applyProtection="1">
      <alignment horizontal="center" vertical="center"/>
      <protection hidden="1"/>
    </xf>
    <xf numFmtId="3" fontId="24" fillId="6" borderId="60" xfId="0" applyNumberFormat="1" applyFont="1" applyFill="1" applyBorder="1" applyAlignment="1" applyProtection="1">
      <alignment horizontal="center" vertical="center"/>
      <protection hidden="1"/>
    </xf>
    <xf numFmtId="3" fontId="28" fillId="0" borderId="68" xfId="0" applyNumberFormat="1" applyFont="1" applyBorder="1" applyAlignment="1" applyProtection="1">
      <alignment horizontal="center" vertical="center"/>
      <protection hidden="1"/>
    </xf>
    <xf numFmtId="0" fontId="28" fillId="24" borderId="75" xfId="0" applyFont="1" applyFill="1" applyBorder="1" applyAlignment="1">
      <alignment horizontal="center" vertical="center"/>
    </xf>
    <xf numFmtId="0" fontId="27" fillId="24" borderId="76" xfId="0" applyFont="1" applyFill="1" applyBorder="1" applyAlignment="1">
      <alignment horizontal="left" vertical="center"/>
    </xf>
    <xf numFmtId="3" fontId="28" fillId="24" borderId="58" xfId="0" applyNumberFormat="1" applyFont="1" applyFill="1" applyBorder="1" applyAlignment="1" applyProtection="1">
      <alignment horizontal="center" vertical="center"/>
      <protection hidden="1"/>
    </xf>
    <xf numFmtId="0" fontId="27" fillId="24" borderId="100" xfId="0" applyFont="1" applyFill="1" applyBorder="1" applyAlignment="1" applyProtection="1">
      <alignment horizontal="center" vertical="center"/>
      <protection hidden="1"/>
    </xf>
    <xf numFmtId="3" fontId="28" fillId="24" borderId="70" xfId="0" applyNumberFormat="1" applyFont="1" applyFill="1" applyBorder="1" applyAlignment="1" applyProtection="1">
      <alignment horizontal="center" vertical="center"/>
      <protection hidden="1"/>
    </xf>
    <xf numFmtId="3" fontId="28" fillId="24" borderId="76" xfId="0" applyNumberFormat="1" applyFont="1" applyFill="1" applyBorder="1" applyAlignment="1" applyProtection="1">
      <alignment horizontal="center" vertical="center"/>
      <protection hidden="1"/>
    </xf>
    <xf numFmtId="3" fontId="28" fillId="24" borderId="100" xfId="0" applyNumberFormat="1" applyFont="1" applyFill="1" applyBorder="1" applyAlignment="1" applyProtection="1">
      <alignment horizontal="center" vertical="center"/>
      <protection hidden="1"/>
    </xf>
    <xf numFmtId="0" fontId="28" fillId="24" borderId="58" xfId="0" applyFont="1" applyFill="1" applyBorder="1" applyAlignment="1">
      <alignment horizontal="center" vertical="center"/>
    </xf>
    <xf numFmtId="0" fontId="27" fillId="24" borderId="69" xfId="0" applyFont="1" applyFill="1" applyBorder="1" applyAlignment="1">
      <alignment horizontal="left" vertical="center"/>
    </xf>
    <xf numFmtId="0" fontId="27" fillId="24" borderId="59" xfId="0" applyFont="1" applyFill="1" applyBorder="1" applyAlignment="1">
      <alignment horizontal="center" vertical="center"/>
    </xf>
    <xf numFmtId="3" fontId="28" fillId="24" borderId="69" xfId="0" applyNumberFormat="1" applyFont="1" applyFill="1" applyBorder="1" applyAlignment="1" applyProtection="1">
      <alignment horizontal="center" vertical="center"/>
      <protection hidden="1"/>
    </xf>
    <xf numFmtId="3" fontId="28" fillId="24" borderId="59" xfId="0" applyNumberFormat="1" applyFont="1" applyFill="1" applyBorder="1" applyAlignment="1" applyProtection="1">
      <alignment horizontal="center" vertical="center"/>
      <protection hidden="1"/>
    </xf>
    <xf numFmtId="3" fontId="11" fillId="25" borderId="7" xfId="0" applyNumberFormat="1" applyFont="1" applyFill="1" applyBorder="1" applyAlignment="1">
      <alignment horizontal="center" vertical="center"/>
    </xf>
    <xf numFmtId="3" fontId="11" fillId="25" borderId="52" xfId="0" applyNumberFormat="1" applyFont="1" applyFill="1" applyBorder="1" applyAlignment="1">
      <alignment horizontal="center" vertical="center"/>
    </xf>
    <xf numFmtId="3" fontId="11" fillId="25" borderId="56" xfId="0" applyNumberFormat="1" applyFont="1" applyFill="1" applyBorder="1" applyAlignment="1" applyProtection="1">
      <alignment horizontal="center" vertical="center"/>
      <protection locked="0"/>
    </xf>
    <xf numFmtId="3" fontId="0" fillId="25" borderId="19" xfId="0" applyNumberFormat="1" applyFill="1" applyBorder="1" applyAlignment="1">
      <alignment horizontal="center" vertical="center"/>
    </xf>
    <xf numFmtId="0" fontId="11" fillId="7" borderId="153" xfId="0" applyFont="1" applyFill="1" applyBorder="1" applyAlignment="1" applyProtection="1">
      <alignment vertical="center"/>
      <protection locked="0"/>
    </xf>
    <xf numFmtId="0" fontId="11" fillId="7" borderId="154" xfId="0" applyFont="1" applyFill="1" applyBorder="1" applyAlignment="1" applyProtection="1">
      <alignment vertical="center"/>
      <protection locked="0"/>
    </xf>
    <xf numFmtId="0" fontId="43" fillId="20" borderId="8" xfId="0" applyFont="1" applyFill="1" applyBorder="1" applyAlignment="1">
      <alignment horizontal="center"/>
    </xf>
    <xf numFmtId="0" fontId="43" fillId="20" borderId="8" xfId="0" applyFont="1" applyFill="1" applyBorder="1" applyAlignment="1">
      <alignment horizontal="center" vertical="center"/>
    </xf>
    <xf numFmtId="0" fontId="42" fillId="18" borderId="12" xfId="0" applyFont="1" applyFill="1" applyBorder="1" applyAlignment="1" applyProtection="1">
      <alignment horizontal="center" vertical="center"/>
      <protection hidden="1"/>
    </xf>
    <xf numFmtId="3" fontId="20" fillId="3" borderId="8" xfId="0" applyNumberFormat="1" applyFont="1" applyFill="1" applyBorder="1" applyAlignment="1" applyProtection="1">
      <alignment horizontal="center" vertical="center"/>
      <protection locked="0"/>
    </xf>
    <xf numFmtId="0" fontId="42" fillId="18" borderId="14" xfId="0" applyFont="1" applyFill="1" applyBorder="1" applyAlignment="1">
      <alignment horizontal="center" vertical="center"/>
    </xf>
    <xf numFmtId="164" fontId="11" fillId="7" borderId="4" xfId="0" applyNumberFormat="1" applyFont="1" applyFill="1" applyBorder="1" applyAlignment="1" applyProtection="1">
      <alignment horizontal="center" vertical="center"/>
      <protection locked="0"/>
    </xf>
    <xf numFmtId="166" fontId="20" fillId="3" borderId="155" xfId="0" applyNumberFormat="1" applyFont="1" applyFill="1" applyBorder="1" applyAlignment="1" applyProtection="1">
      <alignment horizontal="center" vertical="center"/>
      <protection locked="0"/>
    </xf>
    <xf numFmtId="166" fontId="20" fillId="3" borderId="156" xfId="0" applyNumberFormat="1" applyFont="1" applyFill="1" applyBorder="1" applyAlignment="1" applyProtection="1">
      <alignment horizontal="center" vertical="center"/>
      <protection locked="0"/>
    </xf>
    <xf numFmtId="166" fontId="20" fillId="3" borderId="157" xfId="0" applyNumberFormat="1" applyFont="1" applyFill="1" applyBorder="1" applyAlignment="1" applyProtection="1">
      <alignment horizontal="center" vertical="center"/>
      <protection locked="0"/>
    </xf>
    <xf numFmtId="166" fontId="20" fillId="3" borderId="158" xfId="0" applyNumberFormat="1" applyFont="1" applyFill="1" applyBorder="1" applyAlignment="1" applyProtection="1">
      <alignment horizontal="center" vertical="center"/>
      <protection locked="0"/>
    </xf>
    <xf numFmtId="166" fontId="20" fillId="3" borderId="159" xfId="0" applyNumberFormat="1" applyFont="1" applyFill="1" applyBorder="1" applyAlignment="1" applyProtection="1">
      <alignment horizontal="center" vertical="center"/>
      <protection locked="0"/>
    </xf>
    <xf numFmtId="17" fontId="42" fillId="18" borderId="18" xfId="0" applyNumberFormat="1" applyFont="1" applyFill="1" applyBorder="1" applyAlignment="1">
      <alignment horizontal="center" vertical="center"/>
    </xf>
    <xf numFmtId="3" fontId="20" fillId="3" borderId="71" xfId="0" applyNumberFormat="1" applyFont="1" applyFill="1" applyBorder="1" applyAlignment="1" applyProtection="1">
      <alignment horizontal="center" vertical="center"/>
      <protection locked="0"/>
    </xf>
    <xf numFmtId="3" fontId="20" fillId="3" borderId="52" xfId="0" applyNumberFormat="1" applyFont="1" applyFill="1" applyBorder="1" applyAlignment="1" applyProtection="1">
      <alignment horizontal="center" vertical="center"/>
      <protection locked="0"/>
    </xf>
    <xf numFmtId="3" fontId="20" fillId="0" borderId="8" xfId="0" applyNumberFormat="1" applyFont="1" applyBorder="1" applyAlignment="1" applyProtection="1">
      <alignment horizontal="center" vertical="center"/>
      <protection hidden="1"/>
    </xf>
    <xf numFmtId="3" fontId="20" fillId="0" borderId="59" xfId="0" applyNumberFormat="1" applyFont="1" applyBorder="1" applyAlignment="1" applyProtection="1">
      <alignment horizontal="center" vertical="center"/>
      <protection hidden="1"/>
    </xf>
    <xf numFmtId="3" fontId="20" fillId="0" borderId="64" xfId="0" applyNumberFormat="1" applyFont="1" applyBorder="1" applyAlignment="1" applyProtection="1">
      <alignment horizontal="center" vertical="center"/>
      <protection hidden="1"/>
    </xf>
    <xf numFmtId="3" fontId="0" fillId="0" borderId="33" xfId="0" applyNumberFormat="1" applyBorder="1" applyAlignment="1" applyProtection="1">
      <alignment horizontal="center" vertical="center"/>
      <protection hidden="1"/>
    </xf>
    <xf numFmtId="3" fontId="0" fillId="0" borderId="34" xfId="0" applyNumberFormat="1" applyBorder="1" applyAlignment="1" applyProtection="1">
      <alignment horizontal="center" vertical="center"/>
      <protection hidden="1"/>
    </xf>
    <xf numFmtId="3" fontId="0" fillId="0" borderId="12" xfId="0" applyNumberFormat="1" applyBorder="1" applyAlignment="1" applyProtection="1">
      <alignment horizontal="center" vertical="center"/>
      <protection hidden="1"/>
    </xf>
    <xf numFmtId="3" fontId="0" fillId="0" borderId="36" xfId="0" applyNumberFormat="1" applyBorder="1" applyAlignment="1" applyProtection="1">
      <alignment horizontal="center" vertical="center"/>
      <protection hidden="1"/>
    </xf>
    <xf numFmtId="3" fontId="0" fillId="0" borderId="84" xfId="0" applyNumberFormat="1" applyBorder="1" applyAlignment="1" applyProtection="1">
      <alignment horizontal="center" vertical="center"/>
      <protection hidden="1"/>
    </xf>
    <xf numFmtId="3" fontId="0" fillId="0" borderId="37" xfId="0" applyNumberFormat="1" applyBorder="1" applyAlignment="1" applyProtection="1">
      <alignment horizontal="center" vertical="center"/>
      <protection hidden="1"/>
    </xf>
    <xf numFmtId="3" fontId="0" fillId="0" borderId="23" xfId="0" applyNumberFormat="1" applyBorder="1" applyAlignment="1" applyProtection="1">
      <alignment horizontal="center" vertical="center"/>
      <protection hidden="1"/>
    </xf>
    <xf numFmtId="3" fontId="0" fillId="0" borderId="8" xfId="0" applyNumberFormat="1" applyBorder="1" applyAlignment="1" applyProtection="1">
      <alignment horizontal="center" vertical="center"/>
      <protection hidden="1"/>
    </xf>
    <xf numFmtId="3" fontId="0" fillId="0" borderId="46" xfId="0" applyNumberFormat="1" applyBorder="1" applyAlignment="1" applyProtection="1">
      <alignment horizontal="center" vertical="center"/>
      <protection hidden="1"/>
    </xf>
    <xf numFmtId="3" fontId="0" fillId="0" borderId="81" xfId="0" applyNumberFormat="1" applyBorder="1" applyAlignment="1" applyProtection="1">
      <alignment horizontal="center" vertical="center"/>
      <protection hidden="1"/>
    </xf>
    <xf numFmtId="3" fontId="29" fillId="0" borderId="39" xfId="0" applyNumberFormat="1" applyFont="1" applyBorder="1" applyAlignment="1" applyProtection="1">
      <alignment horizontal="center" vertical="center"/>
      <protection hidden="1"/>
    </xf>
    <xf numFmtId="3" fontId="29" fillId="0" borderId="46" xfId="0" applyNumberFormat="1" applyFont="1" applyBorder="1" applyAlignment="1" applyProtection="1">
      <alignment horizontal="center" vertical="center"/>
      <protection hidden="1"/>
    </xf>
    <xf numFmtId="3" fontId="0" fillId="0" borderId="12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0" fillId="0" borderId="15" xfId="0" applyNumberFormat="1" applyBorder="1" applyAlignment="1" applyProtection="1">
      <alignment horizontal="center" vertical="center"/>
      <protection hidden="1"/>
    </xf>
    <xf numFmtId="0" fontId="8" fillId="0" borderId="16" xfId="0" applyFont="1" applyBorder="1"/>
    <xf numFmtId="0" fontId="8" fillId="0" borderId="16" xfId="0" applyFont="1" applyBorder="1" applyAlignment="1">
      <alignment vertical="center"/>
    </xf>
    <xf numFmtId="17" fontId="8" fillId="0" borderId="16" xfId="0" applyNumberFormat="1" applyFont="1" applyBorder="1" applyAlignment="1" applyProtection="1">
      <alignment horizontal="center" vertical="center"/>
      <protection hidden="1"/>
    </xf>
    <xf numFmtId="17" fontId="42" fillId="18" borderId="15" xfId="0" applyNumberFormat="1" applyFont="1" applyFill="1" applyBorder="1" applyAlignment="1" applyProtection="1">
      <alignment horizontal="center" vertical="center"/>
      <protection hidden="1"/>
    </xf>
    <xf numFmtId="0" fontId="42" fillId="20" borderId="14" xfId="0" applyFont="1" applyFill="1" applyBorder="1" applyAlignment="1">
      <alignment vertical="center"/>
    </xf>
    <xf numFmtId="3" fontId="11" fillId="12" borderId="59" xfId="0" applyNumberFormat="1" applyFont="1" applyFill="1" applyBorder="1" applyAlignment="1" applyProtection="1">
      <alignment horizontal="center" vertical="center"/>
      <protection locked="0"/>
    </xf>
    <xf numFmtId="0" fontId="28" fillId="2" borderId="4" xfId="0" applyFont="1" applyFill="1" applyBorder="1" applyAlignment="1" applyProtection="1">
      <alignment vertical="center"/>
      <protection locked="0"/>
    </xf>
    <xf numFmtId="0" fontId="28" fillId="2" borderId="5" xfId="0" applyFont="1" applyFill="1" applyBorder="1" applyAlignment="1" applyProtection="1">
      <alignment vertical="center"/>
      <protection locked="0"/>
    </xf>
    <xf numFmtId="14" fontId="10" fillId="0" borderId="0" xfId="0" applyNumberFormat="1" applyFont="1" applyAlignment="1">
      <alignment vertical="center"/>
    </xf>
    <xf numFmtId="0" fontId="29" fillId="0" borderId="160" xfId="0" applyFont="1" applyBorder="1" applyAlignment="1">
      <alignment horizontal="center" vertical="center"/>
    </xf>
    <xf numFmtId="3" fontId="23" fillId="15" borderId="160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167" fontId="29" fillId="6" borderId="160" xfId="0" applyNumberFormat="1" applyFont="1" applyFill="1" applyBorder="1" applyAlignment="1" applyProtection="1">
      <alignment horizontal="center" vertical="center"/>
      <protection hidden="1"/>
    </xf>
    <xf numFmtId="167" fontId="29" fillId="16" borderId="160" xfId="0" applyNumberFormat="1" applyFont="1" applyFill="1" applyBorder="1" applyAlignment="1" applyProtection="1">
      <alignment horizontal="center" vertical="center"/>
      <protection hidden="1"/>
    </xf>
    <xf numFmtId="166" fontId="38" fillId="15" borderId="160" xfId="0" applyNumberFormat="1" applyFont="1" applyFill="1" applyBorder="1" applyAlignment="1" applyProtection="1">
      <alignment horizontal="center" vertical="center"/>
      <protection hidden="1"/>
    </xf>
    <xf numFmtId="17" fontId="8" fillId="3" borderId="15" xfId="0" applyNumberFormat="1" applyFont="1" applyFill="1" applyBorder="1" applyAlignment="1" applyProtection="1">
      <alignment horizontal="center" vertical="center"/>
      <protection locked="0"/>
    </xf>
    <xf numFmtId="17" fontId="42" fillId="18" borderId="15" xfId="0" applyNumberFormat="1" applyFont="1" applyFill="1" applyBorder="1" applyAlignment="1">
      <alignment horizontal="center" vertical="center"/>
    </xf>
    <xf numFmtId="0" fontId="28" fillId="0" borderId="6" xfId="0" applyFont="1" applyBorder="1" applyAlignment="1">
      <alignment horizontal="left"/>
    </xf>
    <xf numFmtId="0" fontId="49" fillId="0" borderId="17" xfId="0" applyFont="1" applyBorder="1" applyAlignment="1">
      <alignment vertical="center"/>
    </xf>
    <xf numFmtId="0" fontId="49" fillId="0" borderId="80" xfId="0" applyFont="1" applyBorder="1" applyAlignment="1">
      <alignment vertical="center"/>
    </xf>
    <xf numFmtId="0" fontId="28" fillId="0" borderId="0" xfId="0" applyFont="1" applyAlignment="1" applyProtection="1">
      <alignment horizontal="center" vertical="center"/>
      <protection hidden="1"/>
    </xf>
    <xf numFmtId="0" fontId="28" fillId="2" borderId="4" xfId="0" applyFont="1" applyFill="1" applyBorder="1" applyAlignment="1">
      <alignment vertical="center"/>
    </xf>
    <xf numFmtId="0" fontId="28" fillId="0" borderId="4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50" fillId="0" borderId="0" xfId="0" applyFont="1"/>
    <xf numFmtId="0" fontId="28" fillId="8" borderId="95" xfId="0" applyFont="1" applyFill="1" applyBorder="1" applyAlignment="1" applyProtection="1">
      <alignment horizontal="left" vertical="center"/>
      <protection locked="0"/>
    </xf>
    <xf numFmtId="0" fontId="41" fillId="18" borderId="14" xfId="0" applyFont="1" applyFill="1" applyBorder="1" applyAlignment="1">
      <alignment horizontal="left" vertical="center"/>
    </xf>
    <xf numFmtId="0" fontId="42" fillId="18" borderId="74" xfId="0" applyFont="1" applyFill="1" applyBorder="1" applyAlignment="1">
      <alignment horizontal="center" vertical="center"/>
    </xf>
    <xf numFmtId="0" fontId="42" fillId="18" borderId="74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>
      <alignment horizontal="left" vertical="center"/>
    </xf>
    <xf numFmtId="0" fontId="29" fillId="14" borderId="0" xfId="0" applyFont="1" applyFill="1" applyAlignment="1">
      <alignment horizontal="center" vertical="center"/>
    </xf>
    <xf numFmtId="0" fontId="0" fillId="2" borderId="0" xfId="0" applyFill="1" applyAlignment="1">
      <alignment horizontal="left"/>
    </xf>
    <xf numFmtId="0" fontId="23" fillId="2" borderId="0" xfId="0" applyFont="1" applyFill="1" applyAlignment="1">
      <alignment horizontal="right"/>
    </xf>
    <xf numFmtId="0" fontId="11" fillId="2" borderId="0" xfId="0" applyFont="1" applyFill="1" applyAlignment="1">
      <alignment horizontal="left"/>
    </xf>
    <xf numFmtId="0" fontId="13" fillId="2" borderId="0" xfId="0" applyFont="1" applyFill="1" applyAlignment="1">
      <alignment vertical="center"/>
    </xf>
    <xf numFmtId="0" fontId="11" fillId="0" borderId="79" xfId="0" applyFont="1" applyBorder="1" applyAlignment="1" applyProtection="1">
      <alignment horizontal="left" vertical="center"/>
      <protection locked="0"/>
    </xf>
    <xf numFmtId="0" fontId="11" fillId="0" borderId="61" xfId="0" applyFont="1" applyBorder="1" applyAlignment="1" applyProtection="1">
      <alignment horizontal="left" vertical="center"/>
      <protection locked="0"/>
    </xf>
    <xf numFmtId="3" fontId="16" fillId="0" borderId="0" xfId="1" applyNumberFormat="1" applyFont="1" applyBorder="1" applyAlignment="1" applyProtection="1">
      <alignment horizontal="center" vertical="center" shrinkToFit="1"/>
    </xf>
    <xf numFmtId="0" fontId="11" fillId="8" borderId="59" xfId="0" applyFont="1" applyFill="1" applyBorder="1" applyAlignment="1" applyProtection="1">
      <alignment horizontal="left" vertical="center"/>
      <protection locked="0"/>
    </xf>
    <xf numFmtId="0" fontId="11" fillId="0" borderId="86" xfId="0" applyFont="1" applyBorder="1" applyAlignment="1">
      <alignment horizontal="left" vertical="center"/>
    </xf>
    <xf numFmtId="0" fontId="11" fillId="3" borderId="59" xfId="0" applyFont="1" applyFill="1" applyBorder="1" applyAlignment="1" applyProtection="1">
      <alignment horizontal="left" vertical="center"/>
      <protection locked="0"/>
    </xf>
    <xf numFmtId="0" fontId="11" fillId="3" borderId="73" xfId="0" applyFont="1" applyFill="1" applyBorder="1" applyAlignment="1" applyProtection="1">
      <alignment horizontal="left" vertical="center"/>
      <protection locked="0"/>
    </xf>
    <xf numFmtId="0" fontId="11" fillId="8" borderId="79" xfId="0" applyFont="1" applyFill="1" applyBorder="1" applyAlignment="1" applyProtection="1">
      <alignment horizontal="left" vertical="center"/>
      <protection locked="0"/>
    </xf>
    <xf numFmtId="0" fontId="11" fillId="8" borderId="61" xfId="0" applyFont="1" applyFill="1" applyBorder="1" applyAlignment="1" applyProtection="1">
      <alignment horizontal="left" vertical="center"/>
      <protection locked="0"/>
    </xf>
    <xf numFmtId="0" fontId="11" fillId="0" borderId="59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0" borderId="59" xfId="0" applyFont="1" applyBorder="1" applyAlignment="1">
      <alignment horizontal="left"/>
    </xf>
    <xf numFmtId="0" fontId="11" fillId="0" borderId="79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11" fillId="0" borderId="59" xfId="0" applyFont="1" applyBorder="1" applyAlignment="1" applyProtection="1">
      <alignment horizontal="left" vertical="center"/>
      <protection locked="0"/>
    </xf>
    <xf numFmtId="0" fontId="5" fillId="13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48" fillId="3" borderId="0" xfId="0" applyFont="1" applyFill="1" applyAlignment="1" applyProtection="1">
      <alignment horizontal="left" vertical="center"/>
      <protection locked="0"/>
    </xf>
    <xf numFmtId="14" fontId="46" fillId="3" borderId="0" xfId="0" applyNumberFormat="1" applyFont="1" applyFill="1" applyAlignment="1" applyProtection="1">
      <alignment horizontal="left" vertical="center"/>
      <protection locked="0"/>
    </xf>
    <xf numFmtId="0" fontId="11" fillId="0" borderId="79" xfId="0" applyFont="1" applyBorder="1" applyAlignment="1">
      <alignment horizontal="left"/>
    </xf>
    <xf numFmtId="0" fontId="11" fillId="0" borderId="61" xfId="0" applyFont="1" applyBorder="1" applyAlignment="1">
      <alignment horizontal="left"/>
    </xf>
    <xf numFmtId="0" fontId="41" fillId="18" borderId="72" xfId="0" applyFont="1" applyFill="1" applyBorder="1" applyAlignment="1">
      <alignment horizontal="left" vertical="center"/>
    </xf>
    <xf numFmtId="0" fontId="41" fillId="18" borderId="74" xfId="0" applyFont="1" applyFill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27" fillId="15" borderId="160" xfId="0" applyFont="1" applyFill="1" applyBorder="1" applyAlignment="1">
      <alignment horizontal="center" vertical="center"/>
    </xf>
    <xf numFmtId="0" fontId="27" fillId="6" borderId="160" xfId="0" applyFont="1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0" fontId="11" fillId="0" borderId="89" xfId="0" applyFont="1" applyBorder="1" applyAlignment="1">
      <alignment horizontal="left" vertical="center"/>
    </xf>
    <xf numFmtId="0" fontId="11" fillId="0" borderId="90" xfId="0" applyFont="1" applyBorder="1" applyAlignment="1">
      <alignment horizontal="left" vertical="center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8" fillId="0" borderId="14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4" fillId="2" borderId="0" xfId="0" applyFont="1" applyFill="1" applyAlignment="1">
      <alignment horizontal="right" vertical="top" wrapText="1"/>
    </xf>
    <xf numFmtId="0" fontId="44" fillId="15" borderId="160" xfId="0" applyFont="1" applyFill="1" applyBorder="1" applyAlignment="1">
      <alignment horizontal="right" vertical="center" indent="1"/>
    </xf>
    <xf numFmtId="0" fontId="29" fillId="2" borderId="0" xfId="0" applyFont="1" applyFill="1" applyAlignment="1">
      <alignment horizontal="left"/>
    </xf>
    <xf numFmtId="0" fontId="30" fillId="0" borderId="0" xfId="0" applyFont="1" applyAlignment="1">
      <alignment horizontal="left" vertical="center"/>
    </xf>
    <xf numFmtId="0" fontId="43" fillId="20" borderId="91" xfId="0" applyFont="1" applyFill="1" applyBorder="1" applyAlignment="1">
      <alignment horizontal="center" vertical="center" wrapText="1"/>
    </xf>
    <xf numFmtId="0" fontId="43" fillId="20" borderId="92" xfId="0" applyFont="1" applyFill="1" applyBorder="1" applyAlignment="1">
      <alignment horizontal="center" vertical="center" wrapText="1"/>
    </xf>
    <xf numFmtId="14" fontId="11" fillId="0" borderId="0" xfId="1" applyNumberFormat="1" applyFont="1" applyBorder="1" applyAlignment="1" applyProtection="1">
      <alignment horizontal="left" vertical="center"/>
    </xf>
    <xf numFmtId="0" fontId="40" fillId="20" borderId="92" xfId="0" applyFont="1" applyFill="1" applyBorder="1" applyAlignment="1">
      <alignment horizontal="center" vertical="center" wrapText="1"/>
    </xf>
    <xf numFmtId="0" fontId="29" fillId="0" borderId="23" xfId="0" applyFont="1" applyBorder="1" applyAlignment="1" applyProtection="1">
      <alignment horizontal="left" vertical="center" wrapText="1"/>
      <protection hidden="1"/>
    </xf>
    <xf numFmtId="0" fontId="29" fillId="0" borderId="40" xfId="0" applyFont="1" applyBorder="1" applyAlignment="1" applyProtection="1">
      <alignment horizontal="left" vertical="center" wrapText="1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45" fillId="0" borderId="39" xfId="0" applyFont="1" applyBorder="1" applyAlignment="1" applyProtection="1">
      <alignment horizontal="center" vertical="center"/>
      <protection hidden="1"/>
    </xf>
    <xf numFmtId="0" fontId="45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45" fillId="0" borderId="39" xfId="0" applyFont="1" applyBorder="1" applyAlignment="1">
      <alignment horizontal="left" vertical="center" indent="2"/>
    </xf>
    <xf numFmtId="0" fontId="47" fillId="0" borderId="39" xfId="0" applyFont="1" applyBorder="1" applyAlignment="1">
      <alignment horizontal="left" vertical="center"/>
    </xf>
    <xf numFmtId="0" fontId="43" fillId="20" borderId="91" xfId="0" applyFont="1" applyFill="1" applyBorder="1" applyAlignment="1">
      <alignment horizontal="center" wrapText="1"/>
    </xf>
    <xf numFmtId="0" fontId="43" fillId="20" borderId="57" xfId="0" applyFont="1" applyFill="1" applyBorder="1" applyAlignment="1">
      <alignment horizontal="center" wrapText="1"/>
    </xf>
    <xf numFmtId="0" fontId="27" fillId="24" borderId="120" xfId="0" applyFont="1" applyFill="1" applyBorder="1" applyAlignment="1" applyProtection="1">
      <alignment horizontal="left" vertical="center"/>
      <protection hidden="1"/>
    </xf>
    <xf numFmtId="0" fontId="28" fillId="0" borderId="119" xfId="0" applyFont="1" applyBorder="1" applyAlignment="1">
      <alignment horizontal="left" vertical="center"/>
    </xf>
    <xf numFmtId="0" fontId="28" fillId="0" borderId="120" xfId="0" applyFont="1" applyBorder="1" applyAlignment="1">
      <alignment horizontal="left" vertical="center"/>
    </xf>
    <xf numFmtId="0" fontId="28" fillId="0" borderId="121" xfId="0" applyFont="1" applyBorder="1" applyAlignment="1">
      <alignment horizontal="left" vertical="center"/>
    </xf>
    <xf numFmtId="0" fontId="28" fillId="0" borderId="122" xfId="0" applyFont="1" applyBorder="1" applyAlignment="1">
      <alignment horizontal="left" vertical="center"/>
    </xf>
    <xf numFmtId="0" fontId="28" fillId="0" borderId="123" xfId="0" applyFont="1" applyBorder="1" applyAlignment="1">
      <alignment horizontal="left" vertical="center"/>
    </xf>
    <xf numFmtId="0" fontId="28" fillId="0" borderId="124" xfId="0" applyFont="1" applyBorder="1" applyAlignment="1">
      <alignment horizontal="left" vertical="center"/>
    </xf>
    <xf numFmtId="0" fontId="49" fillId="0" borderId="80" xfId="0" applyFont="1" applyBorder="1" applyAlignment="1">
      <alignment horizontal="center" vertical="center"/>
    </xf>
    <xf numFmtId="0" fontId="8" fillId="24" borderId="0" xfId="0" applyFont="1" applyFill="1" applyAlignment="1">
      <alignment horizontal="left" vertical="center"/>
    </xf>
    <xf numFmtId="0" fontId="28" fillId="0" borderId="120" xfId="0" applyFont="1" applyBorder="1" applyAlignment="1">
      <alignment horizontal="center" vertical="center"/>
    </xf>
    <xf numFmtId="0" fontId="28" fillId="0" borderId="121" xfId="0" applyFont="1" applyBorder="1" applyAlignment="1">
      <alignment horizontal="center" vertical="center"/>
    </xf>
    <xf numFmtId="3" fontId="28" fillId="3" borderId="119" xfId="0" applyNumberFormat="1" applyFont="1" applyFill="1" applyBorder="1" applyAlignment="1" applyProtection="1">
      <alignment horizontal="left" vertical="center"/>
      <protection locked="0"/>
    </xf>
    <xf numFmtId="3" fontId="28" fillId="3" borderId="120" xfId="0" applyNumberFormat="1" applyFont="1" applyFill="1" applyBorder="1" applyAlignment="1" applyProtection="1">
      <alignment horizontal="left" vertical="center"/>
      <protection locked="0"/>
    </xf>
    <xf numFmtId="3" fontId="28" fillId="3" borderId="121" xfId="0" applyNumberFormat="1" applyFont="1" applyFill="1" applyBorder="1" applyAlignment="1" applyProtection="1">
      <alignment horizontal="left" vertical="center"/>
      <protection locked="0"/>
    </xf>
    <xf numFmtId="0" fontId="43" fillId="19" borderId="17" xfId="0" applyFont="1" applyFill="1" applyBorder="1" applyAlignment="1" applyProtection="1">
      <alignment horizontal="left" vertical="center"/>
      <protection hidden="1"/>
    </xf>
    <xf numFmtId="0" fontId="43" fillId="19" borderId="18" xfId="0" applyFont="1" applyFill="1" applyBorder="1" applyAlignment="1" applyProtection="1">
      <alignment horizontal="left" vertical="center"/>
      <protection hidden="1"/>
    </xf>
    <xf numFmtId="0" fontId="42" fillId="18" borderId="17" xfId="0" applyFont="1" applyFill="1" applyBorder="1" applyAlignment="1">
      <alignment horizontal="center" vertical="center"/>
    </xf>
    <xf numFmtId="0" fontId="42" fillId="18" borderId="8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41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2" fillId="18" borderId="5" xfId="0" applyFont="1" applyFill="1" applyBorder="1" applyAlignment="1">
      <alignment horizontal="center" vertical="center"/>
    </xf>
    <xf numFmtId="0" fontId="42" fillId="18" borderId="13" xfId="0" applyFont="1" applyFill="1" applyBorder="1" applyAlignment="1">
      <alignment horizontal="center" vertical="center"/>
    </xf>
    <xf numFmtId="0" fontId="25" fillId="10" borderId="26" xfId="0" applyFont="1" applyFill="1" applyBorder="1" applyAlignment="1" applyProtection="1">
      <alignment horizontal="center"/>
      <protection hidden="1"/>
    </xf>
    <xf numFmtId="0" fontId="25" fillId="10" borderId="27" xfId="0" applyFont="1" applyFill="1" applyBorder="1" applyAlignment="1" applyProtection="1">
      <alignment horizontal="center"/>
      <protection hidden="1"/>
    </xf>
    <xf numFmtId="2" fontId="0" fillId="0" borderId="21" xfId="0" applyNumberFormat="1" applyBorder="1" applyAlignment="1" applyProtection="1">
      <alignment horizontal="left"/>
      <protection hidden="1"/>
    </xf>
    <xf numFmtId="2" fontId="0" fillId="0" borderId="7" xfId="0" applyNumberFormat="1" applyBorder="1" applyAlignment="1" applyProtection="1">
      <alignment horizontal="left"/>
      <protection hidden="1"/>
    </xf>
    <xf numFmtId="0" fontId="25" fillId="0" borderId="21" xfId="0" applyFont="1" applyBorder="1" applyAlignment="1" applyProtection="1">
      <alignment horizontal="left"/>
      <protection hidden="1"/>
    </xf>
    <xf numFmtId="0" fontId="25" fillId="0" borderId="7" xfId="0" applyFont="1" applyBorder="1" applyAlignment="1" applyProtection="1">
      <alignment horizontal="left"/>
      <protection hidden="1"/>
    </xf>
    <xf numFmtId="0" fontId="0" fillId="0" borderId="21" xfId="0" applyBorder="1" applyAlignment="1" applyProtection="1">
      <alignment horizontal="left"/>
      <protection hidden="1"/>
    </xf>
    <xf numFmtId="0" fontId="0" fillId="0" borderId="7" xfId="0" applyBorder="1" applyAlignment="1" applyProtection="1">
      <alignment horizontal="left"/>
      <protection hidden="1"/>
    </xf>
    <xf numFmtId="0" fontId="25" fillId="9" borderId="38" xfId="0" applyFont="1" applyFill="1" applyBorder="1" applyAlignment="1" applyProtection="1">
      <alignment horizontal="center"/>
      <protection hidden="1"/>
    </xf>
    <xf numFmtId="0" fontId="25" fillId="9" borderId="50" xfId="0" applyFont="1" applyFill="1" applyBorder="1" applyAlignment="1" applyProtection="1">
      <alignment horizontal="center"/>
      <protection hidden="1"/>
    </xf>
    <xf numFmtId="0" fontId="25" fillId="0" borderId="25" xfId="0" applyFont="1" applyBorder="1" applyAlignment="1" applyProtection="1">
      <alignment horizontal="left"/>
      <protection hidden="1"/>
    </xf>
    <xf numFmtId="0" fontId="25" fillId="0" borderId="71" xfId="0" applyFont="1" applyBorder="1" applyAlignment="1" applyProtection="1">
      <alignment horizontal="left"/>
      <protection hidden="1"/>
    </xf>
    <xf numFmtId="17" fontId="42" fillId="20" borderId="8" xfId="0" applyNumberFormat="1" applyFont="1" applyFill="1" applyBorder="1" applyAlignment="1" applyProtection="1">
      <alignment horizontal="center" vertical="center"/>
      <protection hidden="1"/>
    </xf>
  </cellXfs>
  <cellStyles count="2">
    <cellStyle name="Hyperlinkki" xfId="1" builtinId="8"/>
    <cellStyle name="Normaali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4F81BD"/>
      <rgbColor rgb="FF8EB4E3"/>
      <rgbColor rgb="FF993366"/>
      <rgbColor rgb="FFFFFFCC"/>
      <rgbColor rgb="FFDCE6F2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E3E3"/>
      <rgbColor rgb="FFD7E4BD"/>
      <rgbColor rgb="FFFFFFC0"/>
      <rgbColor rgb="FFA6CAF0"/>
      <rgbColor rgb="FFFDEADA"/>
      <rgbColor rgb="FFCC99FF"/>
      <rgbColor rgb="FFFCD5B5"/>
      <rgbColor rgb="FF3366FF"/>
      <rgbColor rgb="FF33CCCC"/>
      <rgbColor rgb="FF99CC00"/>
      <rgbColor rgb="FFFFCC00"/>
      <rgbColor rgb="FFF79646"/>
      <rgbColor rgb="FFFF6600"/>
      <rgbColor rgb="FF595959"/>
      <rgbColor rgb="FF969696"/>
      <rgbColor rgb="FF003366"/>
      <rgbColor rgb="FF4BACC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99"/>
      <color rgb="FF0152A1"/>
      <color rgb="FFDCE6F2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fi-FI"/>
              <a:t>TULOT JA MENOT KUUKAUSITTAIN</a:t>
            </a:r>
          </a:p>
        </c:rich>
      </c:tx>
      <c:layout>
        <c:manualLayout>
          <c:xMode val="edge"/>
          <c:yMode val="edge"/>
          <c:x val="1.908957415565345E-2"/>
          <c:y val="2.6917900403768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 KASSABUDJETTI'!$C$46</c:f>
              <c:strCache>
                <c:ptCount val="1"/>
                <c:pt idx="0">
                  <c:v> TULOT - MENOT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KASSABUDJETTI'!$E$16:$P$16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46085</c:v>
                </c:pt>
                <c:pt idx="3">
                  <c:v>46116</c:v>
                </c:pt>
                <c:pt idx="4">
                  <c:v>46147</c:v>
                </c:pt>
                <c:pt idx="5">
                  <c:v>46178</c:v>
                </c:pt>
                <c:pt idx="6">
                  <c:v>46209</c:v>
                </c:pt>
                <c:pt idx="7">
                  <c:v>46240</c:v>
                </c:pt>
                <c:pt idx="8">
                  <c:v>46271</c:v>
                </c:pt>
                <c:pt idx="9">
                  <c:v>46302</c:v>
                </c:pt>
                <c:pt idx="10">
                  <c:v>46333</c:v>
                </c:pt>
                <c:pt idx="11">
                  <c:v>46364</c:v>
                </c:pt>
              </c:numCache>
            </c:numRef>
          </c:cat>
          <c:val>
            <c:numRef>
              <c:f>'1. KASSABUDJETTI'!$E$46:$P$46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4E-410F-9C15-01573E5C792B}"/>
            </c:ext>
          </c:extLst>
        </c:ser>
        <c:ser>
          <c:idx val="1"/>
          <c:order val="1"/>
          <c:tx>
            <c:strRef>
              <c:f>'1. KASSABUDJETTI'!$C$47</c:f>
              <c:strCache>
                <c:ptCount val="1"/>
                <c:pt idx="0">
                  <c:v> KASSAVARAT KAUDEN LOPUSSA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KASSABUDJETTI'!$E$16:$P$16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46085</c:v>
                </c:pt>
                <c:pt idx="3">
                  <c:v>46116</c:v>
                </c:pt>
                <c:pt idx="4">
                  <c:v>46147</c:v>
                </c:pt>
                <c:pt idx="5">
                  <c:v>46178</c:v>
                </c:pt>
                <c:pt idx="6">
                  <c:v>46209</c:v>
                </c:pt>
                <c:pt idx="7">
                  <c:v>46240</c:v>
                </c:pt>
                <c:pt idx="8">
                  <c:v>46271</c:v>
                </c:pt>
                <c:pt idx="9">
                  <c:v>46302</c:v>
                </c:pt>
                <c:pt idx="10">
                  <c:v>46333</c:v>
                </c:pt>
                <c:pt idx="11">
                  <c:v>46364</c:v>
                </c:pt>
              </c:numCache>
            </c:numRef>
          </c:cat>
          <c:val>
            <c:numRef>
              <c:f>'1. KASSABUDJETTI'!$E$47:$P$47</c:f>
              <c:numCache>
                <c:formatCode>#\ ##0_ ;[Red]\-#\ 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4E-410F-9C15-01573E5C79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535424576"/>
        <c:axId val="536238768"/>
      </c:barChart>
      <c:dateAx>
        <c:axId val="53542457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6238768"/>
        <c:crosses val="autoZero"/>
        <c:auto val="1"/>
        <c:lblOffset val="100"/>
        <c:baseTimeUnit val="months"/>
      </c:dateAx>
      <c:valAx>
        <c:axId val="53623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542457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eg"/><Relationship Id="rId3" Type="http://schemas.openxmlformats.org/officeDocument/2006/relationships/image" Target="../media/image2.jpeg"/><Relationship Id="rId7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6" Type="http://schemas.openxmlformats.org/officeDocument/2006/relationships/hyperlink" Target="#'4. MARKKINOINTIBUDJETTI'!A1"/><Relationship Id="rId5" Type="http://schemas.openxmlformats.org/officeDocument/2006/relationships/hyperlink" Target="#'3. KIINTE&#196;T KULUT'!A1"/><Relationship Id="rId4" Type="http://schemas.openxmlformats.org/officeDocument/2006/relationships/hyperlink" Target="#'2. MYYNNIT JA OSTOT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3. KIINTE&#196;T KULUT'!A1"/><Relationship Id="rId2" Type="http://schemas.openxmlformats.org/officeDocument/2006/relationships/hyperlink" Target="#'1. KASSABUDJETTI'!A1"/><Relationship Id="rId1" Type="http://schemas.openxmlformats.org/officeDocument/2006/relationships/image" Target="../media/image5.jpeg"/><Relationship Id="rId4" Type="http://schemas.openxmlformats.org/officeDocument/2006/relationships/hyperlink" Target="#'4. MARKKINOINTIBUDJETTI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1. KASSABUDJETTI'!A1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hyperlink" Target="#'4. MARKKINOINTIBUDJETTI'!A1"/><Relationship Id="rId4" Type="http://schemas.openxmlformats.org/officeDocument/2006/relationships/hyperlink" Target="#'2. MYYNNIT JA OSTOT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1. KASSABUDJETTI'!A1"/><Relationship Id="rId2" Type="http://schemas.openxmlformats.org/officeDocument/2006/relationships/image" Target="../media/image9.jpeg"/><Relationship Id="rId1" Type="http://schemas.openxmlformats.org/officeDocument/2006/relationships/image" Target="../media/image8.jpeg"/><Relationship Id="rId5" Type="http://schemas.openxmlformats.org/officeDocument/2006/relationships/hyperlink" Target="#'3. KIINTE&#196;T KULUT'!A1"/><Relationship Id="rId4" Type="http://schemas.openxmlformats.org/officeDocument/2006/relationships/hyperlink" Target="#'2. MYYNNIT JA OSTO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8" name="shapetype_202" hidden="1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6" name="shapetype_202" hidden="1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4" name="shapetype_202" hidden="1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2" name="shapetype_202" hidden="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0" name="shapetype_202" hidden="1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8" name="shapetype_202" hidden="1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6" name="shapetype_202" hidden="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4" name="shapetype_202" hidden="1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2" name="shapetype_202" hidden="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53</xdr:row>
      <xdr:rowOff>212089</xdr:rowOff>
    </xdr:from>
    <xdr:to>
      <xdr:col>16</xdr:col>
      <xdr:colOff>600075</xdr:colOff>
      <xdr:row>82</xdr:row>
      <xdr:rowOff>43814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9524</xdr:colOff>
      <xdr:row>54</xdr:row>
      <xdr:rowOff>47625</xdr:rowOff>
    </xdr:from>
    <xdr:to>
      <xdr:col>22</xdr:col>
      <xdr:colOff>592454</xdr:colOff>
      <xdr:row>65</xdr:row>
      <xdr:rowOff>76199</xdr:rowOff>
    </xdr:to>
    <xdr:sp macro="" textlink="">
      <xdr:nvSpPr>
        <xdr:cNvPr id="45" name="CustomShape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11410949" y="9201150"/>
          <a:ext cx="3209925" cy="1905000"/>
        </a:xfrm>
        <a:prstGeom prst="foldedCorner">
          <a:avLst>
            <a:gd name="adj" fmla="val 12500"/>
          </a:avLst>
        </a:prstGeom>
        <a:solidFill>
          <a:srgbClr val="FFC000"/>
        </a:soli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108000" tIns="108000" rIns="36000" bIns="108000" anchor="ctr" anchorCtr="0"/>
        <a:lstStyle/>
        <a:p>
          <a:pPr algn="l">
            <a:lnSpc>
              <a:spcPct val="100000"/>
            </a:lnSpc>
          </a:pPr>
          <a:r>
            <a:rPr lang="fi-FI" sz="105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+mn-lt"/>
            </a:rPr>
            <a:t>Grafiikan</a:t>
          </a:r>
          <a:r>
            <a:rPr lang="fi-FI" sz="105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+mn-lt"/>
            </a:rPr>
            <a:t> tulkinta:</a:t>
          </a:r>
        </a:p>
        <a:p>
          <a:r>
            <a:rPr lang="fi-FI" sz="1100" b="1">
              <a:effectLst/>
              <a:latin typeface="+mn-lt"/>
              <a:ea typeface="+mn-ea"/>
              <a:cs typeface="+mn-cs"/>
            </a:rPr>
            <a:t>- Sininen palkki laskee TULOT vähennettyinä 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MENOILLA.  Palkin ollessa ylöspäin tuloja on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enemmän kuin menoja. Jos sininen palkki on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alaspäin niin menoja on enemmän kuin tuloja.</a:t>
          </a:r>
          <a:endParaRPr lang="fi-FI" sz="1100">
            <a:effectLst/>
            <a:latin typeface="+mn-lt"/>
            <a:ea typeface="+mn-ea"/>
            <a:cs typeface="+mn-cs"/>
          </a:endParaRPr>
        </a:p>
        <a:p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- Oranssi palkki kertoo kassavarojen määrän.</a:t>
          </a:r>
          <a:r>
            <a:rPr lang="fi-FI" sz="1100" b="1" baseline="0">
              <a:effectLst/>
              <a:latin typeface="+mn-lt"/>
              <a:ea typeface="+mn-ea"/>
              <a:cs typeface="+mn-cs"/>
            </a:rPr>
            <a:t> </a:t>
          </a:r>
          <a:br>
            <a:rPr lang="fi-FI" sz="1100" b="1" baseline="0">
              <a:effectLst/>
              <a:latin typeface="+mn-lt"/>
              <a:ea typeface="+mn-ea"/>
              <a:cs typeface="+mn-cs"/>
            </a:rPr>
          </a:br>
          <a:r>
            <a:rPr lang="fi-FI" sz="1100" b="1" baseline="0">
              <a:effectLst/>
              <a:latin typeface="+mn-lt"/>
              <a:ea typeface="+mn-ea"/>
              <a:cs typeface="+mn-cs"/>
            </a:rPr>
            <a:t>  J</a:t>
          </a:r>
          <a:r>
            <a:rPr lang="fi-FI" sz="1100" b="1">
              <a:effectLst/>
              <a:latin typeface="+mn-lt"/>
              <a:ea typeface="+mn-ea"/>
              <a:cs typeface="+mn-cs"/>
            </a:rPr>
            <a:t>os palkki osoittaa alaspäin, niin rahat eivät riitä.</a:t>
          </a:r>
          <a:endParaRPr lang="fi-FI" sz="1100">
            <a:effectLst/>
            <a:latin typeface="+mn-lt"/>
            <a:ea typeface="+mn-ea"/>
            <a:cs typeface="+mn-cs"/>
          </a:endParaRPr>
        </a:p>
      </xdr:txBody>
    </xdr:sp>
    <xdr:clientData fPrintsWithSheet="0"/>
  </xdr:twoCellAnchor>
  <xdr:twoCellAnchor editAs="oneCell">
    <xdr:from>
      <xdr:col>15</xdr:col>
      <xdr:colOff>575478</xdr:colOff>
      <xdr:row>83</xdr:row>
      <xdr:rowOff>97689</xdr:rowOff>
    </xdr:from>
    <xdr:to>
      <xdr:col>16</xdr:col>
      <xdr:colOff>651328</xdr:colOff>
      <xdr:row>85</xdr:row>
      <xdr:rowOff>26351</xdr:rowOff>
    </xdr:to>
    <xdr:pic>
      <xdr:nvPicPr>
        <xdr:cNvPr id="44" name="Kuva 43">
          <a:extLst>
            <a:ext uri="{FF2B5EF4-FFF2-40B4-BE49-F238E27FC236}">
              <a16:creationId xmlns:a16="http://schemas.microsoft.com/office/drawing/2014/main" id="{EA861E71-8960-4C9B-8F09-B247D2E23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9978" y="13405474"/>
          <a:ext cx="738065" cy="237093"/>
        </a:xfrm>
        <a:prstGeom prst="rect">
          <a:avLst/>
        </a:prstGeom>
      </xdr:spPr>
    </xdr:pic>
    <xdr:clientData/>
  </xdr:twoCellAnchor>
  <xdr:twoCellAnchor editAs="oneCell">
    <xdr:from>
      <xdr:col>32</xdr:col>
      <xdr:colOff>609600</xdr:colOff>
      <xdr:row>5</xdr:row>
      <xdr:rowOff>133350</xdr:rowOff>
    </xdr:from>
    <xdr:to>
      <xdr:col>34</xdr:col>
      <xdr:colOff>400228</xdr:colOff>
      <xdr:row>7</xdr:row>
      <xdr:rowOff>39960</xdr:rowOff>
    </xdr:to>
    <xdr:pic>
      <xdr:nvPicPr>
        <xdr:cNvPr id="47" name="Kuva 46">
          <a:extLst>
            <a:ext uri="{FF2B5EF4-FFF2-40B4-BE49-F238E27FC236}">
              <a16:creationId xmlns:a16="http://schemas.microsoft.com/office/drawing/2014/main" id="{EC3DBA15-4DD1-42BE-953E-E32DB4F6C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26300" y="866775"/>
          <a:ext cx="1015543" cy="363810"/>
        </a:xfrm>
        <a:prstGeom prst="rect">
          <a:avLst/>
        </a:prstGeom>
      </xdr:spPr>
    </xdr:pic>
    <xdr:clientData/>
  </xdr:twoCellAnchor>
  <xdr:twoCellAnchor>
    <xdr:from>
      <xdr:col>18</xdr:col>
      <xdr:colOff>33125</xdr:colOff>
      <xdr:row>0</xdr:row>
      <xdr:rowOff>124529</xdr:rowOff>
    </xdr:from>
    <xdr:to>
      <xdr:col>19</xdr:col>
      <xdr:colOff>586154</xdr:colOff>
      <xdr:row>3</xdr:row>
      <xdr:rowOff>28092</xdr:rowOff>
    </xdr:to>
    <xdr:sp macro="" textlink="">
      <xdr:nvSpPr>
        <xdr:cNvPr id="42" name="Suorakulmio: Pyöristetyt kulmat 4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9F9BDC-48F7-423D-B012-22B7286886B3}"/>
            </a:ext>
          </a:extLst>
        </xdr:cNvPr>
        <xdr:cNvSpPr/>
      </xdr:nvSpPr>
      <xdr:spPr>
        <a:xfrm>
          <a:off x="11309260" y="124529"/>
          <a:ext cx="1388298" cy="255255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 fPrintsWithSheet="0"/>
  </xdr:twoCellAnchor>
  <xdr:twoCellAnchor>
    <xdr:from>
      <xdr:col>18</xdr:col>
      <xdr:colOff>35417</xdr:colOff>
      <xdr:row>3</xdr:row>
      <xdr:rowOff>74698</xdr:rowOff>
    </xdr:from>
    <xdr:to>
      <xdr:col>19</xdr:col>
      <xdr:colOff>526589</xdr:colOff>
      <xdr:row>4</xdr:row>
      <xdr:rowOff>142485</xdr:rowOff>
    </xdr:to>
    <xdr:sp macro="" textlink="">
      <xdr:nvSpPr>
        <xdr:cNvPr id="43" name="Suorakulmio: Pyöristetyt kulmat 4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628A05B-375D-4EFB-977D-1E3F8AC623E8}"/>
            </a:ext>
          </a:extLst>
        </xdr:cNvPr>
        <xdr:cNvSpPr/>
      </xdr:nvSpPr>
      <xdr:spPr>
        <a:xfrm>
          <a:off x="11248641" y="429422"/>
          <a:ext cx="1332000" cy="25828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 fPrintsWithSheet="0"/>
  </xdr:twoCellAnchor>
  <xdr:twoCellAnchor>
    <xdr:from>
      <xdr:col>18</xdr:col>
      <xdr:colOff>43049</xdr:colOff>
      <xdr:row>5</xdr:row>
      <xdr:rowOff>41854</xdr:rowOff>
    </xdr:from>
    <xdr:to>
      <xdr:col>20</xdr:col>
      <xdr:colOff>293310</xdr:colOff>
      <xdr:row>6</xdr:row>
      <xdr:rowOff>43951</xdr:rowOff>
    </xdr:to>
    <xdr:sp macro="" textlink="">
      <xdr:nvSpPr>
        <xdr:cNvPr id="46" name="Suorakulmio: Pyöristetyt kulmat 4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448A1B8-1EB4-46FC-9CC5-632AAAE2522E}"/>
            </a:ext>
          </a:extLst>
        </xdr:cNvPr>
        <xdr:cNvSpPr/>
      </xdr:nvSpPr>
      <xdr:spPr>
        <a:xfrm>
          <a:off x="11256273" y="751302"/>
          <a:ext cx="1688865" cy="25828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 fPrintsWithSheet="0"/>
  </xdr:twoCellAnchor>
  <xdr:twoCellAnchor editAs="oneCell">
    <xdr:from>
      <xdr:col>16</xdr:col>
      <xdr:colOff>50253</xdr:colOff>
      <xdr:row>48</xdr:row>
      <xdr:rowOff>130632</xdr:rowOff>
    </xdr:from>
    <xdr:to>
      <xdr:col>16</xdr:col>
      <xdr:colOff>713013</xdr:colOff>
      <xdr:row>49</xdr:row>
      <xdr:rowOff>135212</xdr:rowOff>
    </xdr:to>
    <xdr:pic>
      <xdr:nvPicPr>
        <xdr:cNvPr id="35" name="Kuva 34">
          <a:extLst>
            <a:ext uri="{FF2B5EF4-FFF2-40B4-BE49-F238E27FC236}">
              <a16:creationId xmlns:a16="http://schemas.microsoft.com/office/drawing/2014/main" id="{9F3A4459-5AF9-4C19-A116-30B09C475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2539" y="7690761"/>
          <a:ext cx="700860" cy="233180"/>
        </a:xfrm>
        <a:prstGeom prst="rect">
          <a:avLst/>
        </a:prstGeom>
      </xdr:spPr>
    </xdr:pic>
    <xdr:clientData/>
  </xdr:twoCellAnchor>
  <xdr:twoCellAnchor editAs="oneCell">
    <xdr:from>
      <xdr:col>14</xdr:col>
      <xdr:colOff>320386</xdr:colOff>
      <xdr:row>5</xdr:row>
      <xdr:rowOff>96071</xdr:rowOff>
    </xdr:from>
    <xdr:to>
      <xdr:col>16</xdr:col>
      <xdr:colOff>672915</xdr:colOff>
      <xdr:row>6</xdr:row>
      <xdr:rowOff>176229</xdr:rowOff>
    </xdr:to>
    <xdr:pic>
      <xdr:nvPicPr>
        <xdr:cNvPr id="1072" name="Kuva 1071">
          <a:extLst>
            <a:ext uri="{FF2B5EF4-FFF2-40B4-BE49-F238E27FC236}">
              <a16:creationId xmlns:a16="http://schemas.microsoft.com/office/drawing/2014/main" id="{485CCDAF-9667-F3B5-8259-DFBB8AC99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2545" y="806116"/>
          <a:ext cx="1599438" cy="3399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59199</xdr:colOff>
      <xdr:row>0</xdr:row>
      <xdr:rowOff>100394</xdr:rowOff>
    </xdr:from>
    <xdr:to>
      <xdr:col>12</xdr:col>
      <xdr:colOff>17318</xdr:colOff>
      <xdr:row>0</xdr:row>
      <xdr:rowOff>355022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241040" y="100394"/>
          <a:ext cx="8037051" cy="254628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TEE ENSIN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 TAI KIRJOITA MYYNTI/OSTO SUORAAN OIKEALLE KUUKAUDELLE VEROLLISIN HINNOIN. VAIHDA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ALV-% TARVITTAESSA.  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PrintsWithSheet="0"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8" name="shapetype_202" hidden="1">
          <a:extLst>
            <a:ext uri="{FF2B5EF4-FFF2-40B4-BE49-F238E27FC236}">
              <a16:creationId xmlns:a16="http://schemas.microsoft.com/office/drawing/2014/main" id="{00000000-0008-0000-0200-00000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6" name="shapetype_202" hidden="1">
          <a:extLst>
            <a:ext uri="{FF2B5EF4-FFF2-40B4-BE49-F238E27FC236}">
              <a16:creationId xmlns:a16="http://schemas.microsoft.com/office/drawing/2014/main" id="{00000000-0008-0000-0200-00000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4" name="shapetype_202" hidden="1">
          <a:extLst>
            <a:ext uri="{FF2B5EF4-FFF2-40B4-BE49-F238E27FC236}">
              <a16:creationId xmlns:a16="http://schemas.microsoft.com/office/drawing/2014/main" id="{00000000-0008-0000-0200-00000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2" name="shapetype_202" hidden="1">
          <a:extLst>
            <a:ext uri="{FF2B5EF4-FFF2-40B4-BE49-F238E27FC236}">
              <a16:creationId xmlns:a16="http://schemas.microsoft.com/office/drawing/2014/main" id="{00000000-0008-0000-0200-00000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16</xdr:col>
      <xdr:colOff>457200</xdr:colOff>
      <xdr:row>2</xdr:row>
      <xdr:rowOff>16328</xdr:rowOff>
    </xdr:from>
    <xdr:to>
      <xdr:col>17</xdr:col>
      <xdr:colOff>626404</xdr:colOff>
      <xdr:row>3</xdr:row>
      <xdr:rowOff>120307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BBF6120C-19D4-4A81-ABF9-B0018BCBB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7200" y="560614"/>
          <a:ext cx="837315" cy="294479"/>
        </a:xfrm>
        <a:prstGeom prst="rect">
          <a:avLst/>
        </a:prstGeom>
      </xdr:spPr>
    </xdr:pic>
    <xdr:clientData/>
  </xdr:twoCellAnchor>
  <xdr:twoCellAnchor>
    <xdr:from>
      <xdr:col>19</xdr:col>
      <xdr:colOff>6272</xdr:colOff>
      <xdr:row>0</xdr:row>
      <xdr:rowOff>78731</xdr:rowOff>
    </xdr:from>
    <xdr:to>
      <xdr:col>20</xdr:col>
      <xdr:colOff>570967</xdr:colOff>
      <xdr:row>0</xdr:row>
      <xdr:rowOff>331428</xdr:rowOff>
    </xdr:to>
    <xdr:sp macro="" textlink="">
      <xdr:nvSpPr>
        <xdr:cNvPr id="24" name="Suorakulmio: Pyöristetyt kulmat 2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BF525E-7D5F-4CB9-BFFD-8339D64BEBF4}"/>
            </a:ext>
          </a:extLst>
        </xdr:cNvPr>
        <xdr:cNvSpPr/>
      </xdr:nvSpPr>
      <xdr:spPr>
        <a:xfrm>
          <a:off x="12142516" y="78731"/>
          <a:ext cx="1243061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/>
  </xdr:twoCellAnchor>
  <xdr:twoCellAnchor>
    <xdr:from>
      <xdr:col>19</xdr:col>
      <xdr:colOff>9788</xdr:colOff>
      <xdr:row>0</xdr:row>
      <xdr:rowOff>390425</xdr:rowOff>
    </xdr:from>
    <xdr:to>
      <xdr:col>20</xdr:col>
      <xdr:colOff>569332</xdr:colOff>
      <xdr:row>2</xdr:row>
      <xdr:rowOff>99500</xdr:rowOff>
    </xdr:to>
    <xdr:sp macro="" textlink="">
      <xdr:nvSpPr>
        <xdr:cNvPr id="25" name="Suorakulmio: Pyöristetyt kulmat 2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2C59D1-C6D8-477B-9A38-68FF54277EBB}"/>
            </a:ext>
          </a:extLst>
        </xdr:cNvPr>
        <xdr:cNvSpPr/>
      </xdr:nvSpPr>
      <xdr:spPr>
        <a:xfrm>
          <a:off x="12146032" y="390425"/>
          <a:ext cx="1237910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/>
  </xdr:twoCellAnchor>
  <xdr:twoCellAnchor>
    <xdr:from>
      <xdr:col>19</xdr:col>
      <xdr:colOff>8558</xdr:colOff>
      <xdr:row>2</xdr:row>
      <xdr:rowOff>158108</xdr:rowOff>
    </xdr:from>
    <xdr:to>
      <xdr:col>21</xdr:col>
      <xdr:colOff>469953</xdr:colOff>
      <xdr:row>4</xdr:row>
      <xdr:rowOff>29805</xdr:rowOff>
    </xdr:to>
    <xdr:sp macro="" textlink="">
      <xdr:nvSpPr>
        <xdr:cNvPr id="26" name="Suorakulmio: Pyöristetyt kulmat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F0C6C0E-D4FB-4795-936A-78B95390B03B}"/>
            </a:ext>
          </a:extLst>
        </xdr:cNvPr>
        <xdr:cNvSpPr/>
      </xdr:nvSpPr>
      <xdr:spPr>
        <a:xfrm>
          <a:off x="12144802" y="701730"/>
          <a:ext cx="1711261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661684</xdr:colOff>
      <xdr:row>25</xdr:row>
      <xdr:rowOff>130628</xdr:rowOff>
    </xdr:from>
    <xdr:to>
      <xdr:col>19</xdr:col>
      <xdr:colOff>2155</xdr:colOff>
      <xdr:row>27</xdr:row>
      <xdr:rowOff>94448</xdr:rowOff>
    </xdr:to>
    <xdr:pic>
      <xdr:nvPicPr>
        <xdr:cNvPr id="20" name="Kuva 19">
          <a:extLst>
            <a:ext uri="{FF2B5EF4-FFF2-40B4-BE49-F238E27FC236}">
              <a16:creationId xmlns:a16="http://schemas.microsoft.com/office/drawing/2014/main" id="{C0BDB58C-F816-49B0-BB74-2C263C2E6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59770" y="4463142"/>
          <a:ext cx="732528" cy="265899"/>
        </a:xfrm>
        <a:prstGeom prst="rect">
          <a:avLst/>
        </a:prstGeom>
      </xdr:spPr>
    </xdr:pic>
    <xdr:clientData/>
  </xdr:twoCellAnchor>
  <xdr:twoCellAnchor editAs="oneCell">
    <xdr:from>
      <xdr:col>35</xdr:col>
      <xdr:colOff>259080</xdr:colOff>
      <xdr:row>99</xdr:row>
      <xdr:rowOff>15240</xdr:rowOff>
    </xdr:from>
    <xdr:to>
      <xdr:col>36</xdr:col>
      <xdr:colOff>550569</xdr:colOff>
      <xdr:row>101</xdr:row>
      <xdr:rowOff>21516</xdr:rowOff>
    </xdr:to>
    <xdr:pic>
      <xdr:nvPicPr>
        <xdr:cNvPr id="21" name="Kuva 20">
          <a:extLst>
            <a:ext uri="{FF2B5EF4-FFF2-40B4-BE49-F238E27FC236}">
              <a16:creationId xmlns:a16="http://schemas.microsoft.com/office/drawing/2014/main" id="{096DB69F-4D73-464D-ADF2-CF52B3FFC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44760" y="15689580"/>
          <a:ext cx="900000" cy="335025"/>
        </a:xfrm>
        <a:prstGeom prst="rect">
          <a:avLst/>
        </a:prstGeom>
      </xdr:spPr>
    </xdr:pic>
    <xdr:clientData/>
  </xdr:twoCellAnchor>
  <xdr:twoCellAnchor editAs="oneCell">
    <xdr:from>
      <xdr:col>2</xdr:col>
      <xdr:colOff>756556</xdr:colOff>
      <xdr:row>0</xdr:row>
      <xdr:rowOff>48441</xdr:rowOff>
    </xdr:from>
    <xdr:to>
      <xdr:col>7</xdr:col>
      <xdr:colOff>293915</xdr:colOff>
      <xdr:row>1</xdr:row>
      <xdr:rowOff>391886</xdr:rowOff>
    </xdr:to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7CC9471A-EC30-4CB4-9950-1764146715B4}"/>
            </a:ext>
          </a:extLst>
        </xdr:cNvPr>
        <xdr:cNvSpPr/>
      </xdr:nvSpPr>
      <xdr:spPr>
        <a:xfrm>
          <a:off x="1159327" y="48441"/>
          <a:ext cx="4147459" cy="501288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KÄYTÄ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VUOSIENNUSTETTA TAI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MERKITSE LUVUT MAKSUKUUKAUDELLE ARVONLISÄVEROLLISIN HINNOIN! 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LocksWithSheet="0" fPrintsWithSheet="0"/>
  </xdr:twoCellAnchor>
  <xdr:twoCellAnchor>
    <xdr:from>
      <xdr:col>20</xdr:col>
      <xdr:colOff>35902</xdr:colOff>
      <xdr:row>0</xdr:row>
      <xdr:rowOff>111140</xdr:rowOff>
    </xdr:from>
    <xdr:to>
      <xdr:col>22</xdr:col>
      <xdr:colOff>7550</xdr:colOff>
      <xdr:row>1</xdr:row>
      <xdr:rowOff>203537</xdr:rowOff>
    </xdr:to>
    <xdr:sp macro="" textlink="">
      <xdr:nvSpPr>
        <xdr:cNvPr id="16" name="Suorakulmio: Pyöristetyt kulmat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6C90EA-7262-4454-B617-BD83DCF02EC3}"/>
            </a:ext>
          </a:extLst>
        </xdr:cNvPr>
        <xdr:cNvSpPr/>
      </xdr:nvSpPr>
      <xdr:spPr>
        <a:xfrm>
          <a:off x="12557614" y="111140"/>
          <a:ext cx="1297821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 fPrintsWithSheet="0"/>
  </xdr:twoCellAnchor>
  <xdr:twoCellAnchor>
    <xdr:from>
      <xdr:col>20</xdr:col>
      <xdr:colOff>42002</xdr:colOff>
      <xdr:row>1</xdr:row>
      <xdr:rowOff>259769</xdr:rowOff>
    </xdr:from>
    <xdr:to>
      <xdr:col>22</xdr:col>
      <xdr:colOff>195058</xdr:colOff>
      <xdr:row>2</xdr:row>
      <xdr:rowOff>73742</xdr:rowOff>
    </xdr:to>
    <xdr:sp macro="" textlink="">
      <xdr:nvSpPr>
        <xdr:cNvPr id="17" name="Suorakulmio: Pyöristetyt kulmat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F822C5-E505-4487-8046-44D9E8960EE7}"/>
            </a:ext>
          </a:extLst>
        </xdr:cNvPr>
        <xdr:cNvSpPr/>
      </xdr:nvSpPr>
      <xdr:spPr>
        <a:xfrm>
          <a:off x="12563714" y="420961"/>
          <a:ext cx="1479229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 fPrintsWithSheet="0"/>
  </xdr:twoCellAnchor>
  <xdr:twoCellAnchor>
    <xdr:from>
      <xdr:col>20</xdr:col>
      <xdr:colOff>41319</xdr:colOff>
      <xdr:row>2</xdr:row>
      <xdr:rowOff>144352</xdr:rowOff>
    </xdr:from>
    <xdr:to>
      <xdr:col>22</xdr:col>
      <xdr:colOff>412066</xdr:colOff>
      <xdr:row>2</xdr:row>
      <xdr:rowOff>397941</xdr:rowOff>
    </xdr:to>
    <xdr:sp macro="" textlink="">
      <xdr:nvSpPr>
        <xdr:cNvPr id="23" name="Suorakulmio: Pyöristetyt kulmat 2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F1DB160-79AB-4128-9151-96A8D96129AF}"/>
            </a:ext>
          </a:extLst>
        </xdr:cNvPr>
        <xdr:cNvSpPr/>
      </xdr:nvSpPr>
      <xdr:spPr>
        <a:xfrm>
          <a:off x="12563031" y="745160"/>
          <a:ext cx="1696920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80" name="shapetype_202" hidden="1">
          <a:extLst>
            <a:ext uri="{FF2B5EF4-FFF2-40B4-BE49-F238E27FC236}">
              <a16:creationId xmlns:a16="http://schemas.microsoft.com/office/drawing/2014/main" id="{00000000-0008-0000-0400-000008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8" name="shapetype_202" hidden="1">
          <a:extLst>
            <a:ext uri="{FF2B5EF4-FFF2-40B4-BE49-F238E27FC236}">
              <a16:creationId xmlns:a16="http://schemas.microsoft.com/office/drawing/2014/main" id="{00000000-0008-0000-0400-000006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6" name="shapetype_202" hidden="1">
          <a:extLst>
            <a:ext uri="{FF2B5EF4-FFF2-40B4-BE49-F238E27FC236}">
              <a16:creationId xmlns:a16="http://schemas.microsoft.com/office/drawing/2014/main" id="{00000000-0008-0000-0400-000004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4" name="shapetype_202" hidden="1">
          <a:extLst>
            <a:ext uri="{FF2B5EF4-FFF2-40B4-BE49-F238E27FC236}">
              <a16:creationId xmlns:a16="http://schemas.microsoft.com/office/drawing/2014/main" id="{00000000-0008-0000-0400-000002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21227</xdr:colOff>
      <xdr:row>0</xdr:row>
      <xdr:rowOff>19050</xdr:rowOff>
    </xdr:from>
    <xdr:to>
      <xdr:col>7</xdr:col>
      <xdr:colOff>129541</xdr:colOff>
      <xdr:row>0</xdr:row>
      <xdr:rowOff>483870</xdr:rowOff>
    </xdr:to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611777" y="19050"/>
          <a:ext cx="4857478" cy="466725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KÄYTÄ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VUOSIENNUSTETTA TAI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MERKITSE LUVUT MAKSUKUUKAUDELLE ALV-VEROLLISIN HINNOIN! TÄYTETÄÄN KELTAISET SOLUT.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PrintsWithSheet="0"/>
  </xdr:twoCellAnchor>
  <xdr:twoCellAnchor editAs="oneCell">
    <xdr:from>
      <xdr:col>17</xdr:col>
      <xdr:colOff>374197</xdr:colOff>
      <xdr:row>2</xdr:row>
      <xdr:rowOff>131990</xdr:rowOff>
    </xdr:from>
    <xdr:to>
      <xdr:col>18</xdr:col>
      <xdr:colOff>647453</xdr:colOff>
      <xdr:row>4</xdr:row>
      <xdr:rowOff>91730</xdr:rowOff>
    </xdr:to>
    <xdr:pic>
      <xdr:nvPicPr>
        <xdr:cNvPr id="21" name="Kuva 20">
          <a:extLst>
            <a:ext uri="{FF2B5EF4-FFF2-40B4-BE49-F238E27FC236}">
              <a16:creationId xmlns:a16="http://schemas.microsoft.com/office/drawing/2014/main" id="{4151E0B5-F997-420D-9904-8538BA434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2783" y="937533"/>
          <a:ext cx="931841" cy="322234"/>
        </a:xfrm>
        <a:prstGeom prst="rect">
          <a:avLst/>
        </a:prstGeom>
      </xdr:spPr>
    </xdr:pic>
    <xdr:clientData/>
  </xdr:twoCellAnchor>
  <xdr:twoCellAnchor editAs="oneCell">
    <xdr:from>
      <xdr:col>37</xdr:col>
      <xdr:colOff>175260</xdr:colOff>
      <xdr:row>1</xdr:row>
      <xdr:rowOff>60960</xdr:rowOff>
    </xdr:from>
    <xdr:to>
      <xdr:col>38</xdr:col>
      <xdr:colOff>475185</xdr:colOff>
      <xdr:row>2</xdr:row>
      <xdr:rowOff>133095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1FDB10BA-67DA-4A72-83F8-69F185505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54060" y="609600"/>
          <a:ext cx="900000" cy="335025"/>
        </a:xfrm>
        <a:prstGeom prst="rect">
          <a:avLst/>
        </a:prstGeom>
      </xdr:spPr>
    </xdr:pic>
    <xdr:clientData/>
  </xdr:twoCellAnchor>
  <xdr:twoCellAnchor>
    <xdr:from>
      <xdr:col>20</xdr:col>
      <xdr:colOff>7496</xdr:colOff>
      <xdr:row>0</xdr:row>
      <xdr:rowOff>76289</xdr:rowOff>
    </xdr:from>
    <xdr:to>
      <xdr:col>22</xdr:col>
      <xdr:colOff>17340</xdr:colOff>
      <xdr:row>0</xdr:row>
      <xdr:rowOff>324501</xdr:rowOff>
    </xdr:to>
    <xdr:sp macro="" textlink="">
      <xdr:nvSpPr>
        <xdr:cNvPr id="23" name="Suorakulmio: Pyöristetyt kulmat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F73D3D-59E4-4FFA-A4DE-2765F71D346C}"/>
            </a:ext>
          </a:extLst>
        </xdr:cNvPr>
        <xdr:cNvSpPr/>
      </xdr:nvSpPr>
      <xdr:spPr>
        <a:xfrm>
          <a:off x="12854340" y="76289"/>
          <a:ext cx="1260000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/>
  </xdr:twoCellAnchor>
  <xdr:twoCellAnchor>
    <xdr:from>
      <xdr:col>20</xdr:col>
      <xdr:colOff>13219</xdr:colOff>
      <xdr:row>0</xdr:row>
      <xdr:rowOff>399822</xdr:rowOff>
    </xdr:from>
    <xdr:to>
      <xdr:col>22</xdr:col>
      <xdr:colOff>135600</xdr:colOff>
      <xdr:row>1</xdr:row>
      <xdr:rowOff>58675</xdr:rowOff>
    </xdr:to>
    <xdr:sp macro="" textlink="">
      <xdr:nvSpPr>
        <xdr:cNvPr id="24" name="Suorakulmio: Pyöristetyt kulmat 2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866ABBB-759E-4685-A41B-FDEECE8041B1}"/>
            </a:ext>
          </a:extLst>
        </xdr:cNvPr>
        <xdr:cNvSpPr/>
      </xdr:nvSpPr>
      <xdr:spPr>
        <a:xfrm>
          <a:off x="12860063" y="399822"/>
          <a:ext cx="1372537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/>
  </xdr:twoCellAnchor>
  <xdr:twoCellAnchor>
    <xdr:from>
      <xdr:col>20</xdr:col>
      <xdr:colOff>15125</xdr:colOff>
      <xdr:row>1</xdr:row>
      <xdr:rowOff>144215</xdr:rowOff>
    </xdr:from>
    <xdr:to>
      <xdr:col>22</xdr:col>
      <xdr:colOff>24969</xdr:colOff>
      <xdr:row>2</xdr:row>
      <xdr:rowOff>136442</xdr:rowOff>
    </xdr:to>
    <xdr:sp macro="" textlink="">
      <xdr:nvSpPr>
        <xdr:cNvPr id="26" name="Suorakulmio: Pyöristetyt kulmat 2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4448219-4AC4-4141-AC44-0DF71FBB6492}"/>
            </a:ext>
          </a:extLst>
        </xdr:cNvPr>
        <xdr:cNvSpPr/>
      </xdr:nvSpPr>
      <xdr:spPr>
        <a:xfrm>
          <a:off x="12861969" y="733574"/>
          <a:ext cx="1260000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C000"/>
        </a:solidFill>
        <a:ln w="25400">
          <a:solidFill>
            <a:schemeClr val="tx1"/>
          </a:solidFill>
          <a:miter/>
          <a:tailEnd type="triangle"/>
        </a:ln>
      </a:spPr>
      <a:bodyPr anchor="ctr"/>
      <a:lstStyle>
        <a:defPPr algn="l">
          <a:lnSpc>
            <a:spcPct val="100000"/>
          </a:lnSpc>
          <a:defRPr sz="1100" b="1" strike="noStrike" spc="-1" baseline="0">
            <a:solidFill>
              <a:srgbClr val="000000"/>
            </a:solidFill>
            <a:uFill>
              <a:solidFill>
                <a:srgbClr val="FFFFFF"/>
              </a:solidFill>
            </a:uFill>
            <a:latin typeface="+mn-lt"/>
            <a:cs typeface="Arial" panose="020B0604020202020204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AMM93"/>
  <sheetViews>
    <sheetView showGridLines="0" showZeros="0" tabSelected="1" zoomScale="110" zoomScaleNormal="110" workbookViewId="0">
      <selection activeCell="C9" sqref="C9:D9"/>
    </sheetView>
  </sheetViews>
  <sheetFormatPr defaultRowHeight="12.75" x14ac:dyDescent="0.2"/>
  <cols>
    <col min="1" max="1" width="2.7109375" style="1" customWidth="1"/>
    <col min="2" max="2" width="3.42578125" style="1" bestFit="1" customWidth="1"/>
    <col min="3" max="3" width="25.42578125" style="1" customWidth="1"/>
    <col min="4" max="16" width="9.28515625" style="1" customWidth="1"/>
    <col min="17" max="17" width="10.7109375" style="1" customWidth="1"/>
    <col min="18" max="18" width="5.42578125" style="1"/>
    <col min="19" max="19" width="12.5703125" style="1"/>
    <col min="20" max="30" width="9" style="1"/>
    <col min="31" max="32" width="8.85546875" style="1"/>
    <col min="33" max="34" width="9" style="1"/>
    <col min="35" max="35" width="6.28515625" style="1"/>
    <col min="36" max="1027" width="9" style="1"/>
  </cols>
  <sheetData>
    <row r="1" spans="1:1026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</row>
    <row r="2" spans="1:1026" ht="9" customHeight="1" x14ac:dyDescent="0.25">
      <c r="F2" s="89"/>
      <c r="G2" s="90"/>
    </row>
    <row r="3" spans="1:1026" ht="6" customHeight="1" x14ac:dyDescent="0.2"/>
    <row r="4" spans="1:1026" ht="15.6" customHeight="1" x14ac:dyDescent="0.2">
      <c r="B4" s="532" t="s">
        <v>208</v>
      </c>
      <c r="C4" s="532"/>
    </row>
    <row r="5" spans="1:1026" ht="13.15" customHeight="1" x14ac:dyDescent="0.2"/>
    <row r="6" spans="1:1026" s="2" customFormat="1" ht="20.25" x14ac:dyDescent="0.3">
      <c r="C6" s="554" t="s">
        <v>186</v>
      </c>
      <c r="D6" s="554"/>
      <c r="E6" s="554"/>
      <c r="F6" s="554"/>
      <c r="H6" s="425" t="s">
        <v>122</v>
      </c>
      <c r="M6" s="552"/>
      <c r="N6" s="552"/>
      <c r="O6" s="161"/>
      <c r="S6" s="547" t="s">
        <v>4</v>
      </c>
      <c r="T6" s="547"/>
    </row>
    <row r="7" spans="1:1026" s="3" customFormat="1" ht="15" customHeight="1" x14ac:dyDescent="0.2">
      <c r="C7" s="555" t="s">
        <v>187</v>
      </c>
      <c r="D7" s="555"/>
      <c r="E7" s="555"/>
      <c r="F7" s="555"/>
      <c r="H7" s="553"/>
      <c r="I7" s="553"/>
      <c r="J7" s="553"/>
      <c r="K7" s="553"/>
      <c r="Q7" s="163"/>
    </row>
    <row r="8" spans="1:1026" s="3" customFormat="1" ht="9" customHeight="1" x14ac:dyDescent="0.2">
      <c r="C8" s="91"/>
      <c r="D8" s="4"/>
      <c r="Q8" s="5"/>
    </row>
    <row r="9" spans="1:1026" s="1" customFormat="1" ht="17.25" customHeight="1" x14ac:dyDescent="0.2">
      <c r="B9" s="528"/>
      <c r="C9" s="558" t="s">
        <v>0</v>
      </c>
      <c r="D9" s="559"/>
      <c r="E9" s="517">
        <v>46023</v>
      </c>
      <c r="F9" s="518">
        <f t="shared" ref="F9:P9" si="0">E9+31</f>
        <v>46054</v>
      </c>
      <c r="G9" s="518">
        <f t="shared" si="0"/>
        <v>46085</v>
      </c>
      <c r="H9" s="518">
        <f t="shared" si="0"/>
        <v>46116</v>
      </c>
      <c r="I9" s="518">
        <f t="shared" si="0"/>
        <v>46147</v>
      </c>
      <c r="J9" s="518">
        <f t="shared" si="0"/>
        <v>46178</v>
      </c>
      <c r="K9" s="518">
        <f t="shared" si="0"/>
        <v>46209</v>
      </c>
      <c r="L9" s="518">
        <f t="shared" si="0"/>
        <v>46240</v>
      </c>
      <c r="M9" s="518">
        <f t="shared" si="0"/>
        <v>46271</v>
      </c>
      <c r="N9" s="518">
        <f t="shared" si="0"/>
        <v>46302</v>
      </c>
      <c r="O9" s="518">
        <f t="shared" si="0"/>
        <v>46333</v>
      </c>
      <c r="P9" s="518">
        <f t="shared" si="0"/>
        <v>46364</v>
      </c>
      <c r="Q9" s="529" t="s">
        <v>28</v>
      </c>
      <c r="S9" s="6" t="s">
        <v>217</v>
      </c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8"/>
    </row>
    <row r="10" spans="1:1026" ht="12.6" customHeight="1" x14ac:dyDescent="0.2">
      <c r="B10" s="68">
        <v>1</v>
      </c>
      <c r="C10" s="519" t="s">
        <v>202</v>
      </c>
      <c r="D10" s="69"/>
      <c r="E10" s="194">
        <v>0</v>
      </c>
      <c r="F10" s="82">
        <f>E47</f>
        <v>0</v>
      </c>
      <c r="G10" s="82">
        <f t="shared" ref="G10:P10" si="1">F47</f>
        <v>0</v>
      </c>
      <c r="H10" s="82">
        <f t="shared" si="1"/>
        <v>0</v>
      </c>
      <c r="I10" s="82">
        <f t="shared" si="1"/>
        <v>0</v>
      </c>
      <c r="J10" s="82">
        <f t="shared" si="1"/>
        <v>0</v>
      </c>
      <c r="K10" s="82">
        <f t="shared" si="1"/>
        <v>0</v>
      </c>
      <c r="L10" s="82">
        <f t="shared" si="1"/>
        <v>0</v>
      </c>
      <c r="M10" s="82">
        <f t="shared" si="1"/>
        <v>0</v>
      </c>
      <c r="N10" s="82">
        <f t="shared" si="1"/>
        <v>0</v>
      </c>
      <c r="O10" s="82">
        <f t="shared" si="1"/>
        <v>0</v>
      </c>
      <c r="P10" s="82">
        <f t="shared" si="1"/>
        <v>0</v>
      </c>
      <c r="Q10" s="70"/>
      <c r="S10" s="53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2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</row>
    <row r="11" spans="1:1026" ht="12.6" customHeight="1" x14ac:dyDescent="0.2">
      <c r="B11" s="144">
        <v>2</v>
      </c>
      <c r="C11" s="548" t="s">
        <v>192</v>
      </c>
      <c r="D11" s="548"/>
      <c r="E11" s="173">
        <v>0</v>
      </c>
      <c r="F11" s="173">
        <v>0</v>
      </c>
      <c r="G11" s="173">
        <v>0</v>
      </c>
      <c r="H11" s="173">
        <v>0</v>
      </c>
      <c r="I11" s="173">
        <v>0</v>
      </c>
      <c r="J11" s="173">
        <v>0</v>
      </c>
      <c r="K11" s="507">
        <v>0</v>
      </c>
      <c r="L11" s="507">
        <v>0</v>
      </c>
      <c r="M11" s="507">
        <v>0</v>
      </c>
      <c r="N11" s="507">
        <v>0</v>
      </c>
      <c r="O11" s="507">
        <v>0</v>
      </c>
      <c r="P11" s="507">
        <v>0</v>
      </c>
      <c r="Q11" s="195">
        <f>SUM(E11:P11)</f>
        <v>0</v>
      </c>
      <c r="S11" s="53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2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</row>
    <row r="12" spans="1:1026" ht="12.6" customHeight="1" x14ac:dyDescent="0.2">
      <c r="B12" s="144">
        <v>3</v>
      </c>
      <c r="C12" s="556" t="s">
        <v>193</v>
      </c>
      <c r="D12" s="557"/>
      <c r="E12" s="196">
        <f>'2. MYYNNIT JA OSTOT'!F56</f>
        <v>0</v>
      </c>
      <c r="F12" s="196">
        <f>'2. MYYNNIT JA OSTOT'!G56</f>
        <v>0</v>
      </c>
      <c r="G12" s="196">
        <f>'2. MYYNNIT JA OSTOT'!H56</f>
        <v>0</v>
      </c>
      <c r="H12" s="196">
        <f>'2. MYYNNIT JA OSTOT'!I56</f>
        <v>0</v>
      </c>
      <c r="I12" s="196">
        <f>'2. MYYNNIT JA OSTOT'!J56</f>
        <v>0</v>
      </c>
      <c r="J12" s="196">
        <f>'2. MYYNNIT JA OSTOT'!K56</f>
        <v>0</v>
      </c>
      <c r="K12" s="196">
        <f>'2. MYYNNIT JA OSTOT'!L56</f>
        <v>0</v>
      </c>
      <c r="L12" s="196">
        <f>'2. MYYNNIT JA OSTOT'!M56</f>
        <v>0</v>
      </c>
      <c r="M12" s="196">
        <f>'2. MYYNNIT JA OSTOT'!N56</f>
        <v>0</v>
      </c>
      <c r="N12" s="196">
        <f>'2. MYYNNIT JA OSTOT'!O56</f>
        <v>0</v>
      </c>
      <c r="O12" s="196">
        <f>'2. MYYNNIT JA OSTOT'!P56</f>
        <v>0</v>
      </c>
      <c r="P12" s="196">
        <f>'2. MYYNNIT JA OSTOT'!Q56</f>
        <v>0</v>
      </c>
      <c r="Q12" s="195">
        <f>SUM(E12:P12)</f>
        <v>0</v>
      </c>
      <c r="S12" s="53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</row>
    <row r="13" spans="1:1026" ht="12.6" customHeight="1" x14ac:dyDescent="0.2">
      <c r="B13" s="68">
        <v>4</v>
      </c>
      <c r="C13" s="567" t="s">
        <v>2</v>
      </c>
      <c r="D13" s="568"/>
      <c r="E13" s="295">
        <v>0</v>
      </c>
      <c r="F13" s="295">
        <v>0</v>
      </c>
      <c r="G13" s="295">
        <v>0</v>
      </c>
      <c r="H13" s="295">
        <v>0</v>
      </c>
      <c r="I13" s="295">
        <v>0</v>
      </c>
      <c r="J13" s="295">
        <v>0</v>
      </c>
      <c r="K13" s="295">
        <v>0</v>
      </c>
      <c r="L13" s="295">
        <v>0</v>
      </c>
      <c r="M13" s="295">
        <v>0</v>
      </c>
      <c r="N13" s="295">
        <v>0</v>
      </c>
      <c r="O13" s="295">
        <v>0</v>
      </c>
      <c r="P13" s="295">
        <v>0</v>
      </c>
      <c r="Q13" s="205">
        <f>SUM(E13:P13)</f>
        <v>0</v>
      </c>
      <c r="S13" s="53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2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</row>
    <row r="14" spans="1:1026" ht="15" customHeight="1" x14ac:dyDescent="0.2">
      <c r="B14" s="569" t="s">
        <v>3</v>
      </c>
      <c r="C14" s="570"/>
      <c r="D14" s="571"/>
      <c r="E14" s="437">
        <f t="shared" ref="E14:P14" si="2">SUM(E11:E13)</f>
        <v>0</v>
      </c>
      <c r="F14" s="437">
        <f t="shared" si="2"/>
        <v>0</v>
      </c>
      <c r="G14" s="437">
        <f t="shared" si="2"/>
        <v>0</v>
      </c>
      <c r="H14" s="437">
        <f t="shared" si="2"/>
        <v>0</v>
      </c>
      <c r="I14" s="437">
        <f t="shared" si="2"/>
        <v>0</v>
      </c>
      <c r="J14" s="437">
        <f t="shared" si="2"/>
        <v>0</v>
      </c>
      <c r="K14" s="437">
        <f t="shared" si="2"/>
        <v>0</v>
      </c>
      <c r="L14" s="437">
        <f t="shared" si="2"/>
        <v>0</v>
      </c>
      <c r="M14" s="437">
        <f t="shared" si="2"/>
        <v>0</v>
      </c>
      <c r="N14" s="437">
        <f t="shared" si="2"/>
        <v>0</v>
      </c>
      <c r="O14" s="437">
        <f t="shared" si="2"/>
        <v>0</v>
      </c>
      <c r="P14" s="437">
        <f t="shared" si="2"/>
        <v>0</v>
      </c>
      <c r="Q14" s="438">
        <f>SUM(E14:P14)</f>
        <v>0</v>
      </c>
      <c r="S14" s="53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2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</row>
    <row r="15" spans="1:1026" ht="6" customHeight="1" x14ac:dyDescent="0.2"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9" t="s">
        <v>4</v>
      </c>
      <c r="S15" s="10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</row>
    <row r="16" spans="1:1026" ht="20.25" customHeight="1" x14ac:dyDescent="0.2">
      <c r="B16" s="528"/>
      <c r="C16" s="558" t="s">
        <v>134</v>
      </c>
      <c r="D16" s="559"/>
      <c r="E16" s="505">
        <f t="shared" ref="E16:Q16" si="3">+E9</f>
        <v>46023</v>
      </c>
      <c r="F16" s="505">
        <f t="shared" si="3"/>
        <v>46054</v>
      </c>
      <c r="G16" s="505">
        <f t="shared" si="3"/>
        <v>46085</v>
      </c>
      <c r="H16" s="505">
        <f t="shared" si="3"/>
        <v>46116</v>
      </c>
      <c r="I16" s="505">
        <f t="shared" si="3"/>
        <v>46147</v>
      </c>
      <c r="J16" s="505">
        <f t="shared" si="3"/>
        <v>46178</v>
      </c>
      <c r="K16" s="505">
        <f t="shared" si="3"/>
        <v>46209</v>
      </c>
      <c r="L16" s="505">
        <f t="shared" si="3"/>
        <v>46240</v>
      </c>
      <c r="M16" s="505">
        <f t="shared" si="3"/>
        <v>46271</v>
      </c>
      <c r="N16" s="505">
        <f t="shared" si="3"/>
        <v>46302</v>
      </c>
      <c r="O16" s="505">
        <f t="shared" si="3"/>
        <v>46333</v>
      </c>
      <c r="P16" s="505">
        <f t="shared" si="3"/>
        <v>46364</v>
      </c>
      <c r="Q16" s="530" t="str">
        <f t="shared" si="3"/>
        <v>YHTEENSÄ</v>
      </c>
      <c r="S16" s="53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2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</row>
    <row r="17" spans="2:1026" ht="2.65" customHeight="1" x14ac:dyDescent="0.2">
      <c r="B17" s="502"/>
      <c r="C17" s="502"/>
      <c r="D17" s="503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S17" s="53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2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</row>
    <row r="18" spans="2:1026" ht="12.6" customHeight="1" x14ac:dyDescent="0.2">
      <c r="B18" s="204">
        <v>5</v>
      </c>
      <c r="C18" s="572" t="s">
        <v>133</v>
      </c>
      <c r="D18" s="573"/>
      <c r="E18" s="82">
        <f>'2. MYYNNIT JA OSTOT'!F111</f>
        <v>0</v>
      </c>
      <c r="F18" s="82">
        <f>'2. MYYNNIT JA OSTOT'!G111</f>
        <v>0</v>
      </c>
      <c r="G18" s="82">
        <f>'2. MYYNNIT JA OSTOT'!H111</f>
        <v>0</v>
      </c>
      <c r="H18" s="82">
        <f>'2. MYYNNIT JA OSTOT'!I111</f>
        <v>0</v>
      </c>
      <c r="I18" s="82">
        <f>'2. MYYNNIT JA OSTOT'!J111</f>
        <v>0</v>
      </c>
      <c r="J18" s="82">
        <f>'2. MYYNNIT JA OSTOT'!K111</f>
        <v>0</v>
      </c>
      <c r="K18" s="82">
        <f>'2. MYYNNIT JA OSTOT'!L111</f>
        <v>0</v>
      </c>
      <c r="L18" s="82">
        <f>'2. MYYNNIT JA OSTOT'!M111</f>
        <v>0</v>
      </c>
      <c r="M18" s="82">
        <f>'2. MYYNNIT JA OSTOT'!N111</f>
        <v>0</v>
      </c>
      <c r="N18" s="82">
        <f>'2. MYYNNIT JA OSTOT'!O111</f>
        <v>0</v>
      </c>
      <c r="O18" s="82">
        <f>'2. MYYNNIT JA OSTOT'!P111</f>
        <v>0</v>
      </c>
      <c r="P18" s="82">
        <f>'2. MYYNNIT JA OSTOT'!Q111</f>
        <v>0</v>
      </c>
      <c r="Q18" s="205">
        <f t="shared" ref="Q18:Q29" si="4">SUM(E18:P18)</f>
        <v>0</v>
      </c>
      <c r="R18"/>
      <c r="S18" s="53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2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</row>
    <row r="19" spans="2:1026" ht="12.6" customHeight="1" x14ac:dyDescent="0.2">
      <c r="B19" s="140">
        <f>1+B18</f>
        <v>6</v>
      </c>
      <c r="C19" s="549" t="s">
        <v>5</v>
      </c>
      <c r="D19" s="550"/>
      <c r="E19" s="196">
        <f>'2. MYYNNIT JA OSTOT'!F126</f>
        <v>0</v>
      </c>
      <c r="F19" s="196">
        <f>'2. MYYNNIT JA OSTOT'!G126</f>
        <v>0</v>
      </c>
      <c r="G19" s="196">
        <f>'2. MYYNNIT JA OSTOT'!H126</f>
        <v>0</v>
      </c>
      <c r="H19" s="196">
        <f>'2. MYYNNIT JA OSTOT'!I126</f>
        <v>0</v>
      </c>
      <c r="I19" s="196">
        <f>'2. MYYNNIT JA OSTOT'!J126</f>
        <v>0</v>
      </c>
      <c r="J19" s="196">
        <f>'2. MYYNNIT JA OSTOT'!K126</f>
        <v>0</v>
      </c>
      <c r="K19" s="196">
        <f>'2. MYYNNIT JA OSTOT'!L126</f>
        <v>0</v>
      </c>
      <c r="L19" s="196">
        <f>'2. MYYNNIT JA OSTOT'!M126</f>
        <v>0</v>
      </c>
      <c r="M19" s="196">
        <f>'2. MYYNNIT JA OSTOT'!N126</f>
        <v>0</v>
      </c>
      <c r="N19" s="196">
        <f>'2. MYYNNIT JA OSTOT'!O126</f>
        <v>0</v>
      </c>
      <c r="O19" s="196">
        <f>'2. MYYNNIT JA OSTOT'!P126</f>
        <v>0</v>
      </c>
      <c r="P19" s="196">
        <f>'2. MYYNNIT JA OSTOT'!Q126</f>
        <v>0</v>
      </c>
      <c r="Q19" s="197">
        <f t="shared" si="4"/>
        <v>0</v>
      </c>
      <c r="R19"/>
      <c r="S19" s="53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2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</row>
    <row r="20" spans="2:1026" ht="12.6" customHeight="1" x14ac:dyDescent="0.2">
      <c r="B20" s="140">
        <f t="shared" ref="B20:B36" si="5">1+B19</f>
        <v>7</v>
      </c>
      <c r="C20" s="141" t="s">
        <v>77</v>
      </c>
      <c r="D20" s="142"/>
      <c r="E20" s="196">
        <f>'3. KIINTEÄT KULUT'!G36-'3. KIINTEÄT KULUT'!G45-'3. KIINTEÄT KULUT'!G46</f>
        <v>0</v>
      </c>
      <c r="F20" s="196">
        <f>'3. KIINTEÄT KULUT'!H36-'3. KIINTEÄT KULUT'!H45-'3. KIINTEÄT KULUT'!H46</f>
        <v>0</v>
      </c>
      <c r="G20" s="196">
        <f>'3. KIINTEÄT KULUT'!I36-'3. KIINTEÄT KULUT'!I45-'3. KIINTEÄT KULUT'!I46</f>
        <v>0</v>
      </c>
      <c r="H20" s="196">
        <f>'3. KIINTEÄT KULUT'!J36-'3. KIINTEÄT KULUT'!J45-'3. KIINTEÄT KULUT'!J46</f>
        <v>0</v>
      </c>
      <c r="I20" s="196">
        <f>'3. KIINTEÄT KULUT'!K36-'3. KIINTEÄT KULUT'!K45-'3. KIINTEÄT KULUT'!K46</f>
        <v>0</v>
      </c>
      <c r="J20" s="196">
        <f>'3. KIINTEÄT KULUT'!L36-'3. KIINTEÄT KULUT'!L45-'3. KIINTEÄT KULUT'!L46</f>
        <v>0</v>
      </c>
      <c r="K20" s="196">
        <f>'3. KIINTEÄT KULUT'!M36-'3. KIINTEÄT KULUT'!M45-'3. KIINTEÄT KULUT'!M46</f>
        <v>0</v>
      </c>
      <c r="L20" s="196">
        <f>'3. KIINTEÄT KULUT'!N36-'3. KIINTEÄT KULUT'!N45-'3. KIINTEÄT KULUT'!N46</f>
        <v>0</v>
      </c>
      <c r="M20" s="196">
        <f>'3. KIINTEÄT KULUT'!O36-'3. KIINTEÄT KULUT'!O45-'3. KIINTEÄT KULUT'!O46</f>
        <v>0</v>
      </c>
      <c r="N20" s="196">
        <f>'3. KIINTEÄT KULUT'!P36-'3. KIINTEÄT KULUT'!P45-'3. KIINTEÄT KULUT'!P46</f>
        <v>0</v>
      </c>
      <c r="O20" s="196">
        <f>'3. KIINTEÄT KULUT'!Q36-'3. KIINTEÄT KULUT'!Q45-'3. KIINTEÄT KULUT'!Q46</f>
        <v>0</v>
      </c>
      <c r="P20" s="196">
        <f>'3. KIINTEÄT KULUT'!R36-'3. KIINTEÄT KULUT'!R45-'3. KIINTEÄT KULUT'!R46</f>
        <v>0</v>
      </c>
      <c r="Q20" s="197">
        <f t="shared" si="4"/>
        <v>0</v>
      </c>
      <c r="R20"/>
      <c r="S20" s="53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2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</row>
    <row r="21" spans="2:1026" ht="12.6" customHeight="1" x14ac:dyDescent="0.2">
      <c r="B21" s="140">
        <f t="shared" si="5"/>
        <v>8</v>
      </c>
      <c r="C21" s="141" t="s">
        <v>76</v>
      </c>
      <c r="D21" s="142"/>
      <c r="E21" s="196">
        <f>'3. KIINTEÄT KULUT'!G48+'3. KIINTEÄT KULUT'!G54+'3. KIINTEÄT KULUT'!G59</f>
        <v>0</v>
      </c>
      <c r="F21" s="196">
        <f>'3. KIINTEÄT KULUT'!H48+'3. KIINTEÄT KULUT'!H54+'3. KIINTEÄT KULUT'!H59</f>
        <v>0</v>
      </c>
      <c r="G21" s="196">
        <f>'3. KIINTEÄT KULUT'!I48+'3. KIINTEÄT KULUT'!I54+'3. KIINTEÄT KULUT'!I59</f>
        <v>0</v>
      </c>
      <c r="H21" s="196">
        <f>'3. KIINTEÄT KULUT'!J48+'3. KIINTEÄT KULUT'!J54+'3. KIINTEÄT KULUT'!J59</f>
        <v>0</v>
      </c>
      <c r="I21" s="196">
        <f>'3. KIINTEÄT KULUT'!K48+'3. KIINTEÄT KULUT'!K54+'3. KIINTEÄT KULUT'!K59</f>
        <v>0</v>
      </c>
      <c r="J21" s="196">
        <f>'3. KIINTEÄT KULUT'!L48+'3. KIINTEÄT KULUT'!L54+'3. KIINTEÄT KULUT'!L59</f>
        <v>0</v>
      </c>
      <c r="K21" s="196">
        <f>'3. KIINTEÄT KULUT'!M48+'3. KIINTEÄT KULUT'!M54+'3. KIINTEÄT KULUT'!M59</f>
        <v>0</v>
      </c>
      <c r="L21" s="196">
        <f>'3. KIINTEÄT KULUT'!N48+'3. KIINTEÄT KULUT'!N54+'3. KIINTEÄT KULUT'!N59</f>
        <v>0</v>
      </c>
      <c r="M21" s="196">
        <f>'3. KIINTEÄT KULUT'!O48+'3. KIINTEÄT KULUT'!O54+'3. KIINTEÄT KULUT'!O59</f>
        <v>0</v>
      </c>
      <c r="N21" s="196">
        <f>'3. KIINTEÄT KULUT'!P48+'3. KIINTEÄT KULUT'!P54+'3. KIINTEÄT KULUT'!P59</f>
        <v>0</v>
      </c>
      <c r="O21" s="196">
        <f>'3. KIINTEÄT KULUT'!Q48+'3. KIINTEÄT KULUT'!Q54+'3. KIINTEÄT KULUT'!Q59</f>
        <v>0</v>
      </c>
      <c r="P21" s="196">
        <f>'3. KIINTEÄT KULUT'!R48+'3. KIINTEÄT KULUT'!R54+'3. KIINTEÄT KULUT'!R59</f>
        <v>0</v>
      </c>
      <c r="Q21" s="197">
        <f t="shared" si="4"/>
        <v>0</v>
      </c>
      <c r="R21"/>
      <c r="S21" s="53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2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</row>
    <row r="22" spans="2:1026" ht="12.6" customHeight="1" x14ac:dyDescent="0.2">
      <c r="B22" s="140">
        <f t="shared" si="5"/>
        <v>9</v>
      </c>
      <c r="C22" s="141" t="s">
        <v>111</v>
      </c>
      <c r="D22" s="142"/>
      <c r="E22" s="196">
        <f>'3. KIINTEÄT KULUT'!G78</f>
        <v>0</v>
      </c>
      <c r="F22" s="196">
        <f>'3. KIINTEÄT KULUT'!H78</f>
        <v>0</v>
      </c>
      <c r="G22" s="196">
        <f>'3. KIINTEÄT KULUT'!I78</f>
        <v>0</v>
      </c>
      <c r="H22" s="196">
        <f>'3. KIINTEÄT KULUT'!J78</f>
        <v>0</v>
      </c>
      <c r="I22" s="196">
        <f>'3. KIINTEÄT KULUT'!K78</f>
        <v>0</v>
      </c>
      <c r="J22" s="196">
        <f>'3. KIINTEÄT KULUT'!L78</f>
        <v>0</v>
      </c>
      <c r="K22" s="196">
        <f>'3. KIINTEÄT KULUT'!M78</f>
        <v>0</v>
      </c>
      <c r="L22" s="196">
        <f>'3. KIINTEÄT KULUT'!N78</f>
        <v>0</v>
      </c>
      <c r="M22" s="196">
        <f>'3. KIINTEÄT KULUT'!O78</f>
        <v>0</v>
      </c>
      <c r="N22" s="196">
        <f>'3. KIINTEÄT KULUT'!P78</f>
        <v>0</v>
      </c>
      <c r="O22" s="196">
        <f>'3. KIINTEÄT KULUT'!Q78</f>
        <v>0</v>
      </c>
      <c r="P22" s="196">
        <f>'3. KIINTEÄT KULUT'!R78</f>
        <v>0</v>
      </c>
      <c r="Q22" s="197">
        <f t="shared" si="4"/>
        <v>0</v>
      </c>
      <c r="R22"/>
      <c r="S22" s="53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</row>
    <row r="23" spans="2:1026" ht="12.6" customHeight="1" x14ac:dyDescent="0.2">
      <c r="B23" s="140">
        <f t="shared" si="5"/>
        <v>10</v>
      </c>
      <c r="C23" s="549" t="s">
        <v>6</v>
      </c>
      <c r="D23" s="550"/>
      <c r="E23" s="196">
        <f>'4. MARKKINOINTIBUDJETTI'!G35</f>
        <v>0</v>
      </c>
      <c r="F23" s="196">
        <f>'4. MARKKINOINTIBUDJETTI'!H35</f>
        <v>0</v>
      </c>
      <c r="G23" s="196">
        <f>'4. MARKKINOINTIBUDJETTI'!I35</f>
        <v>0</v>
      </c>
      <c r="H23" s="196">
        <f>'4. MARKKINOINTIBUDJETTI'!J35</f>
        <v>0</v>
      </c>
      <c r="I23" s="196">
        <f>'4. MARKKINOINTIBUDJETTI'!K35</f>
        <v>0</v>
      </c>
      <c r="J23" s="196">
        <f>'4. MARKKINOINTIBUDJETTI'!L35</f>
        <v>0</v>
      </c>
      <c r="K23" s="196">
        <f>'4. MARKKINOINTIBUDJETTI'!M35</f>
        <v>0</v>
      </c>
      <c r="L23" s="196">
        <f>'4. MARKKINOINTIBUDJETTI'!N35</f>
        <v>0</v>
      </c>
      <c r="M23" s="196">
        <f>'4. MARKKINOINTIBUDJETTI'!O35</f>
        <v>0</v>
      </c>
      <c r="N23" s="196">
        <f>'4. MARKKINOINTIBUDJETTI'!P35</f>
        <v>0</v>
      </c>
      <c r="O23" s="196">
        <f>'4. MARKKINOINTIBUDJETTI'!Q35</f>
        <v>0</v>
      </c>
      <c r="P23" s="196">
        <f>'4. MARKKINOINTIBUDJETTI'!R35</f>
        <v>0</v>
      </c>
      <c r="Q23" s="197">
        <f t="shared" si="4"/>
        <v>0</v>
      </c>
      <c r="R23"/>
      <c r="S23" s="53">
        <v>0</v>
      </c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2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</row>
    <row r="24" spans="2:1026" ht="12.6" customHeight="1" x14ac:dyDescent="0.2">
      <c r="B24" s="140">
        <f t="shared" si="5"/>
        <v>11</v>
      </c>
      <c r="C24" s="141" t="s">
        <v>75</v>
      </c>
      <c r="D24" s="142"/>
      <c r="E24" s="196">
        <f>'3. KIINTEÄT KULUT'!G45+'3. KIINTEÄT KULUT'!G90</f>
        <v>0</v>
      </c>
      <c r="F24" s="196">
        <f>'3. KIINTEÄT KULUT'!H45+'3. KIINTEÄT KULUT'!H90</f>
        <v>0</v>
      </c>
      <c r="G24" s="196">
        <f>'3. KIINTEÄT KULUT'!I45+'3. KIINTEÄT KULUT'!I90</f>
        <v>0</v>
      </c>
      <c r="H24" s="196">
        <f>'3. KIINTEÄT KULUT'!J45+'3. KIINTEÄT KULUT'!J90</f>
        <v>0</v>
      </c>
      <c r="I24" s="196">
        <f>'3. KIINTEÄT KULUT'!K45+'3. KIINTEÄT KULUT'!K90</f>
        <v>0</v>
      </c>
      <c r="J24" s="196">
        <f>'3. KIINTEÄT KULUT'!L45+'3. KIINTEÄT KULUT'!L90</f>
        <v>0</v>
      </c>
      <c r="K24" s="196">
        <f>'3. KIINTEÄT KULUT'!M45+'3. KIINTEÄT KULUT'!M90</f>
        <v>0</v>
      </c>
      <c r="L24" s="196">
        <f>'3. KIINTEÄT KULUT'!N45+'3. KIINTEÄT KULUT'!N90</f>
        <v>0</v>
      </c>
      <c r="M24" s="196">
        <f>'3. KIINTEÄT KULUT'!O45+'3. KIINTEÄT KULUT'!O90</f>
        <v>0</v>
      </c>
      <c r="N24" s="196">
        <f>'3. KIINTEÄT KULUT'!P45+'3. KIINTEÄT KULUT'!P90</f>
        <v>0</v>
      </c>
      <c r="O24" s="196">
        <f>'3. KIINTEÄT KULUT'!Q45+'3. KIINTEÄT KULUT'!Q90</f>
        <v>0</v>
      </c>
      <c r="P24" s="196">
        <f>'3. KIINTEÄT KULUT'!R45+'3. KIINTEÄT KULUT'!R90</f>
        <v>0</v>
      </c>
      <c r="Q24" s="197">
        <f t="shared" si="4"/>
        <v>0</v>
      </c>
      <c r="R24"/>
      <c r="S24" s="53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2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</row>
    <row r="25" spans="2:1026" ht="12.6" customHeight="1" x14ac:dyDescent="0.2">
      <c r="B25" s="140">
        <f t="shared" si="5"/>
        <v>12</v>
      </c>
      <c r="C25" s="549" t="s">
        <v>80</v>
      </c>
      <c r="D25" s="550"/>
      <c r="E25" s="173">
        <v>0</v>
      </c>
      <c r="F25" s="173"/>
      <c r="G25" s="173"/>
      <c r="H25" s="173"/>
      <c r="I25" s="173">
        <v>0</v>
      </c>
      <c r="J25" s="173"/>
      <c r="K25" s="173"/>
      <c r="L25" s="173"/>
      <c r="M25" s="173"/>
      <c r="N25" s="173"/>
      <c r="O25" s="173"/>
      <c r="P25" s="173"/>
      <c r="Q25" s="197">
        <f t="shared" si="4"/>
        <v>0</v>
      </c>
      <c r="R25"/>
      <c r="S25" s="53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2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</row>
    <row r="26" spans="2:1026" ht="12.6" customHeight="1" x14ac:dyDescent="0.2">
      <c r="B26" s="140">
        <f t="shared" si="5"/>
        <v>13</v>
      </c>
      <c r="C26" s="549" t="s">
        <v>81</v>
      </c>
      <c r="D26" s="550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95">
        <f t="shared" si="4"/>
        <v>0</v>
      </c>
      <c r="R26"/>
      <c r="S26" s="53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2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</row>
    <row r="27" spans="2:1026" ht="12.6" customHeight="1" x14ac:dyDescent="0.2">
      <c r="B27" s="140">
        <f t="shared" si="5"/>
        <v>14</v>
      </c>
      <c r="C27" s="549" t="s">
        <v>73</v>
      </c>
      <c r="D27" s="550"/>
      <c r="E27" s="196">
        <f>'3. KIINTEÄT KULUT'!G99-E20-E21-E22-E24</f>
        <v>0</v>
      </c>
      <c r="F27" s="196">
        <f>'3. KIINTEÄT KULUT'!H99-F20-F21-F22-F24</f>
        <v>0</v>
      </c>
      <c r="G27" s="196">
        <f>'3. KIINTEÄT KULUT'!I99-G20-G21-G22-G24</f>
        <v>0</v>
      </c>
      <c r="H27" s="196">
        <f>'3. KIINTEÄT KULUT'!J99-H20-H21-H22-H24</f>
        <v>0</v>
      </c>
      <c r="I27" s="196">
        <f>'3. KIINTEÄT KULUT'!K99-I20-I21-I22-I24</f>
        <v>0</v>
      </c>
      <c r="J27" s="196">
        <f>'3. KIINTEÄT KULUT'!L99-J20-J21-J22-J24</f>
        <v>0</v>
      </c>
      <c r="K27" s="196">
        <f>'3. KIINTEÄT KULUT'!M99-K20-K21-K22-K24</f>
        <v>0</v>
      </c>
      <c r="L27" s="196">
        <f>'3. KIINTEÄT KULUT'!N99-L20-L21-L22-L24</f>
        <v>0</v>
      </c>
      <c r="M27" s="196">
        <f>'3. KIINTEÄT KULUT'!O99-M20-M21-M22-M24</f>
        <v>0</v>
      </c>
      <c r="N27" s="196">
        <f>'3. KIINTEÄT KULUT'!P99-N20-N21-N22-N24</f>
        <v>0</v>
      </c>
      <c r="O27" s="196">
        <f>'3. KIINTEÄT KULUT'!Q99-O20-O21-O22-O24</f>
        <v>0</v>
      </c>
      <c r="P27" s="196">
        <f>'3. KIINTEÄT KULUT'!R99-P20-P21-P22-P24</f>
        <v>0</v>
      </c>
      <c r="Q27" s="195">
        <f t="shared" si="4"/>
        <v>0</v>
      </c>
      <c r="R27"/>
      <c r="S27" s="53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2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</row>
    <row r="28" spans="2:1026" ht="12.6" customHeight="1" x14ac:dyDescent="0.2">
      <c r="B28" s="140">
        <f t="shared" si="5"/>
        <v>15</v>
      </c>
      <c r="C28" s="546" t="s">
        <v>74</v>
      </c>
      <c r="D28" s="546"/>
      <c r="E28" s="198">
        <v>0</v>
      </c>
      <c r="F28" s="198">
        <f t="shared" ref="F28:P28" si="6">E28</f>
        <v>0</v>
      </c>
      <c r="G28" s="198">
        <f t="shared" si="6"/>
        <v>0</v>
      </c>
      <c r="H28" s="198">
        <f t="shared" si="6"/>
        <v>0</v>
      </c>
      <c r="I28" s="198">
        <f t="shared" si="6"/>
        <v>0</v>
      </c>
      <c r="J28" s="198">
        <f t="shared" si="6"/>
        <v>0</v>
      </c>
      <c r="K28" s="198">
        <f t="shared" si="6"/>
        <v>0</v>
      </c>
      <c r="L28" s="198">
        <f t="shared" si="6"/>
        <v>0</v>
      </c>
      <c r="M28" s="198">
        <f t="shared" si="6"/>
        <v>0</v>
      </c>
      <c r="N28" s="198">
        <f t="shared" si="6"/>
        <v>0</v>
      </c>
      <c r="O28" s="198">
        <f t="shared" si="6"/>
        <v>0</v>
      </c>
      <c r="P28" s="198">
        <f t="shared" si="6"/>
        <v>0</v>
      </c>
      <c r="Q28" s="197">
        <f t="shared" si="4"/>
        <v>0</v>
      </c>
      <c r="R28"/>
      <c r="S28" s="53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2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  <c r="AML28"/>
    </row>
    <row r="29" spans="2:1026" ht="12.6" customHeight="1" x14ac:dyDescent="0.2">
      <c r="B29" s="140">
        <f t="shared" si="5"/>
        <v>16</v>
      </c>
      <c r="C29" s="546" t="s">
        <v>8</v>
      </c>
      <c r="D29" s="546"/>
      <c r="E29" s="198">
        <v>0</v>
      </c>
      <c r="F29" s="198">
        <f t="shared" ref="F29:P29" si="7">E29</f>
        <v>0</v>
      </c>
      <c r="G29" s="198">
        <f t="shared" si="7"/>
        <v>0</v>
      </c>
      <c r="H29" s="198">
        <f t="shared" si="7"/>
        <v>0</v>
      </c>
      <c r="I29" s="198">
        <f t="shared" si="7"/>
        <v>0</v>
      </c>
      <c r="J29" s="198">
        <f t="shared" si="7"/>
        <v>0</v>
      </c>
      <c r="K29" s="198">
        <f t="shared" si="7"/>
        <v>0</v>
      </c>
      <c r="L29" s="198">
        <f t="shared" si="7"/>
        <v>0</v>
      </c>
      <c r="M29" s="198">
        <f t="shared" si="7"/>
        <v>0</v>
      </c>
      <c r="N29" s="198">
        <f t="shared" si="7"/>
        <v>0</v>
      </c>
      <c r="O29" s="198">
        <f t="shared" si="7"/>
        <v>0</v>
      </c>
      <c r="P29" s="198">
        <f t="shared" si="7"/>
        <v>0</v>
      </c>
      <c r="Q29" s="197">
        <f t="shared" si="4"/>
        <v>0</v>
      </c>
      <c r="R29"/>
      <c r="S29" s="53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2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  <c r="AMK29"/>
      <c r="AML29"/>
    </row>
    <row r="30" spans="2:1026" ht="12.6" customHeight="1" x14ac:dyDescent="0.2">
      <c r="B30" s="140">
        <f t="shared" si="5"/>
        <v>17</v>
      </c>
      <c r="C30" s="551" t="s">
        <v>194</v>
      </c>
      <c r="D30" s="551"/>
      <c r="E30" s="173">
        <v>0</v>
      </c>
      <c r="F30" s="173">
        <f>E30</f>
        <v>0</v>
      </c>
      <c r="G30" s="196">
        <f>Aputaulu!G449</f>
        <v>0</v>
      </c>
      <c r="H30" s="196">
        <f>Aputaulu!H449</f>
        <v>0</v>
      </c>
      <c r="I30" s="196">
        <f>Aputaulu!I449</f>
        <v>0</v>
      </c>
      <c r="J30" s="196">
        <f>Aputaulu!J449</f>
        <v>0</v>
      </c>
      <c r="K30" s="196">
        <f>Aputaulu!K449</f>
        <v>0</v>
      </c>
      <c r="L30" s="196">
        <f>Aputaulu!L449</f>
        <v>0</v>
      </c>
      <c r="M30" s="196">
        <f>Aputaulu!M449</f>
        <v>0</v>
      </c>
      <c r="N30" s="196">
        <f>Aputaulu!N449</f>
        <v>0</v>
      </c>
      <c r="O30" s="196">
        <f>Aputaulu!O449</f>
        <v>0</v>
      </c>
      <c r="P30" s="196">
        <f>Aputaulu!P449</f>
        <v>0</v>
      </c>
      <c r="Q30" s="195">
        <f t="shared" ref="Q30:Q43" si="8">SUM(E30:P30)</f>
        <v>0</v>
      </c>
      <c r="R30"/>
      <c r="S30" s="53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2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  <c r="AMK30"/>
      <c r="AML30"/>
    </row>
    <row r="31" spans="2:1026" ht="12.6" customHeight="1" x14ac:dyDescent="0.2">
      <c r="B31" s="140">
        <f t="shared" si="5"/>
        <v>18</v>
      </c>
      <c r="C31" s="546" t="s">
        <v>7</v>
      </c>
      <c r="D31" s="546"/>
      <c r="E31" s="196">
        <f>Aputaulu!E10+Aputaulu!E23</f>
        <v>0</v>
      </c>
      <c r="F31" s="196">
        <f>Aputaulu!F10+Aputaulu!F23</f>
        <v>0</v>
      </c>
      <c r="G31" s="196">
        <f>Aputaulu!G10+Aputaulu!G23</f>
        <v>0</v>
      </c>
      <c r="H31" s="196">
        <f>Aputaulu!H10+Aputaulu!H23</f>
        <v>0</v>
      </c>
      <c r="I31" s="196">
        <f>Aputaulu!I10+Aputaulu!I23</f>
        <v>0</v>
      </c>
      <c r="J31" s="196">
        <f>Aputaulu!J10+Aputaulu!J23</f>
        <v>0</v>
      </c>
      <c r="K31" s="196">
        <f>Aputaulu!K10+Aputaulu!K23</f>
        <v>0</v>
      </c>
      <c r="L31" s="196">
        <f>Aputaulu!L10+Aputaulu!L23</f>
        <v>0</v>
      </c>
      <c r="M31" s="196">
        <f>Aputaulu!M10+Aputaulu!M23</f>
        <v>0</v>
      </c>
      <c r="N31" s="196">
        <f>Aputaulu!N10+Aputaulu!N23</f>
        <v>0</v>
      </c>
      <c r="O31" s="196">
        <f>Aputaulu!O10+Aputaulu!O23</f>
        <v>0</v>
      </c>
      <c r="P31" s="196">
        <f>Aputaulu!P10+Aputaulu!P23</f>
        <v>0</v>
      </c>
      <c r="Q31" s="197">
        <f t="shared" si="8"/>
        <v>0</v>
      </c>
      <c r="R31"/>
      <c r="S31" s="53"/>
      <c r="T31" s="11"/>
      <c r="U31" s="47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2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  <c r="AMK31"/>
      <c r="AML31"/>
    </row>
    <row r="32" spans="2:1026" ht="12.6" customHeight="1" x14ac:dyDescent="0.2">
      <c r="B32" s="140">
        <f t="shared" si="5"/>
        <v>19</v>
      </c>
      <c r="C32" s="551" t="s">
        <v>191</v>
      </c>
      <c r="D32" s="551"/>
      <c r="E32" s="173">
        <v>0</v>
      </c>
      <c r="F32" s="196">
        <f>Aputaulu!E11+Aputaulu!E24</f>
        <v>0</v>
      </c>
      <c r="G32" s="196">
        <f>Aputaulu!F11+Aputaulu!F24</f>
        <v>0</v>
      </c>
      <c r="H32" s="196">
        <f>Aputaulu!G11+Aputaulu!G24</f>
        <v>0</v>
      </c>
      <c r="I32" s="196">
        <f>Aputaulu!H11+Aputaulu!H24</f>
        <v>0</v>
      </c>
      <c r="J32" s="196">
        <f>Aputaulu!I11+Aputaulu!I24</f>
        <v>0</v>
      </c>
      <c r="K32" s="196">
        <f>Aputaulu!J11+Aputaulu!J24</f>
        <v>0</v>
      </c>
      <c r="L32" s="196">
        <f>Aputaulu!K11+Aputaulu!K24</f>
        <v>0</v>
      </c>
      <c r="M32" s="196">
        <f>Aputaulu!L11+Aputaulu!L24</f>
        <v>0</v>
      </c>
      <c r="N32" s="196">
        <f>Aputaulu!M11+Aputaulu!M24</f>
        <v>0</v>
      </c>
      <c r="O32" s="196">
        <f>Aputaulu!N11+Aputaulu!N24</f>
        <v>0</v>
      </c>
      <c r="P32" s="196">
        <f>Aputaulu!O11+Aputaulu!O24</f>
        <v>0</v>
      </c>
      <c r="Q32" s="197">
        <f t="shared" si="8"/>
        <v>0</v>
      </c>
      <c r="R32"/>
      <c r="S32" s="53"/>
      <c r="T32" s="11"/>
      <c r="U32" s="47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  <c r="AMK32"/>
      <c r="AML32"/>
    </row>
    <row r="33" spans="1:1027" ht="12.6" customHeight="1" x14ac:dyDescent="0.2">
      <c r="B33" s="140">
        <f t="shared" si="5"/>
        <v>20</v>
      </c>
      <c r="C33" s="537" t="s">
        <v>82</v>
      </c>
      <c r="D33" s="538"/>
      <c r="E33" s="196">
        <f>'3. KIINTEÄT KULUT'!G9+'3. KIINTEÄT KULUT'!G21</f>
        <v>0</v>
      </c>
      <c r="F33" s="196">
        <f>'3. KIINTEÄT KULUT'!H9+'3. KIINTEÄT KULUT'!H21</f>
        <v>0</v>
      </c>
      <c r="G33" s="196">
        <f>'3. KIINTEÄT KULUT'!I9+'3. KIINTEÄT KULUT'!I21</f>
        <v>0</v>
      </c>
      <c r="H33" s="196">
        <f>'3. KIINTEÄT KULUT'!J9+'3. KIINTEÄT KULUT'!J21</f>
        <v>0</v>
      </c>
      <c r="I33" s="196">
        <f>'3. KIINTEÄT KULUT'!K9+'3. KIINTEÄT KULUT'!K21</f>
        <v>0</v>
      </c>
      <c r="J33" s="196">
        <f>'3. KIINTEÄT KULUT'!L9+'3. KIINTEÄT KULUT'!L21</f>
        <v>0</v>
      </c>
      <c r="K33" s="196">
        <f>'3. KIINTEÄT KULUT'!M9+'3. KIINTEÄT KULUT'!M21</f>
        <v>0</v>
      </c>
      <c r="L33" s="196">
        <f>'3. KIINTEÄT KULUT'!N9+'3. KIINTEÄT KULUT'!N21</f>
        <v>0</v>
      </c>
      <c r="M33" s="196">
        <f>'3. KIINTEÄT KULUT'!O9+'3. KIINTEÄT KULUT'!O21</f>
        <v>0</v>
      </c>
      <c r="N33" s="196">
        <f>'3. KIINTEÄT KULUT'!P9+'3. KIINTEÄT KULUT'!P21</f>
        <v>0</v>
      </c>
      <c r="O33" s="196">
        <f>'3. KIINTEÄT KULUT'!Q9+'3. KIINTEÄT KULUT'!Q21</f>
        <v>0</v>
      </c>
      <c r="P33" s="196">
        <f>'3. KIINTEÄT KULUT'!R9+'3. KIINTEÄT KULUT'!R21</f>
        <v>0</v>
      </c>
      <c r="Q33" s="195">
        <f t="shared" si="8"/>
        <v>0</v>
      </c>
      <c r="R33"/>
      <c r="S33" s="53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2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  <c r="AMK33"/>
      <c r="AML33"/>
    </row>
    <row r="34" spans="1:1027" ht="12.6" customHeight="1" x14ac:dyDescent="0.2">
      <c r="B34" s="140">
        <f t="shared" si="5"/>
        <v>21</v>
      </c>
      <c r="C34" s="537" t="s">
        <v>83</v>
      </c>
      <c r="D34" s="538"/>
      <c r="E34" s="196">
        <f>'3. KIINTEÄT KULUT'!G12+'3. KIINTEÄT KULUT'!G13+'3. KIINTEÄT KULUT'!G24+'3. KIINTEÄT KULUT'!G25</f>
        <v>0</v>
      </c>
      <c r="F34" s="196">
        <f>'3. KIINTEÄT KULUT'!H12+'3. KIINTEÄT KULUT'!H13+'3. KIINTEÄT KULUT'!H24+'3. KIINTEÄT KULUT'!H25</f>
        <v>0</v>
      </c>
      <c r="G34" s="196">
        <f>'3. KIINTEÄT KULUT'!I12+'3. KIINTEÄT KULUT'!I13+'3. KIINTEÄT KULUT'!I24+'3. KIINTEÄT KULUT'!I25</f>
        <v>0</v>
      </c>
      <c r="H34" s="196">
        <f>'3. KIINTEÄT KULUT'!J12+'3. KIINTEÄT KULUT'!J13+'3. KIINTEÄT KULUT'!J24+'3. KIINTEÄT KULUT'!J25</f>
        <v>0</v>
      </c>
      <c r="I34" s="196">
        <f>'3. KIINTEÄT KULUT'!K12+'3. KIINTEÄT KULUT'!K13+'3. KIINTEÄT KULUT'!K24+'3. KIINTEÄT KULUT'!K25</f>
        <v>0</v>
      </c>
      <c r="J34" s="196">
        <f>'3. KIINTEÄT KULUT'!L12+'3. KIINTEÄT KULUT'!L13+'3. KIINTEÄT KULUT'!L24+'3. KIINTEÄT KULUT'!L25</f>
        <v>0</v>
      </c>
      <c r="K34" s="196">
        <f>'3. KIINTEÄT KULUT'!M12+'3. KIINTEÄT KULUT'!M13+'3. KIINTEÄT KULUT'!M24+'3. KIINTEÄT KULUT'!M25</f>
        <v>0</v>
      </c>
      <c r="L34" s="196">
        <f>'3. KIINTEÄT KULUT'!N12+'3. KIINTEÄT KULUT'!N13+'3. KIINTEÄT KULUT'!N24+'3. KIINTEÄT KULUT'!N25</f>
        <v>0</v>
      </c>
      <c r="M34" s="196">
        <f>'3. KIINTEÄT KULUT'!O12+'3. KIINTEÄT KULUT'!O13+'3. KIINTEÄT KULUT'!O24+'3. KIINTEÄT KULUT'!O25</f>
        <v>0</v>
      </c>
      <c r="N34" s="196">
        <f>'3. KIINTEÄT KULUT'!P12+'3. KIINTEÄT KULUT'!P13+'3. KIINTEÄT KULUT'!P24+'3. KIINTEÄT KULUT'!P25</f>
        <v>0</v>
      </c>
      <c r="O34" s="196">
        <f>'3. KIINTEÄT KULUT'!Q12+'3. KIINTEÄT KULUT'!Q13+'3. KIINTEÄT KULUT'!Q24+'3. KIINTEÄT KULUT'!Q25</f>
        <v>0</v>
      </c>
      <c r="P34" s="196">
        <f>'3. KIINTEÄT KULUT'!R12+'3. KIINTEÄT KULUT'!R13+'3. KIINTEÄT KULUT'!R24+'3. KIINTEÄT KULUT'!R25</f>
        <v>0</v>
      </c>
      <c r="Q34" s="195">
        <f>SUM(E34:P34)</f>
        <v>0</v>
      </c>
      <c r="R34"/>
      <c r="S34" s="53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2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  <c r="AMK34"/>
      <c r="AML34"/>
    </row>
    <row r="35" spans="1:1027" ht="12.6" customHeight="1" x14ac:dyDescent="0.2">
      <c r="B35" s="140">
        <f t="shared" si="5"/>
        <v>22</v>
      </c>
      <c r="C35" s="542" t="s">
        <v>188</v>
      </c>
      <c r="D35" s="542"/>
      <c r="E35" s="198">
        <v>0</v>
      </c>
      <c r="F35" s="198">
        <f t="shared" ref="F35:P35" si="9">E35</f>
        <v>0</v>
      </c>
      <c r="G35" s="198">
        <f t="shared" si="9"/>
        <v>0</v>
      </c>
      <c r="H35" s="198">
        <f t="shared" si="9"/>
        <v>0</v>
      </c>
      <c r="I35" s="198">
        <f t="shared" si="9"/>
        <v>0</v>
      </c>
      <c r="J35" s="198">
        <f t="shared" si="9"/>
        <v>0</v>
      </c>
      <c r="K35" s="198">
        <f t="shared" si="9"/>
        <v>0</v>
      </c>
      <c r="L35" s="198">
        <f t="shared" si="9"/>
        <v>0</v>
      </c>
      <c r="M35" s="198">
        <f t="shared" si="9"/>
        <v>0</v>
      </c>
      <c r="N35" s="198">
        <f t="shared" si="9"/>
        <v>0</v>
      </c>
      <c r="O35" s="198">
        <f t="shared" si="9"/>
        <v>0</v>
      </c>
      <c r="P35" s="198">
        <f t="shared" si="9"/>
        <v>0</v>
      </c>
      <c r="Q35" s="197">
        <f>SUM(E35:P35)</f>
        <v>0</v>
      </c>
      <c r="R35"/>
      <c r="S35" s="53"/>
      <c r="T35" s="11"/>
      <c r="U35" s="11"/>
      <c r="V35" s="11">
        <v>0</v>
      </c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2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  <c r="AMK35"/>
      <c r="AML35"/>
    </row>
    <row r="36" spans="1:1027" ht="12.6" customHeight="1" x14ac:dyDescent="0.2">
      <c r="B36" s="139">
        <f t="shared" si="5"/>
        <v>23</v>
      </c>
      <c r="C36" s="543" t="s">
        <v>189</v>
      </c>
      <c r="D36" s="543"/>
      <c r="E36" s="199">
        <v>0</v>
      </c>
      <c r="F36" s="199">
        <f t="shared" ref="F36:P36" si="10">E36</f>
        <v>0</v>
      </c>
      <c r="G36" s="199">
        <f t="shared" si="10"/>
        <v>0</v>
      </c>
      <c r="H36" s="199">
        <f t="shared" si="10"/>
        <v>0</v>
      </c>
      <c r="I36" s="199">
        <f t="shared" si="10"/>
        <v>0</v>
      </c>
      <c r="J36" s="199">
        <f t="shared" si="10"/>
        <v>0</v>
      </c>
      <c r="K36" s="199">
        <f t="shared" si="10"/>
        <v>0</v>
      </c>
      <c r="L36" s="199">
        <f t="shared" si="10"/>
        <v>0</v>
      </c>
      <c r="M36" s="199">
        <f t="shared" si="10"/>
        <v>0</v>
      </c>
      <c r="N36" s="199">
        <f t="shared" si="10"/>
        <v>0</v>
      </c>
      <c r="O36" s="199">
        <f t="shared" si="10"/>
        <v>0</v>
      </c>
      <c r="P36" s="199">
        <f t="shared" si="10"/>
        <v>0</v>
      </c>
      <c r="Q36" s="436">
        <f>SUM(E36:P36)</f>
        <v>0</v>
      </c>
      <c r="R36"/>
      <c r="S36" s="53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2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  <c r="AMK36"/>
      <c r="AML36"/>
    </row>
    <row r="37" spans="1:1027" ht="18.75" customHeight="1" x14ac:dyDescent="0.2">
      <c r="B37" s="506"/>
      <c r="C37" s="434" t="s">
        <v>210</v>
      </c>
      <c r="D37" s="434"/>
      <c r="E37" s="435"/>
      <c r="F37" s="435"/>
      <c r="G37" s="435"/>
      <c r="H37" s="435"/>
      <c r="I37" s="435"/>
      <c r="J37" s="435"/>
      <c r="K37" s="435"/>
      <c r="L37" s="435"/>
      <c r="M37" s="435"/>
      <c r="N37" s="435"/>
      <c r="O37" s="435"/>
      <c r="P37" s="435"/>
      <c r="Q37" s="630" t="str">
        <f>Q9</f>
        <v>YHTEENSÄ</v>
      </c>
      <c r="R37"/>
      <c r="S37" s="53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2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  <c r="AMK37"/>
      <c r="AML37"/>
    </row>
    <row r="38" spans="1:1027" ht="12.6" customHeight="1" x14ac:dyDescent="0.2">
      <c r="B38" s="143">
        <v>24</v>
      </c>
      <c r="C38" s="565" t="s">
        <v>1</v>
      </c>
      <c r="D38" s="566"/>
      <c r="E38" s="200">
        <v>0</v>
      </c>
      <c r="F38" s="200">
        <v>0</v>
      </c>
      <c r="G38" s="200">
        <v>0</v>
      </c>
      <c r="H38" s="200">
        <v>0</v>
      </c>
      <c r="I38" s="200">
        <v>0</v>
      </c>
      <c r="J38" s="200">
        <v>0</v>
      </c>
      <c r="K38" s="200">
        <v>0</v>
      </c>
      <c r="L38" s="200">
        <v>0</v>
      </c>
      <c r="M38" s="200">
        <v>0</v>
      </c>
      <c r="N38" s="200">
        <v>0</v>
      </c>
      <c r="O38" s="200">
        <v>0</v>
      </c>
      <c r="P38" s="200">
        <v>0</v>
      </c>
      <c r="Q38" s="205">
        <f>SUM(E38:P38)</f>
        <v>0</v>
      </c>
      <c r="S38" s="53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2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  <c r="AMK38"/>
      <c r="AML38"/>
    </row>
    <row r="39" spans="1:1027" ht="12.6" customHeight="1" x14ac:dyDescent="0.2">
      <c r="B39" s="140">
        <f>1+B38</f>
        <v>25</v>
      </c>
      <c r="C39" s="546" t="s">
        <v>41</v>
      </c>
      <c r="D39" s="546"/>
      <c r="E39" s="198">
        <v>0</v>
      </c>
      <c r="F39" s="198">
        <v>0</v>
      </c>
      <c r="G39" s="198">
        <f t="shared" ref="G39:P39" si="11">F39</f>
        <v>0</v>
      </c>
      <c r="H39" s="198">
        <f t="shared" si="11"/>
        <v>0</v>
      </c>
      <c r="I39" s="198">
        <f t="shared" si="11"/>
        <v>0</v>
      </c>
      <c r="J39" s="198">
        <f t="shared" si="11"/>
        <v>0</v>
      </c>
      <c r="K39" s="198">
        <f t="shared" si="11"/>
        <v>0</v>
      </c>
      <c r="L39" s="198">
        <f t="shared" si="11"/>
        <v>0</v>
      </c>
      <c r="M39" s="198">
        <f t="shared" si="11"/>
        <v>0</v>
      </c>
      <c r="N39" s="198">
        <f t="shared" si="11"/>
        <v>0</v>
      </c>
      <c r="O39" s="198">
        <f t="shared" si="11"/>
        <v>0</v>
      </c>
      <c r="P39" s="198">
        <f t="shared" si="11"/>
        <v>0</v>
      </c>
      <c r="Q39" s="197">
        <f t="shared" si="8"/>
        <v>0</v>
      </c>
      <c r="R39"/>
      <c r="S39" s="53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2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  <c r="AMK39"/>
      <c r="AML39"/>
    </row>
    <row r="40" spans="1:1027" ht="12.6" customHeight="1" x14ac:dyDescent="0.2">
      <c r="B40" s="140">
        <f t="shared" ref="B40:B43" si="12">1+B39</f>
        <v>26</v>
      </c>
      <c r="C40" s="546" t="s">
        <v>132</v>
      </c>
      <c r="D40" s="546"/>
      <c r="E40" s="198">
        <v>0</v>
      </c>
      <c r="F40" s="198">
        <f t="shared" ref="F40:P40" si="13">E40</f>
        <v>0</v>
      </c>
      <c r="G40" s="198">
        <f t="shared" si="13"/>
        <v>0</v>
      </c>
      <c r="H40" s="198">
        <f t="shared" si="13"/>
        <v>0</v>
      </c>
      <c r="I40" s="198">
        <f t="shared" si="13"/>
        <v>0</v>
      </c>
      <c r="J40" s="198">
        <f t="shared" si="13"/>
        <v>0</v>
      </c>
      <c r="K40" s="198">
        <f t="shared" si="13"/>
        <v>0</v>
      </c>
      <c r="L40" s="198">
        <f t="shared" si="13"/>
        <v>0</v>
      </c>
      <c r="M40" s="198">
        <f t="shared" si="13"/>
        <v>0</v>
      </c>
      <c r="N40" s="198">
        <f t="shared" si="13"/>
        <v>0</v>
      </c>
      <c r="O40" s="198">
        <f t="shared" si="13"/>
        <v>0</v>
      </c>
      <c r="P40" s="198">
        <f t="shared" si="13"/>
        <v>0</v>
      </c>
      <c r="Q40" s="197">
        <f t="shared" si="8"/>
        <v>0</v>
      </c>
      <c r="R40"/>
      <c r="S40" s="53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2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  <c r="AMK40"/>
      <c r="AML40"/>
    </row>
    <row r="41" spans="1:1027" ht="12.6" customHeight="1" x14ac:dyDescent="0.2">
      <c r="B41" s="140">
        <f t="shared" si="12"/>
        <v>27</v>
      </c>
      <c r="C41" s="540" t="s">
        <v>209</v>
      </c>
      <c r="D41" s="540"/>
      <c r="E41" s="198">
        <v>0</v>
      </c>
      <c r="F41" s="198">
        <f t="shared" ref="F41:P41" si="14">E41</f>
        <v>0</v>
      </c>
      <c r="G41" s="198">
        <f t="shared" si="14"/>
        <v>0</v>
      </c>
      <c r="H41" s="198">
        <f t="shared" si="14"/>
        <v>0</v>
      </c>
      <c r="I41" s="198">
        <f t="shared" si="14"/>
        <v>0</v>
      </c>
      <c r="J41" s="198">
        <f t="shared" si="14"/>
        <v>0</v>
      </c>
      <c r="K41" s="198">
        <f t="shared" si="14"/>
        <v>0</v>
      </c>
      <c r="L41" s="198">
        <f t="shared" si="14"/>
        <v>0</v>
      </c>
      <c r="M41" s="198">
        <f t="shared" si="14"/>
        <v>0</v>
      </c>
      <c r="N41" s="198">
        <f t="shared" si="14"/>
        <v>0</v>
      </c>
      <c r="O41" s="198">
        <f t="shared" si="14"/>
        <v>0</v>
      </c>
      <c r="P41" s="198">
        <f t="shared" si="14"/>
        <v>0</v>
      </c>
      <c r="Q41" s="197">
        <f t="shared" si="8"/>
        <v>0</v>
      </c>
      <c r="R41"/>
      <c r="S41" s="53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2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  <c r="AMK41"/>
      <c r="AML41"/>
    </row>
    <row r="42" spans="1:1027" ht="12.6" customHeight="1" x14ac:dyDescent="0.2">
      <c r="B42" s="140">
        <f t="shared" si="12"/>
        <v>28</v>
      </c>
      <c r="C42" s="544" t="s">
        <v>78</v>
      </c>
      <c r="D42" s="545"/>
      <c r="E42" s="198">
        <v>0</v>
      </c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7">
        <f>SUM(E42:P42)</f>
        <v>0</v>
      </c>
      <c r="R42"/>
      <c r="S42" s="53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  <c r="AMK42"/>
      <c r="AML42"/>
    </row>
    <row r="43" spans="1:1027" ht="12.6" customHeight="1" x14ac:dyDescent="0.2">
      <c r="B43" s="439">
        <f t="shared" si="12"/>
        <v>29</v>
      </c>
      <c r="C43" s="541" t="s">
        <v>79</v>
      </c>
      <c r="D43" s="541"/>
      <c r="E43" s="440">
        <v>0</v>
      </c>
      <c r="F43" s="440">
        <f t="shared" ref="F43:P43" si="15">E43</f>
        <v>0</v>
      </c>
      <c r="G43" s="440">
        <f t="shared" si="15"/>
        <v>0</v>
      </c>
      <c r="H43" s="440">
        <f t="shared" si="15"/>
        <v>0</v>
      </c>
      <c r="I43" s="440">
        <f t="shared" si="15"/>
        <v>0</v>
      </c>
      <c r="J43" s="440">
        <f t="shared" si="15"/>
        <v>0</v>
      </c>
      <c r="K43" s="440">
        <f t="shared" si="15"/>
        <v>0</v>
      </c>
      <c r="L43" s="440">
        <f t="shared" si="15"/>
        <v>0</v>
      </c>
      <c r="M43" s="440">
        <f t="shared" si="15"/>
        <v>0</v>
      </c>
      <c r="N43" s="440">
        <f t="shared" si="15"/>
        <v>0</v>
      </c>
      <c r="O43" s="440">
        <f t="shared" si="15"/>
        <v>0</v>
      </c>
      <c r="P43" s="440">
        <f t="shared" si="15"/>
        <v>0</v>
      </c>
      <c r="Q43" s="441">
        <f t="shared" si="8"/>
        <v>0</v>
      </c>
      <c r="R43"/>
      <c r="S43" s="53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2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  <c r="AMK43"/>
      <c r="AML43"/>
    </row>
    <row r="44" spans="1:1027" ht="15" customHeight="1" x14ac:dyDescent="0.2">
      <c r="B44" s="560" t="s">
        <v>9</v>
      </c>
      <c r="C44" s="560"/>
      <c r="D44" s="560"/>
      <c r="E44" s="437">
        <f>E18+E19+E20+E21+E22+E23+E24+E25+E26+E27+E28+E29+E30+E31+E32+E33+E34+E35+E36+-E38+E39++E40+E41-E42+E43</f>
        <v>0</v>
      </c>
      <c r="F44" s="437">
        <f t="shared" ref="F44:P44" si="16">F18+F19+F20+F21+F22+F23+F24+F25+F26+F27+F28+F29+F30+F31+F32+F33+F34+F35+F36+-F38+F39++F40+F41-F42+F43</f>
        <v>0</v>
      </c>
      <c r="G44" s="437">
        <f t="shared" si="16"/>
        <v>0</v>
      </c>
      <c r="H44" s="437">
        <f t="shared" si="16"/>
        <v>0</v>
      </c>
      <c r="I44" s="437">
        <f t="shared" si="16"/>
        <v>0</v>
      </c>
      <c r="J44" s="437">
        <f t="shared" si="16"/>
        <v>0</v>
      </c>
      <c r="K44" s="437">
        <f t="shared" si="16"/>
        <v>0</v>
      </c>
      <c r="L44" s="437">
        <f t="shared" si="16"/>
        <v>0</v>
      </c>
      <c r="M44" s="437">
        <f t="shared" si="16"/>
        <v>0</v>
      </c>
      <c r="N44" s="437">
        <f t="shared" si="16"/>
        <v>0</v>
      </c>
      <c r="O44" s="437">
        <f t="shared" si="16"/>
        <v>0</v>
      </c>
      <c r="P44" s="437">
        <f t="shared" si="16"/>
        <v>0</v>
      </c>
      <c r="Q44" s="438">
        <f>SUM(E44:P44)</f>
        <v>0</v>
      </c>
      <c r="R44"/>
      <c r="S44" s="53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2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  <c r="AMK44"/>
      <c r="AML44"/>
    </row>
    <row r="45" spans="1:1027" ht="4.5" customHeight="1" x14ac:dyDescent="0.2">
      <c r="B45" s="13"/>
      <c r="C45" s="13"/>
      <c r="D45" s="13"/>
      <c r="E45" s="279"/>
      <c r="F45" s="279"/>
      <c r="G45" s="279"/>
      <c r="H45" s="279"/>
      <c r="I45" s="279"/>
      <c r="J45" s="279"/>
      <c r="K45" s="279"/>
      <c r="L45" s="279"/>
      <c r="M45" s="279"/>
      <c r="N45" s="279"/>
      <c r="O45" s="279"/>
      <c r="P45" s="279"/>
      <c r="Q45" s="14"/>
      <c r="R45"/>
      <c r="S45" s="10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  <c r="AMK45"/>
      <c r="AML45"/>
    </row>
    <row r="46" spans="1:1027" ht="15" customHeight="1" x14ac:dyDescent="0.2">
      <c r="B46" s="511">
        <v>30</v>
      </c>
      <c r="C46" s="561" t="s">
        <v>10</v>
      </c>
      <c r="D46" s="561"/>
      <c r="E46" s="512">
        <f t="shared" ref="E46:P46" si="17">+E14-E44</f>
        <v>0</v>
      </c>
      <c r="F46" s="512">
        <f t="shared" si="17"/>
        <v>0</v>
      </c>
      <c r="G46" s="512">
        <f t="shared" si="17"/>
        <v>0</v>
      </c>
      <c r="H46" s="512">
        <f t="shared" si="17"/>
        <v>0</v>
      </c>
      <c r="I46" s="512">
        <f t="shared" si="17"/>
        <v>0</v>
      </c>
      <c r="J46" s="512">
        <f t="shared" si="17"/>
        <v>0</v>
      </c>
      <c r="K46" s="512">
        <f t="shared" si="17"/>
        <v>0</v>
      </c>
      <c r="L46" s="512">
        <f t="shared" si="17"/>
        <v>0</v>
      </c>
      <c r="M46" s="512">
        <f t="shared" si="17"/>
        <v>0</v>
      </c>
      <c r="N46" s="512">
        <f t="shared" si="17"/>
        <v>0</v>
      </c>
      <c r="O46" s="512">
        <f t="shared" si="17"/>
        <v>0</v>
      </c>
      <c r="P46" s="512">
        <f t="shared" si="17"/>
        <v>0</v>
      </c>
      <c r="Q46" s="512">
        <f>SUM(E46:P46)</f>
        <v>0</v>
      </c>
      <c r="R46"/>
      <c r="S46" s="15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7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  <c r="AMK46"/>
      <c r="AML46"/>
    </row>
    <row r="47" spans="1:1027" ht="15" customHeight="1" x14ac:dyDescent="0.2">
      <c r="A47" s="89"/>
      <c r="B47" s="511">
        <v>31</v>
      </c>
      <c r="C47" s="562" t="s">
        <v>31</v>
      </c>
      <c r="D47" s="562"/>
      <c r="E47" s="514">
        <f>+E46+E10</f>
        <v>0</v>
      </c>
      <c r="F47" s="514">
        <f t="shared" ref="F47:P47" si="18">+E47+F46</f>
        <v>0</v>
      </c>
      <c r="G47" s="514">
        <f t="shared" si="18"/>
        <v>0</v>
      </c>
      <c r="H47" s="514">
        <f t="shared" si="18"/>
        <v>0</v>
      </c>
      <c r="I47" s="514">
        <f t="shared" si="18"/>
        <v>0</v>
      </c>
      <c r="J47" s="514">
        <f t="shared" si="18"/>
        <v>0</v>
      </c>
      <c r="K47" s="514">
        <f t="shared" si="18"/>
        <v>0</v>
      </c>
      <c r="L47" s="514">
        <f t="shared" si="18"/>
        <v>0</v>
      </c>
      <c r="M47" s="514">
        <f t="shared" si="18"/>
        <v>0</v>
      </c>
      <c r="N47" s="514">
        <f t="shared" si="18"/>
        <v>0</v>
      </c>
      <c r="O47" s="514">
        <f t="shared" si="18"/>
        <v>0</v>
      </c>
      <c r="P47" s="515">
        <f t="shared" si="18"/>
        <v>0</v>
      </c>
      <c r="Q47" s="513"/>
      <c r="R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  <c r="AMK47"/>
      <c r="AML47"/>
    </row>
    <row r="48" spans="1:1027" s="216" customFormat="1" ht="15" customHeight="1" x14ac:dyDescent="0.2">
      <c r="A48" s="214"/>
      <c r="B48" s="214"/>
      <c r="C48" s="576" t="s">
        <v>116</v>
      </c>
      <c r="D48" s="576"/>
      <c r="E48" s="516">
        <f>IF($Q44=0,0,E47*30/($Q44/12))</f>
        <v>0</v>
      </c>
      <c r="F48" s="516">
        <f t="shared" ref="F48:P48" si="19">IF($Q44=0,0,F47*30/($Q44/12))</f>
        <v>0</v>
      </c>
      <c r="G48" s="516">
        <f t="shared" si="19"/>
        <v>0</v>
      </c>
      <c r="H48" s="516">
        <f t="shared" si="19"/>
        <v>0</v>
      </c>
      <c r="I48" s="516">
        <f t="shared" si="19"/>
        <v>0</v>
      </c>
      <c r="J48" s="516">
        <f t="shared" si="19"/>
        <v>0</v>
      </c>
      <c r="K48" s="516">
        <f t="shared" si="19"/>
        <v>0</v>
      </c>
      <c r="L48" s="516">
        <f t="shared" si="19"/>
        <v>0</v>
      </c>
      <c r="M48" s="516">
        <f t="shared" si="19"/>
        <v>0</v>
      </c>
      <c r="N48" s="516">
        <f t="shared" si="19"/>
        <v>0</v>
      </c>
      <c r="O48" s="516">
        <f t="shared" si="19"/>
        <v>0</v>
      </c>
      <c r="P48" s="516">
        <f t="shared" si="19"/>
        <v>0</v>
      </c>
      <c r="Q48" s="215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MM48" s="214"/>
    </row>
    <row r="49" spans="1:1026" ht="18" customHeight="1" x14ac:dyDescent="0.2">
      <c r="B49" s="564"/>
      <c r="C49" s="564"/>
      <c r="D49" s="564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563"/>
      <c r="P49" s="563"/>
      <c r="Q49" s="563"/>
      <c r="R49"/>
      <c r="T49" s="531"/>
      <c r="U49" s="531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  <c r="AMK49"/>
      <c r="AML49"/>
    </row>
    <row r="50" spans="1:1026" ht="12.75" customHeight="1" x14ac:dyDescent="0.2">
      <c r="B50" s="574"/>
      <c r="C50" s="574"/>
      <c r="D50" s="574"/>
      <c r="E50" s="574"/>
      <c r="F50" s="574"/>
      <c r="G50" s="574"/>
      <c r="H50" s="574"/>
      <c r="I50" s="16"/>
      <c r="J50" s="20"/>
      <c r="K50" s="575"/>
      <c r="L50" s="575"/>
      <c r="M50" s="575"/>
      <c r="N50" s="575"/>
      <c r="O50" s="575"/>
      <c r="P50" s="575"/>
      <c r="Q50" s="575"/>
      <c r="R50"/>
      <c r="T50" s="21"/>
      <c r="W50" s="22" t="s">
        <v>11</v>
      </c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  <c r="AMK50"/>
      <c r="AML50"/>
    </row>
    <row r="51" spans="1:1026" x14ac:dyDescent="0.2">
      <c r="B51"/>
      <c r="C51" s="536"/>
      <c r="D51" s="536"/>
      <c r="E51" s="539"/>
      <c r="F51" s="539"/>
      <c r="G51" s="539"/>
      <c r="H51" s="16"/>
      <c r="I51" s="16"/>
      <c r="J51" s="16"/>
      <c r="K51" s="16"/>
      <c r="L51" s="16"/>
      <c r="M51" s="59"/>
      <c r="N51" s="220"/>
      <c r="O51" s="220"/>
      <c r="P51" s="220"/>
      <c r="Q51" s="220"/>
      <c r="R51"/>
      <c r="T51" s="2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  <c r="AMK51"/>
      <c r="AML51"/>
    </row>
    <row r="52" spans="1:1026" ht="15.75" x14ac:dyDescent="0.25">
      <c r="B52"/>
      <c r="C52" s="90" t="str">
        <f>+C6</f>
        <v>Yrityksen nimi</v>
      </c>
      <c r="D52"/>
      <c r="E52" s="17"/>
      <c r="F52" s="17"/>
      <c r="G52" s="17"/>
      <c r="H52"/>
      <c r="I52"/>
      <c r="J52"/>
      <c r="K52"/>
      <c r="L52" s="17"/>
      <c r="M52" s="17"/>
      <c r="N52" s="17"/>
      <c r="O52" s="17"/>
      <c r="P52" s="17"/>
      <c r="Q52"/>
      <c r="R52"/>
      <c r="T52" s="21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  <c r="AMK52"/>
      <c r="AML52"/>
    </row>
    <row r="53" spans="1:1026" x14ac:dyDescent="0.2">
      <c r="B53"/>
      <c r="C53"/>
      <c r="D53"/>
      <c r="E53" s="17"/>
      <c r="F53" s="17"/>
      <c r="G53" s="17"/>
      <c r="H53"/>
      <c r="I53"/>
      <c r="J53"/>
      <c r="K53"/>
      <c r="L53" s="17"/>
      <c r="M53" s="17"/>
      <c r="N53" s="17"/>
      <c r="O53" s="17"/>
      <c r="P53" s="17"/>
      <c r="Q53"/>
      <c r="R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  <c r="AMK53"/>
      <c r="AML53"/>
    </row>
    <row r="54" spans="1:1026" s="2" customFormat="1" ht="20.25" x14ac:dyDescent="0.3">
      <c r="A54" s="1"/>
      <c r="B54"/>
      <c r="C54"/>
      <c r="D54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/>
    </row>
    <row r="55" spans="1:1026" ht="20.25" x14ac:dyDescent="0.3">
      <c r="A55" s="2"/>
      <c r="B55" s="2"/>
      <c r="D55" s="2"/>
      <c r="E55" s="2"/>
      <c r="F55" s="2"/>
      <c r="G55" s="2"/>
      <c r="H55" s="2" t="s">
        <v>4</v>
      </c>
      <c r="I55" s="2"/>
      <c r="J55" s="2"/>
      <c r="K55" s="2"/>
      <c r="L55" s="2"/>
      <c r="M55" s="2"/>
      <c r="N55" s="2"/>
      <c r="O55" s="2"/>
      <c r="P55" s="2"/>
      <c r="Q55" s="2"/>
    </row>
    <row r="56" spans="1:1026" x14ac:dyDescent="0.2">
      <c r="C56"/>
    </row>
    <row r="57" spans="1:1026" x14ac:dyDescent="0.2">
      <c r="C57"/>
    </row>
    <row r="58" spans="1:1026" x14ac:dyDescent="0.2">
      <c r="C58"/>
    </row>
    <row r="59" spans="1:1026" x14ac:dyDescent="0.2">
      <c r="C59"/>
    </row>
    <row r="60" spans="1:1026" x14ac:dyDescent="0.2">
      <c r="C60"/>
    </row>
    <row r="61" spans="1:1026" x14ac:dyDescent="0.2">
      <c r="C61"/>
    </row>
    <row r="62" spans="1:1026" x14ac:dyDescent="0.2">
      <c r="C62"/>
    </row>
    <row r="63" spans="1:1026" x14ac:dyDescent="0.2">
      <c r="C63"/>
    </row>
    <row r="64" spans="1:1026" x14ac:dyDescent="0.2">
      <c r="C64"/>
    </row>
    <row r="65" spans="3:3" x14ac:dyDescent="0.2">
      <c r="C65"/>
    </row>
    <row r="66" spans="3:3" x14ac:dyDescent="0.2">
      <c r="C66"/>
    </row>
    <row r="67" spans="3:3" x14ac:dyDescent="0.2">
      <c r="C67"/>
    </row>
    <row r="68" spans="3:3" x14ac:dyDescent="0.2">
      <c r="C68"/>
    </row>
    <row r="69" spans="3:3" x14ac:dyDescent="0.2">
      <c r="C69"/>
    </row>
    <row r="70" spans="3:3" x14ac:dyDescent="0.2">
      <c r="C70"/>
    </row>
    <row r="71" spans="3:3" x14ac:dyDescent="0.2">
      <c r="C71"/>
    </row>
    <row r="72" spans="3:3" x14ac:dyDescent="0.2">
      <c r="C72"/>
    </row>
    <row r="73" spans="3:3" x14ac:dyDescent="0.2">
      <c r="C73"/>
    </row>
    <row r="74" spans="3:3" x14ac:dyDescent="0.2">
      <c r="C74"/>
    </row>
    <row r="75" spans="3:3" x14ac:dyDescent="0.2">
      <c r="C75"/>
    </row>
    <row r="76" spans="3:3" x14ac:dyDescent="0.2">
      <c r="C76"/>
    </row>
    <row r="77" spans="3:3" x14ac:dyDescent="0.2">
      <c r="C77"/>
    </row>
    <row r="78" spans="3:3" x14ac:dyDescent="0.2">
      <c r="C78"/>
    </row>
    <row r="79" spans="3:3" x14ac:dyDescent="0.2">
      <c r="C79"/>
    </row>
    <row r="80" spans="3:3" x14ac:dyDescent="0.2">
      <c r="C80"/>
    </row>
    <row r="81" spans="2:17" x14ac:dyDescent="0.2">
      <c r="C81"/>
    </row>
    <row r="82" spans="2:17" x14ac:dyDescent="0.2">
      <c r="C82"/>
    </row>
    <row r="83" spans="2:17" x14ac:dyDescent="0.2">
      <c r="C83"/>
    </row>
    <row r="84" spans="2:17" x14ac:dyDescent="0.2">
      <c r="B84" s="533"/>
      <c r="C84" s="533"/>
      <c r="D84" s="533"/>
      <c r="E84" s="533"/>
      <c r="M84" s="534"/>
      <c r="N84" s="534"/>
      <c r="O84" s="534"/>
      <c r="P84" s="534"/>
      <c r="Q84" s="534"/>
    </row>
    <row r="85" spans="2:17" x14ac:dyDescent="0.2">
      <c r="B85" s="162"/>
      <c r="C85" s="162"/>
      <c r="D85" s="162"/>
      <c r="E85" s="162"/>
      <c r="M85" s="202"/>
      <c r="N85" s="202"/>
      <c r="O85" s="202"/>
      <c r="P85" s="202"/>
      <c r="Q85" s="202"/>
    </row>
    <row r="86" spans="2:17" x14ac:dyDescent="0.2">
      <c r="B86" s="162"/>
      <c r="C86" s="162"/>
      <c r="D86" s="162"/>
      <c r="E86" s="162"/>
      <c r="M86" s="202"/>
      <c r="N86" s="202"/>
      <c r="O86" s="202"/>
      <c r="P86" s="202"/>
      <c r="Q86" s="202"/>
    </row>
    <row r="87" spans="2:17" x14ac:dyDescent="0.2">
      <c r="B87" s="535" t="s">
        <v>211</v>
      </c>
      <c r="C87" s="535"/>
      <c r="D87" s="162"/>
      <c r="E87" s="162"/>
      <c r="M87" s="202"/>
      <c r="N87" s="202"/>
      <c r="O87" s="202"/>
      <c r="P87" s="202"/>
      <c r="Q87" s="202"/>
    </row>
    <row r="88" spans="2:17" x14ac:dyDescent="0.2">
      <c r="C88"/>
    </row>
    <row r="89" spans="2:17" x14ac:dyDescent="0.2">
      <c r="B89" s="577" t="s">
        <v>108</v>
      </c>
      <c r="C89" s="577"/>
      <c r="D89" s="577"/>
      <c r="E89" s="577"/>
      <c r="F89" s="577"/>
      <c r="G89" s="577"/>
      <c r="H89" s="577"/>
      <c r="I89" s="577"/>
    </row>
    <row r="90" spans="2:17" x14ac:dyDescent="0.2">
      <c r="B90" s="162" t="s">
        <v>109</v>
      </c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</row>
    <row r="91" spans="2:17" x14ac:dyDescent="0.2">
      <c r="B91" s="533" t="s">
        <v>110</v>
      </c>
      <c r="C91" s="533"/>
      <c r="D91" s="533"/>
      <c r="E91" s="533"/>
      <c r="F91" s="533"/>
      <c r="G91" s="533"/>
      <c r="H91" s="533"/>
      <c r="I91" s="533"/>
      <c r="J91" s="533"/>
      <c r="K91" s="533"/>
      <c r="L91" s="533"/>
      <c r="M91" s="533"/>
      <c r="N91" s="533"/>
      <c r="O91" s="533"/>
      <c r="P91" s="533"/>
      <c r="Q91" s="533"/>
    </row>
    <row r="92" spans="2:17" x14ac:dyDescent="0.2">
      <c r="C92" s="24"/>
    </row>
    <row r="93" spans="2:17" x14ac:dyDescent="0.2">
      <c r="B93" s="533"/>
      <c r="C93" s="533"/>
      <c r="D93" s="533"/>
      <c r="E93" s="533"/>
    </row>
  </sheetData>
  <sheetProtection algorithmName="SHA-512" hashValue="3yTcgFdbu2e6+RPbhm541/rKPZVpHebjzuJG57ZT79OmWfQMxsSeGiPpmAAptEilhbTJh9z3ouN5ZFb8NKnG3g==" saltValue="IdcR/yibhX/y0jKWVW1ZPw==" spinCount="100000" sheet="1" objects="1" scenarios="1"/>
  <mergeCells count="50">
    <mergeCell ref="B50:H50"/>
    <mergeCell ref="K50:Q50"/>
    <mergeCell ref="C48:D48"/>
    <mergeCell ref="B89:I89"/>
    <mergeCell ref="B91:Q91"/>
    <mergeCell ref="C38:D38"/>
    <mergeCell ref="C13:D13"/>
    <mergeCell ref="B14:D14"/>
    <mergeCell ref="C19:D19"/>
    <mergeCell ref="C18:D18"/>
    <mergeCell ref="C23:D23"/>
    <mergeCell ref="C25:D25"/>
    <mergeCell ref="C27:D27"/>
    <mergeCell ref="C16:D16"/>
    <mergeCell ref="B44:D44"/>
    <mergeCell ref="C46:D46"/>
    <mergeCell ref="C47:D47"/>
    <mergeCell ref="O49:Q49"/>
    <mergeCell ref="B49:D49"/>
    <mergeCell ref="S6:T6"/>
    <mergeCell ref="C11:D11"/>
    <mergeCell ref="C33:D33"/>
    <mergeCell ref="C26:D26"/>
    <mergeCell ref="C28:D28"/>
    <mergeCell ref="C29:D29"/>
    <mergeCell ref="C30:D30"/>
    <mergeCell ref="C31:D31"/>
    <mergeCell ref="C32:D32"/>
    <mergeCell ref="M6:N6"/>
    <mergeCell ref="H7:K7"/>
    <mergeCell ref="C6:F6"/>
    <mergeCell ref="C7:F7"/>
    <mergeCell ref="C12:D12"/>
    <mergeCell ref="C9:D9"/>
    <mergeCell ref="T49:U49"/>
    <mergeCell ref="B4:C4"/>
    <mergeCell ref="B93:E93"/>
    <mergeCell ref="M84:Q84"/>
    <mergeCell ref="B84:E84"/>
    <mergeCell ref="B87:C87"/>
    <mergeCell ref="C51:D51"/>
    <mergeCell ref="C34:D34"/>
    <mergeCell ref="E51:G51"/>
    <mergeCell ref="C41:D41"/>
    <mergeCell ref="C43:D43"/>
    <mergeCell ref="C35:D35"/>
    <mergeCell ref="C36:D36"/>
    <mergeCell ref="C42:D42"/>
    <mergeCell ref="C40:D40"/>
    <mergeCell ref="C39:D39"/>
  </mergeCells>
  <conditionalFormatting sqref="E48:P48">
    <cfRule type="cellIs" dxfId="5" priority="1" operator="between">
      <formula>30</formula>
      <formula>60</formula>
    </cfRule>
    <cfRule type="cellIs" dxfId="4" priority="2" operator="greaterThan">
      <formula>60</formula>
    </cfRule>
    <cfRule type="cellIs" dxfId="3" priority="4" operator="between">
      <formula>73</formula>
      <formula>106</formula>
    </cfRule>
    <cfRule type="cellIs" dxfId="2" priority="5" operator="between">
      <formula>30</formula>
      <formula>60</formula>
    </cfRule>
    <cfRule type="cellIs" dxfId="1" priority="6" operator="lessThan">
      <formula>30</formula>
    </cfRule>
    <cfRule type="cellIs" dxfId="0" priority="7" operator="greaterThan">
      <formula>60</formula>
    </cfRule>
  </conditionalFormatting>
  <printOptions horizontalCentered="1"/>
  <pageMargins left="0.62992125984251968" right="0.23622047244094491" top="0.55118110236220474" bottom="0.35433070866141736" header="0.31496062992125984" footer="0.31496062992125984"/>
  <pageSetup paperSize="9" scale="84" firstPageNumber="0" orientation="landscape" r:id="rId1"/>
  <rowBreaks count="1" manualBreakCount="1">
    <brk id="50" min="1" max="34" man="1"/>
  </rowBreaks>
  <colBreaks count="1" manualBreakCount="1">
    <brk id="17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AM145"/>
  <sheetViews>
    <sheetView showGridLines="0" showZeros="0" zoomScale="110" zoomScaleNormal="110" workbookViewId="0">
      <selection activeCell="T19" sqref="T19"/>
    </sheetView>
  </sheetViews>
  <sheetFormatPr defaultRowHeight="12.75" x14ac:dyDescent="0.2"/>
  <cols>
    <col min="1" max="1" width="2.7109375" customWidth="1"/>
    <col min="2" max="2" width="31.7109375" customWidth="1"/>
    <col min="3" max="3" width="9.28515625" customWidth="1"/>
    <col min="4" max="4" width="5.28515625" customWidth="1"/>
    <col min="5" max="17" width="9.28515625" customWidth="1"/>
    <col min="18" max="18" width="9.42578125" customWidth="1"/>
    <col min="19" max="19" width="3.140625"/>
    <col min="20" max="20" width="10.140625" customWidth="1"/>
    <col min="21" max="22" width="8.5703125"/>
    <col min="26" max="26" width="8.5703125"/>
    <col min="30" max="35" width="8.5703125"/>
    <col min="38" max="1033" width="8.5703125"/>
  </cols>
  <sheetData>
    <row r="1" spans="2:39" ht="35.450000000000003" customHeight="1" x14ac:dyDescent="0.2">
      <c r="B1" s="578" t="s">
        <v>4</v>
      </c>
      <c r="C1" s="578"/>
      <c r="D1" s="578"/>
      <c r="E1" s="578"/>
      <c r="F1" s="578"/>
    </row>
    <row r="2" spans="2:39" ht="7.9" customHeight="1" thickBot="1" x14ac:dyDescent="0.25">
      <c r="B2" s="413"/>
      <c r="C2" s="413"/>
      <c r="D2" s="413"/>
      <c r="E2" s="413"/>
      <c r="F2" s="413"/>
    </row>
    <row r="3" spans="2:39" ht="15" customHeight="1" x14ac:dyDescent="0.25">
      <c r="B3" s="583" t="str">
        <f>'1. KASSABUDJETTI'!C6</f>
        <v>Yrityksen nimi</v>
      </c>
      <c r="C3" s="579" t="s">
        <v>120</v>
      </c>
      <c r="D3" s="138"/>
      <c r="E3" s="579" t="s">
        <v>120</v>
      </c>
      <c r="F3" s="138"/>
      <c r="G3" s="138"/>
      <c r="H3" s="585" t="s">
        <v>131</v>
      </c>
      <c r="I3" s="585"/>
      <c r="J3" s="585"/>
      <c r="K3" s="585"/>
      <c r="L3" s="585"/>
      <c r="M3" s="35"/>
      <c r="N3" s="35"/>
      <c r="O3" s="35"/>
      <c r="P3" s="35"/>
      <c r="Q3" s="35"/>
      <c r="R3" s="35"/>
      <c r="S3" s="35"/>
      <c r="T3" s="165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2:39" ht="15.6" customHeight="1" thickBot="1" x14ac:dyDescent="0.25">
      <c r="B4" s="584"/>
      <c r="C4" s="580"/>
      <c r="D4" s="35"/>
      <c r="E4" s="580"/>
      <c r="F4" s="35"/>
      <c r="G4" s="35"/>
      <c r="H4" s="586"/>
      <c r="I4" s="586"/>
      <c r="J4" s="586"/>
      <c r="K4" s="586"/>
      <c r="L4" s="586"/>
      <c r="M4" s="35"/>
      <c r="N4" s="35"/>
      <c r="O4" s="35"/>
      <c r="P4" s="35"/>
      <c r="Q4" s="35"/>
      <c r="R4" s="35"/>
      <c r="S4" s="35"/>
      <c r="T4" s="166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2:39" ht="18.95" customHeight="1" x14ac:dyDescent="0.2">
      <c r="B5" s="331" t="s">
        <v>212</v>
      </c>
      <c r="C5" s="332" t="s">
        <v>71</v>
      </c>
      <c r="D5" s="333" t="s">
        <v>106</v>
      </c>
      <c r="E5" s="334" t="s">
        <v>121</v>
      </c>
      <c r="F5" s="335">
        <f>'1. KASSABUDJETTI'!E9</f>
        <v>46023</v>
      </c>
      <c r="G5" s="336">
        <f>'1. KASSABUDJETTI'!F9</f>
        <v>46054</v>
      </c>
      <c r="H5" s="336">
        <f>'1. KASSABUDJETTI'!G9</f>
        <v>46085</v>
      </c>
      <c r="I5" s="336">
        <f>'1. KASSABUDJETTI'!H9</f>
        <v>46116</v>
      </c>
      <c r="J5" s="336">
        <f>'1. KASSABUDJETTI'!I9</f>
        <v>46147</v>
      </c>
      <c r="K5" s="336">
        <f>'1. KASSABUDJETTI'!J9</f>
        <v>46178</v>
      </c>
      <c r="L5" s="336">
        <f>'1. KASSABUDJETTI'!K9</f>
        <v>46209</v>
      </c>
      <c r="M5" s="336">
        <f>'1. KASSABUDJETTI'!L9</f>
        <v>46240</v>
      </c>
      <c r="N5" s="336">
        <f>'1. KASSABUDJETTI'!M9</f>
        <v>46271</v>
      </c>
      <c r="O5" s="336">
        <f>'1. KASSABUDJETTI'!N9</f>
        <v>46302</v>
      </c>
      <c r="P5" s="336">
        <f>'1. KASSABUDJETTI'!O9</f>
        <v>46333</v>
      </c>
      <c r="Q5" s="337">
        <f>'1. KASSABUDJETTI'!P9</f>
        <v>46364</v>
      </c>
      <c r="R5" s="338" t="str">
        <f>'1. KASSABUDJETTI'!Q9</f>
        <v>YHTEENSÄ</v>
      </c>
      <c r="S5" s="46"/>
      <c r="T5" s="167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0"/>
      <c r="AJ5" s="50"/>
      <c r="AK5" s="50"/>
      <c r="AL5" s="50"/>
      <c r="AM5" s="50"/>
    </row>
    <row r="6" spans="2:39" ht="12" customHeight="1" x14ac:dyDescent="0.2">
      <c r="B6" s="83" t="s">
        <v>114</v>
      </c>
      <c r="C6" s="222">
        <v>0</v>
      </c>
      <c r="D6" s="84">
        <v>25.5</v>
      </c>
      <c r="E6" s="294">
        <f>(C6+C6*D6%)</f>
        <v>0</v>
      </c>
      <c r="F6" s="293">
        <f t="shared" ref="F6:F55" si="0">E6/12</f>
        <v>0</v>
      </c>
      <c r="G6" s="295">
        <f t="shared" ref="G6" si="1">F6</f>
        <v>0</v>
      </c>
      <c r="H6" s="295">
        <f t="shared" ref="H6" si="2">G6</f>
        <v>0</v>
      </c>
      <c r="I6" s="295">
        <f t="shared" ref="I6" si="3">H6</f>
        <v>0</v>
      </c>
      <c r="J6" s="295">
        <f t="shared" ref="J6" si="4">I6</f>
        <v>0</v>
      </c>
      <c r="K6" s="295">
        <f t="shared" ref="K6" si="5">J6</f>
        <v>0</v>
      </c>
      <c r="L6" s="295">
        <f t="shared" ref="L6" si="6">K6</f>
        <v>0</v>
      </c>
      <c r="M6" s="295">
        <f t="shared" ref="M6" si="7">L6</f>
        <v>0</v>
      </c>
      <c r="N6" s="295">
        <f t="shared" ref="N6" si="8">M6</f>
        <v>0</v>
      </c>
      <c r="O6" s="295">
        <f t="shared" ref="O6" si="9">N6</f>
        <v>0</v>
      </c>
      <c r="P6" s="295">
        <f t="shared" ref="P6" si="10">O6</f>
        <v>0</v>
      </c>
      <c r="Q6" s="295">
        <f t="shared" ref="Q6" si="11">P6</f>
        <v>0</v>
      </c>
      <c r="R6" s="189">
        <f>SUM(F6:Q6)</f>
        <v>0</v>
      </c>
      <c r="S6" s="48"/>
      <c r="T6" s="397">
        <v>0</v>
      </c>
      <c r="U6" s="398"/>
      <c r="V6" s="398"/>
      <c r="W6" s="398"/>
      <c r="X6" s="398"/>
      <c r="Y6" s="398"/>
      <c r="Z6" s="398"/>
      <c r="AA6" s="398"/>
      <c r="AB6" s="398"/>
      <c r="AC6" s="398"/>
      <c r="AD6" s="398"/>
      <c r="AE6" s="398"/>
      <c r="AF6" s="398"/>
      <c r="AG6" s="398"/>
      <c r="AH6" s="398"/>
      <c r="AI6" s="399"/>
      <c r="AJ6" s="399"/>
      <c r="AK6" s="399"/>
      <c r="AL6" s="399"/>
      <c r="AM6" s="400"/>
    </row>
    <row r="7" spans="2:39" ht="12" customHeight="1" x14ac:dyDescent="0.2">
      <c r="B7" s="299"/>
      <c r="C7" s="368">
        <v>0</v>
      </c>
      <c r="D7" s="301">
        <f>D6</f>
        <v>25.5</v>
      </c>
      <c r="E7" s="302">
        <f>(C7+C7*D7%)</f>
        <v>0</v>
      </c>
      <c r="F7" s="303">
        <f t="shared" si="0"/>
        <v>0</v>
      </c>
      <c r="G7" s="304">
        <f t="shared" ref="G7:Q7" si="12">F7</f>
        <v>0</v>
      </c>
      <c r="H7" s="304">
        <f t="shared" si="12"/>
        <v>0</v>
      </c>
      <c r="I7" s="304">
        <f t="shared" si="12"/>
        <v>0</v>
      </c>
      <c r="J7" s="304">
        <f t="shared" si="12"/>
        <v>0</v>
      </c>
      <c r="K7" s="304">
        <f t="shared" si="12"/>
        <v>0</v>
      </c>
      <c r="L7" s="304">
        <f t="shared" si="12"/>
        <v>0</v>
      </c>
      <c r="M7" s="304">
        <f t="shared" si="12"/>
        <v>0</v>
      </c>
      <c r="N7" s="304">
        <f t="shared" si="12"/>
        <v>0</v>
      </c>
      <c r="O7" s="304">
        <f t="shared" si="12"/>
        <v>0</v>
      </c>
      <c r="P7" s="304">
        <f t="shared" si="12"/>
        <v>0</v>
      </c>
      <c r="Q7" s="304">
        <f t="shared" si="12"/>
        <v>0</v>
      </c>
      <c r="R7" s="305">
        <f>SUM(F7:Q7)</f>
        <v>0</v>
      </c>
      <c r="S7" s="48"/>
      <c r="T7" s="40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47"/>
      <c r="AJ7" s="47"/>
      <c r="AK7" s="47"/>
      <c r="AL7" s="47"/>
      <c r="AM7" s="402"/>
    </row>
    <row r="8" spans="2:39" ht="12" customHeight="1" x14ac:dyDescent="0.2">
      <c r="B8" s="299">
        <v>0</v>
      </c>
      <c r="C8" s="368">
        <v>0</v>
      </c>
      <c r="D8" s="301">
        <f t="shared" ref="D8:D55" si="13">D7</f>
        <v>25.5</v>
      </c>
      <c r="E8" s="302">
        <f t="shared" ref="E8:E55" si="14">(C8+C8*D8%)</f>
        <v>0</v>
      </c>
      <c r="F8" s="303">
        <f t="shared" si="0"/>
        <v>0</v>
      </c>
      <c r="G8" s="304">
        <f t="shared" ref="G8:Q8" si="15">F8</f>
        <v>0</v>
      </c>
      <c r="H8" s="304">
        <f t="shared" si="15"/>
        <v>0</v>
      </c>
      <c r="I8" s="304">
        <f t="shared" si="15"/>
        <v>0</v>
      </c>
      <c r="J8" s="304">
        <f t="shared" si="15"/>
        <v>0</v>
      </c>
      <c r="K8" s="304">
        <f t="shared" si="15"/>
        <v>0</v>
      </c>
      <c r="L8" s="304">
        <f t="shared" si="15"/>
        <v>0</v>
      </c>
      <c r="M8" s="304">
        <f t="shared" si="15"/>
        <v>0</v>
      </c>
      <c r="N8" s="304">
        <f t="shared" si="15"/>
        <v>0</v>
      </c>
      <c r="O8" s="304">
        <f t="shared" si="15"/>
        <v>0</v>
      </c>
      <c r="P8" s="304">
        <f t="shared" si="15"/>
        <v>0</v>
      </c>
      <c r="Q8" s="304">
        <f t="shared" si="15"/>
        <v>0</v>
      </c>
      <c r="R8" s="305">
        <f>SUM(F8:Q8)</f>
        <v>0</v>
      </c>
      <c r="S8" s="48"/>
      <c r="T8" s="40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47"/>
      <c r="AJ8" s="47"/>
      <c r="AK8" s="47"/>
      <c r="AL8" s="47"/>
      <c r="AM8" s="402"/>
    </row>
    <row r="9" spans="2:39" ht="12" customHeight="1" x14ac:dyDescent="0.2">
      <c r="B9" s="299">
        <v>0</v>
      </c>
      <c r="C9" s="368">
        <v>0</v>
      </c>
      <c r="D9" s="301">
        <f t="shared" si="13"/>
        <v>25.5</v>
      </c>
      <c r="E9" s="302">
        <f t="shared" si="14"/>
        <v>0</v>
      </c>
      <c r="F9" s="303">
        <f t="shared" si="0"/>
        <v>0</v>
      </c>
      <c r="G9" s="304">
        <f t="shared" ref="G9:Q9" si="16">F9</f>
        <v>0</v>
      </c>
      <c r="H9" s="304">
        <f t="shared" si="16"/>
        <v>0</v>
      </c>
      <c r="I9" s="304">
        <f t="shared" si="16"/>
        <v>0</v>
      </c>
      <c r="J9" s="304">
        <f t="shared" si="16"/>
        <v>0</v>
      </c>
      <c r="K9" s="304">
        <f t="shared" si="16"/>
        <v>0</v>
      </c>
      <c r="L9" s="304">
        <f t="shared" si="16"/>
        <v>0</v>
      </c>
      <c r="M9" s="304">
        <f t="shared" si="16"/>
        <v>0</v>
      </c>
      <c r="N9" s="304">
        <f t="shared" si="16"/>
        <v>0</v>
      </c>
      <c r="O9" s="304">
        <f t="shared" si="16"/>
        <v>0</v>
      </c>
      <c r="P9" s="304">
        <f t="shared" si="16"/>
        <v>0</v>
      </c>
      <c r="Q9" s="304">
        <f t="shared" si="16"/>
        <v>0</v>
      </c>
      <c r="R9" s="305">
        <f t="shared" ref="R9:R25" si="17">SUM(F9:Q9)</f>
        <v>0</v>
      </c>
      <c r="S9" s="48"/>
      <c r="T9" s="401">
        <v>0</v>
      </c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47"/>
      <c r="AJ9" s="47"/>
      <c r="AK9" s="47"/>
      <c r="AL9" s="47"/>
      <c r="AM9" s="402"/>
    </row>
    <row r="10" spans="2:39" ht="12" customHeight="1" x14ac:dyDescent="0.2">
      <c r="B10" s="299">
        <v>0</v>
      </c>
      <c r="C10" s="368">
        <v>0</v>
      </c>
      <c r="D10" s="301">
        <f t="shared" si="13"/>
        <v>25.5</v>
      </c>
      <c r="E10" s="302">
        <f t="shared" ref="E10:E15" si="18">(C10+C10*D10%)</f>
        <v>0</v>
      </c>
      <c r="F10" s="303">
        <f t="shared" ref="F10:F15" si="19">E10/12</f>
        <v>0</v>
      </c>
      <c r="G10" s="304">
        <f t="shared" ref="G10:G15" si="20">F10</f>
        <v>0</v>
      </c>
      <c r="H10" s="304">
        <f t="shared" ref="H10:H15" si="21">G10</f>
        <v>0</v>
      </c>
      <c r="I10" s="304">
        <f t="shared" ref="I10:I15" si="22">H10</f>
        <v>0</v>
      </c>
      <c r="J10" s="304">
        <f t="shared" ref="J10:J15" si="23">I10</f>
        <v>0</v>
      </c>
      <c r="K10" s="304">
        <f t="shared" ref="K10:K15" si="24">J10</f>
        <v>0</v>
      </c>
      <c r="L10" s="304">
        <f t="shared" ref="L10:L15" si="25">K10</f>
        <v>0</v>
      </c>
      <c r="M10" s="304">
        <f t="shared" ref="M10:M15" si="26">L10</f>
        <v>0</v>
      </c>
      <c r="N10" s="304">
        <f t="shared" ref="N10:N15" si="27">M10</f>
        <v>0</v>
      </c>
      <c r="O10" s="304">
        <f t="shared" ref="O10:O15" si="28">N10</f>
        <v>0</v>
      </c>
      <c r="P10" s="304">
        <f t="shared" ref="P10:P15" si="29">O10</f>
        <v>0</v>
      </c>
      <c r="Q10" s="304">
        <f t="shared" ref="Q10:Q15" si="30">P10</f>
        <v>0</v>
      </c>
      <c r="R10" s="305">
        <f t="shared" ref="R10:R15" si="31">SUM(F10:Q10)</f>
        <v>0</v>
      </c>
      <c r="S10" s="48"/>
      <c r="T10" s="401">
        <v>0</v>
      </c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47"/>
      <c r="AJ10" s="47"/>
      <c r="AK10" s="47"/>
      <c r="AL10" s="47"/>
      <c r="AM10" s="402"/>
    </row>
    <row r="11" spans="2:39" ht="12" customHeight="1" x14ac:dyDescent="0.2">
      <c r="B11" s="299">
        <v>0</v>
      </c>
      <c r="C11" s="368">
        <v>0</v>
      </c>
      <c r="D11" s="301">
        <f t="shared" si="13"/>
        <v>25.5</v>
      </c>
      <c r="E11" s="302">
        <f t="shared" si="18"/>
        <v>0</v>
      </c>
      <c r="F11" s="303">
        <f t="shared" si="19"/>
        <v>0</v>
      </c>
      <c r="G11" s="304">
        <f t="shared" si="20"/>
        <v>0</v>
      </c>
      <c r="H11" s="304">
        <f t="shared" si="21"/>
        <v>0</v>
      </c>
      <c r="I11" s="304">
        <f t="shared" si="22"/>
        <v>0</v>
      </c>
      <c r="J11" s="304">
        <f t="shared" si="23"/>
        <v>0</v>
      </c>
      <c r="K11" s="304">
        <f t="shared" si="24"/>
        <v>0</v>
      </c>
      <c r="L11" s="304">
        <f t="shared" si="25"/>
        <v>0</v>
      </c>
      <c r="M11" s="304">
        <f t="shared" si="26"/>
        <v>0</v>
      </c>
      <c r="N11" s="304">
        <f t="shared" si="27"/>
        <v>0</v>
      </c>
      <c r="O11" s="304">
        <f t="shared" si="28"/>
        <v>0</v>
      </c>
      <c r="P11" s="304">
        <f t="shared" si="29"/>
        <v>0</v>
      </c>
      <c r="Q11" s="304">
        <f t="shared" si="30"/>
        <v>0</v>
      </c>
      <c r="R11" s="305">
        <f t="shared" si="31"/>
        <v>0</v>
      </c>
      <c r="S11" s="48"/>
      <c r="T11" s="401">
        <v>0</v>
      </c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47"/>
      <c r="AJ11" s="47"/>
      <c r="AK11" s="47"/>
      <c r="AL11" s="47"/>
      <c r="AM11" s="402"/>
    </row>
    <row r="12" spans="2:39" ht="12" customHeight="1" x14ac:dyDescent="0.2">
      <c r="B12" s="299">
        <v>0</v>
      </c>
      <c r="C12" s="368">
        <v>0</v>
      </c>
      <c r="D12" s="301">
        <f t="shared" si="13"/>
        <v>25.5</v>
      </c>
      <c r="E12" s="302">
        <f t="shared" ref="E12" si="32">(C12+C12*D12%)</f>
        <v>0</v>
      </c>
      <c r="F12" s="303">
        <f t="shared" ref="F12" si="33">E12/12</f>
        <v>0</v>
      </c>
      <c r="G12" s="304">
        <f t="shared" ref="G12" si="34">F12</f>
        <v>0</v>
      </c>
      <c r="H12" s="304">
        <f t="shared" ref="H12" si="35">G12</f>
        <v>0</v>
      </c>
      <c r="I12" s="304">
        <f t="shared" ref="I12" si="36">H12</f>
        <v>0</v>
      </c>
      <c r="J12" s="304">
        <f t="shared" ref="J12" si="37">I12</f>
        <v>0</v>
      </c>
      <c r="K12" s="304">
        <f t="shared" ref="K12" si="38">J12</f>
        <v>0</v>
      </c>
      <c r="L12" s="304">
        <f t="shared" ref="L12" si="39">K12</f>
        <v>0</v>
      </c>
      <c r="M12" s="304">
        <f t="shared" ref="M12" si="40">L12</f>
        <v>0</v>
      </c>
      <c r="N12" s="304">
        <f t="shared" ref="N12" si="41">M12</f>
        <v>0</v>
      </c>
      <c r="O12" s="304">
        <f t="shared" ref="O12" si="42">N12</f>
        <v>0</v>
      </c>
      <c r="P12" s="304">
        <f t="shared" ref="P12" si="43">O12</f>
        <v>0</v>
      </c>
      <c r="Q12" s="304">
        <f t="shared" ref="Q12" si="44">P12</f>
        <v>0</v>
      </c>
      <c r="R12" s="305">
        <f t="shared" ref="R12" si="45">SUM(F12:Q12)</f>
        <v>0</v>
      </c>
      <c r="S12" s="48"/>
      <c r="T12" s="401">
        <v>0</v>
      </c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47"/>
      <c r="AJ12" s="47"/>
      <c r="AK12" s="47"/>
      <c r="AL12" s="47"/>
      <c r="AM12" s="402"/>
    </row>
    <row r="13" spans="2:39" ht="12" customHeight="1" x14ac:dyDescent="0.2">
      <c r="B13" s="299">
        <v>0</v>
      </c>
      <c r="C13" s="368">
        <v>0</v>
      </c>
      <c r="D13" s="301">
        <f>D10</f>
        <v>25.5</v>
      </c>
      <c r="E13" s="302">
        <f t="shared" si="18"/>
        <v>0</v>
      </c>
      <c r="F13" s="303">
        <f t="shared" si="19"/>
        <v>0</v>
      </c>
      <c r="G13" s="304">
        <f t="shared" si="20"/>
        <v>0</v>
      </c>
      <c r="H13" s="304">
        <f t="shared" si="21"/>
        <v>0</v>
      </c>
      <c r="I13" s="304">
        <f t="shared" si="22"/>
        <v>0</v>
      </c>
      <c r="J13" s="304">
        <f t="shared" si="23"/>
        <v>0</v>
      </c>
      <c r="K13" s="304">
        <f t="shared" si="24"/>
        <v>0</v>
      </c>
      <c r="L13" s="304">
        <f t="shared" si="25"/>
        <v>0</v>
      </c>
      <c r="M13" s="304">
        <f t="shared" si="26"/>
        <v>0</v>
      </c>
      <c r="N13" s="304">
        <f t="shared" si="27"/>
        <v>0</v>
      </c>
      <c r="O13" s="304">
        <f t="shared" si="28"/>
        <v>0</v>
      </c>
      <c r="P13" s="304">
        <f t="shared" si="29"/>
        <v>0</v>
      </c>
      <c r="Q13" s="304">
        <f t="shared" si="30"/>
        <v>0</v>
      </c>
      <c r="R13" s="305">
        <f t="shared" si="31"/>
        <v>0</v>
      </c>
      <c r="S13" s="48"/>
      <c r="T13" s="401">
        <v>0</v>
      </c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47"/>
      <c r="AJ13" s="47"/>
      <c r="AK13" s="47"/>
      <c r="AL13" s="47"/>
      <c r="AM13" s="402"/>
    </row>
    <row r="14" spans="2:39" ht="12" customHeight="1" x14ac:dyDescent="0.2">
      <c r="B14" s="299">
        <v>0</v>
      </c>
      <c r="C14" s="368">
        <v>0</v>
      </c>
      <c r="D14" s="301">
        <f t="shared" si="13"/>
        <v>25.5</v>
      </c>
      <c r="E14" s="302">
        <f t="shared" ref="E14" si="46">(C14+C14*D14%)</f>
        <v>0</v>
      </c>
      <c r="F14" s="303">
        <f t="shared" ref="F14" si="47">E14/12</f>
        <v>0</v>
      </c>
      <c r="G14" s="304">
        <f t="shared" ref="G14" si="48">F14</f>
        <v>0</v>
      </c>
      <c r="H14" s="304">
        <f t="shared" ref="H14" si="49">G14</f>
        <v>0</v>
      </c>
      <c r="I14" s="304">
        <f t="shared" ref="I14" si="50">H14</f>
        <v>0</v>
      </c>
      <c r="J14" s="304">
        <f t="shared" ref="J14" si="51">I14</f>
        <v>0</v>
      </c>
      <c r="K14" s="304">
        <f t="shared" ref="K14" si="52">J14</f>
        <v>0</v>
      </c>
      <c r="L14" s="304">
        <f t="shared" ref="L14" si="53">K14</f>
        <v>0</v>
      </c>
      <c r="M14" s="304">
        <f t="shared" ref="M14" si="54">L14</f>
        <v>0</v>
      </c>
      <c r="N14" s="304">
        <f t="shared" ref="N14" si="55">M14</f>
        <v>0</v>
      </c>
      <c r="O14" s="304">
        <f t="shared" ref="O14" si="56">N14</f>
        <v>0</v>
      </c>
      <c r="P14" s="304">
        <f t="shared" ref="P14" si="57">O14</f>
        <v>0</v>
      </c>
      <c r="Q14" s="304">
        <f t="shared" ref="Q14" si="58">P14</f>
        <v>0</v>
      </c>
      <c r="R14" s="305">
        <f t="shared" ref="R14" si="59">SUM(F14:Q14)</f>
        <v>0</v>
      </c>
      <c r="S14" s="48"/>
      <c r="T14" s="401">
        <v>0</v>
      </c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47"/>
      <c r="AJ14" s="47"/>
      <c r="AK14" s="47"/>
      <c r="AL14" s="47"/>
      <c r="AM14" s="402"/>
    </row>
    <row r="15" spans="2:39" ht="12" customHeight="1" x14ac:dyDescent="0.2">
      <c r="B15" s="299">
        <v>0</v>
      </c>
      <c r="C15" s="368">
        <v>0</v>
      </c>
      <c r="D15" s="301">
        <f>D10</f>
        <v>25.5</v>
      </c>
      <c r="E15" s="302">
        <f t="shared" si="18"/>
        <v>0</v>
      </c>
      <c r="F15" s="303">
        <f t="shared" si="19"/>
        <v>0</v>
      </c>
      <c r="G15" s="304">
        <f t="shared" si="20"/>
        <v>0</v>
      </c>
      <c r="H15" s="304">
        <f t="shared" si="21"/>
        <v>0</v>
      </c>
      <c r="I15" s="304">
        <f t="shared" si="22"/>
        <v>0</v>
      </c>
      <c r="J15" s="304">
        <f t="shared" si="23"/>
        <v>0</v>
      </c>
      <c r="K15" s="304">
        <f t="shared" si="24"/>
        <v>0</v>
      </c>
      <c r="L15" s="304">
        <f t="shared" si="25"/>
        <v>0</v>
      </c>
      <c r="M15" s="304">
        <f t="shared" si="26"/>
        <v>0</v>
      </c>
      <c r="N15" s="304">
        <f t="shared" si="27"/>
        <v>0</v>
      </c>
      <c r="O15" s="304">
        <f t="shared" si="28"/>
        <v>0</v>
      </c>
      <c r="P15" s="304">
        <f t="shared" si="29"/>
        <v>0</v>
      </c>
      <c r="Q15" s="304">
        <f t="shared" si="30"/>
        <v>0</v>
      </c>
      <c r="R15" s="305">
        <f t="shared" si="31"/>
        <v>0</v>
      </c>
      <c r="S15" s="48"/>
      <c r="T15" s="401">
        <v>0</v>
      </c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47"/>
      <c r="AJ15" s="47"/>
      <c r="AK15" s="47"/>
      <c r="AL15" s="47"/>
      <c r="AM15" s="402"/>
    </row>
    <row r="16" spans="2:39" ht="12" customHeight="1" x14ac:dyDescent="0.2">
      <c r="B16" s="299">
        <v>0</v>
      </c>
      <c r="C16" s="368">
        <v>0</v>
      </c>
      <c r="D16" s="301">
        <f t="shared" si="13"/>
        <v>25.5</v>
      </c>
      <c r="E16" s="302">
        <f t="shared" ref="E16" si="60">(C16+C16*D16%)</f>
        <v>0</v>
      </c>
      <c r="F16" s="303">
        <f t="shared" ref="F16" si="61">E16/12</f>
        <v>0</v>
      </c>
      <c r="G16" s="304">
        <f t="shared" ref="G16" si="62">F16</f>
        <v>0</v>
      </c>
      <c r="H16" s="304">
        <f t="shared" ref="H16" si="63">G16</f>
        <v>0</v>
      </c>
      <c r="I16" s="304">
        <f t="shared" ref="I16" si="64">H16</f>
        <v>0</v>
      </c>
      <c r="J16" s="304">
        <f t="shared" ref="J16" si="65">I16</f>
        <v>0</v>
      </c>
      <c r="K16" s="304">
        <f t="shared" ref="K16" si="66">J16</f>
        <v>0</v>
      </c>
      <c r="L16" s="304">
        <f t="shared" ref="L16" si="67">K16</f>
        <v>0</v>
      </c>
      <c r="M16" s="304">
        <f t="shared" ref="M16" si="68">L16</f>
        <v>0</v>
      </c>
      <c r="N16" s="304">
        <f t="shared" ref="N16" si="69">M16</f>
        <v>0</v>
      </c>
      <c r="O16" s="304">
        <f t="shared" ref="O16" si="70">N16</f>
        <v>0</v>
      </c>
      <c r="P16" s="304">
        <f t="shared" ref="P16" si="71">O16</f>
        <v>0</v>
      </c>
      <c r="Q16" s="304">
        <f t="shared" ref="Q16" si="72">P16</f>
        <v>0</v>
      </c>
      <c r="R16" s="305">
        <f t="shared" ref="R16" si="73">SUM(F16:Q16)</f>
        <v>0</v>
      </c>
      <c r="S16" s="48"/>
      <c r="T16" s="401">
        <v>0</v>
      </c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47"/>
      <c r="AJ16" s="47"/>
      <c r="AK16" s="47"/>
      <c r="AL16" s="47"/>
      <c r="AM16" s="402"/>
    </row>
    <row r="17" spans="2:39" ht="12" customHeight="1" x14ac:dyDescent="0.2">
      <c r="B17" s="299">
        <v>0</v>
      </c>
      <c r="C17" s="368">
        <v>0</v>
      </c>
      <c r="D17" s="301">
        <f>D9</f>
        <v>25.5</v>
      </c>
      <c r="E17" s="302">
        <f t="shared" ref="E17" si="74">(C17+C17*D17%)</f>
        <v>0</v>
      </c>
      <c r="F17" s="303">
        <f t="shared" ref="F17" si="75">E17/12</f>
        <v>0</v>
      </c>
      <c r="G17" s="304">
        <f t="shared" ref="G17" si="76">F17</f>
        <v>0</v>
      </c>
      <c r="H17" s="304">
        <f t="shared" ref="H17" si="77">G17</f>
        <v>0</v>
      </c>
      <c r="I17" s="304">
        <f t="shared" ref="I17" si="78">H17</f>
        <v>0</v>
      </c>
      <c r="J17" s="304">
        <f t="shared" ref="J17" si="79">I17</f>
        <v>0</v>
      </c>
      <c r="K17" s="304">
        <f t="shared" ref="K17" si="80">J17</f>
        <v>0</v>
      </c>
      <c r="L17" s="304">
        <f t="shared" ref="L17" si="81">K17</f>
        <v>0</v>
      </c>
      <c r="M17" s="304">
        <f t="shared" ref="M17" si="82">L17</f>
        <v>0</v>
      </c>
      <c r="N17" s="304">
        <f t="shared" ref="N17" si="83">M17</f>
        <v>0</v>
      </c>
      <c r="O17" s="304">
        <f t="shared" ref="O17" si="84">N17</f>
        <v>0</v>
      </c>
      <c r="P17" s="304">
        <f t="shared" ref="P17" si="85">O17</f>
        <v>0</v>
      </c>
      <c r="Q17" s="304">
        <f t="shared" ref="Q17" si="86">P17</f>
        <v>0</v>
      </c>
      <c r="R17" s="305">
        <f t="shared" ref="R17" si="87">SUM(F17:Q17)</f>
        <v>0</v>
      </c>
      <c r="S17" s="48"/>
      <c r="T17" s="401">
        <v>0</v>
      </c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47"/>
      <c r="AJ17" s="47"/>
      <c r="AK17" s="47"/>
      <c r="AL17" s="47"/>
      <c r="AM17" s="402"/>
    </row>
    <row r="18" spans="2:39" ht="12" customHeight="1" x14ac:dyDescent="0.2">
      <c r="B18" s="299">
        <v>0</v>
      </c>
      <c r="C18" s="368">
        <v>0</v>
      </c>
      <c r="D18" s="301">
        <f>D9</f>
        <v>25.5</v>
      </c>
      <c r="E18" s="302">
        <f t="shared" si="14"/>
        <v>0</v>
      </c>
      <c r="F18" s="303">
        <f t="shared" si="0"/>
        <v>0</v>
      </c>
      <c r="G18" s="304">
        <f t="shared" ref="G18:G25" si="88">F18</f>
        <v>0</v>
      </c>
      <c r="H18" s="304">
        <f t="shared" ref="H18:H25" si="89">G18</f>
        <v>0</v>
      </c>
      <c r="I18" s="304">
        <f t="shared" ref="I18:I25" si="90">H18</f>
        <v>0</v>
      </c>
      <c r="J18" s="304">
        <f t="shared" ref="J18:J25" si="91">I18</f>
        <v>0</v>
      </c>
      <c r="K18" s="304">
        <f t="shared" ref="K18:K25" si="92">J18</f>
        <v>0</v>
      </c>
      <c r="L18" s="304">
        <f t="shared" ref="L18:L25" si="93">K18</f>
        <v>0</v>
      </c>
      <c r="M18" s="304">
        <f t="shared" ref="M18:M25" si="94">L18</f>
        <v>0</v>
      </c>
      <c r="N18" s="304">
        <f t="shared" ref="N18:N25" si="95">M18</f>
        <v>0</v>
      </c>
      <c r="O18" s="304">
        <f t="shared" ref="O18:O25" si="96">N18</f>
        <v>0</v>
      </c>
      <c r="P18" s="304">
        <f t="shared" ref="P18:P25" si="97">O18</f>
        <v>0</v>
      </c>
      <c r="Q18" s="304">
        <f t="shared" ref="Q18:Q24" si="98">P18</f>
        <v>0</v>
      </c>
      <c r="R18" s="305">
        <f t="shared" si="17"/>
        <v>0</v>
      </c>
      <c r="S18" s="48"/>
      <c r="T18" s="401">
        <v>0</v>
      </c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47"/>
      <c r="AJ18" s="47"/>
      <c r="AK18" s="47"/>
      <c r="AL18" s="47"/>
      <c r="AM18" s="402"/>
    </row>
    <row r="19" spans="2:39" ht="12" customHeight="1" x14ac:dyDescent="0.2">
      <c r="B19" s="299">
        <v>0</v>
      </c>
      <c r="C19" s="368">
        <v>0</v>
      </c>
      <c r="D19" s="301">
        <f t="shared" si="13"/>
        <v>25.5</v>
      </c>
      <c r="E19" s="302">
        <f t="shared" si="14"/>
        <v>0</v>
      </c>
      <c r="F19" s="303">
        <f t="shared" si="0"/>
        <v>0</v>
      </c>
      <c r="G19" s="304">
        <f t="shared" si="88"/>
        <v>0</v>
      </c>
      <c r="H19" s="304">
        <f t="shared" si="89"/>
        <v>0</v>
      </c>
      <c r="I19" s="304">
        <f t="shared" si="90"/>
        <v>0</v>
      </c>
      <c r="J19" s="304">
        <f t="shared" si="91"/>
        <v>0</v>
      </c>
      <c r="K19" s="304">
        <f t="shared" si="92"/>
        <v>0</v>
      </c>
      <c r="L19" s="304">
        <f t="shared" si="93"/>
        <v>0</v>
      </c>
      <c r="M19" s="304">
        <f t="shared" si="94"/>
        <v>0</v>
      </c>
      <c r="N19" s="304">
        <f t="shared" si="95"/>
        <v>0</v>
      </c>
      <c r="O19" s="304">
        <f t="shared" si="96"/>
        <v>0</v>
      </c>
      <c r="P19" s="304">
        <f t="shared" si="97"/>
        <v>0</v>
      </c>
      <c r="Q19" s="304">
        <f t="shared" si="98"/>
        <v>0</v>
      </c>
      <c r="R19" s="305">
        <f t="shared" si="17"/>
        <v>0</v>
      </c>
      <c r="S19" s="48"/>
      <c r="T19" s="401">
        <v>0</v>
      </c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47"/>
      <c r="AJ19" s="47"/>
      <c r="AK19" s="47"/>
      <c r="AL19" s="47"/>
      <c r="AM19" s="402"/>
    </row>
    <row r="20" spans="2:39" ht="12" customHeight="1" x14ac:dyDescent="0.2">
      <c r="B20" s="299">
        <v>0</v>
      </c>
      <c r="C20" s="368">
        <v>0</v>
      </c>
      <c r="D20" s="301">
        <f t="shared" si="13"/>
        <v>25.5</v>
      </c>
      <c r="E20" s="302">
        <f t="shared" si="14"/>
        <v>0</v>
      </c>
      <c r="F20" s="303">
        <f t="shared" si="0"/>
        <v>0</v>
      </c>
      <c r="G20" s="304">
        <f t="shared" si="88"/>
        <v>0</v>
      </c>
      <c r="H20" s="304">
        <f t="shared" si="89"/>
        <v>0</v>
      </c>
      <c r="I20" s="304">
        <f t="shared" si="90"/>
        <v>0</v>
      </c>
      <c r="J20" s="304">
        <f t="shared" si="91"/>
        <v>0</v>
      </c>
      <c r="K20" s="304">
        <f t="shared" si="92"/>
        <v>0</v>
      </c>
      <c r="L20" s="304">
        <f t="shared" si="93"/>
        <v>0</v>
      </c>
      <c r="M20" s="304">
        <f t="shared" si="94"/>
        <v>0</v>
      </c>
      <c r="N20" s="304">
        <f t="shared" si="95"/>
        <v>0</v>
      </c>
      <c r="O20" s="304">
        <f t="shared" si="96"/>
        <v>0</v>
      </c>
      <c r="P20" s="304">
        <f t="shared" si="97"/>
        <v>0</v>
      </c>
      <c r="Q20" s="304">
        <f t="shared" si="98"/>
        <v>0</v>
      </c>
      <c r="R20" s="305">
        <f t="shared" si="17"/>
        <v>0</v>
      </c>
      <c r="S20" s="48"/>
      <c r="T20" s="40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47"/>
      <c r="AJ20" s="47"/>
      <c r="AK20" s="47"/>
      <c r="AL20" s="47"/>
      <c r="AM20" s="402"/>
    </row>
    <row r="21" spans="2:39" ht="12" customHeight="1" x14ac:dyDescent="0.2">
      <c r="B21" s="299">
        <v>0</v>
      </c>
      <c r="C21" s="368">
        <v>0</v>
      </c>
      <c r="D21" s="301">
        <f t="shared" si="13"/>
        <v>25.5</v>
      </c>
      <c r="E21" s="302">
        <f t="shared" si="14"/>
        <v>0</v>
      </c>
      <c r="F21" s="303">
        <f t="shared" si="0"/>
        <v>0</v>
      </c>
      <c r="G21" s="304">
        <f t="shared" si="88"/>
        <v>0</v>
      </c>
      <c r="H21" s="304">
        <f t="shared" si="89"/>
        <v>0</v>
      </c>
      <c r="I21" s="304">
        <f t="shared" si="90"/>
        <v>0</v>
      </c>
      <c r="J21" s="304">
        <f t="shared" si="91"/>
        <v>0</v>
      </c>
      <c r="K21" s="304">
        <f t="shared" si="92"/>
        <v>0</v>
      </c>
      <c r="L21" s="304">
        <f t="shared" si="93"/>
        <v>0</v>
      </c>
      <c r="M21" s="304">
        <f t="shared" si="94"/>
        <v>0</v>
      </c>
      <c r="N21" s="304">
        <f t="shared" si="95"/>
        <v>0</v>
      </c>
      <c r="O21" s="304">
        <f t="shared" si="96"/>
        <v>0</v>
      </c>
      <c r="P21" s="304">
        <f t="shared" si="97"/>
        <v>0</v>
      </c>
      <c r="Q21" s="304">
        <f t="shared" si="98"/>
        <v>0</v>
      </c>
      <c r="R21" s="305">
        <f t="shared" si="17"/>
        <v>0</v>
      </c>
      <c r="S21" s="48"/>
      <c r="T21" s="401"/>
      <c r="U21" s="11"/>
      <c r="V21" s="11"/>
      <c r="W21" s="11"/>
      <c r="X21" s="11"/>
      <c r="Y21" s="11"/>
      <c r="Z21" s="11"/>
      <c r="AA21" s="11">
        <v>0</v>
      </c>
      <c r="AB21" s="11"/>
      <c r="AC21" s="11"/>
      <c r="AD21" s="11"/>
      <c r="AE21" s="11"/>
      <c r="AF21" s="11"/>
      <c r="AG21" s="11"/>
      <c r="AH21" s="11"/>
      <c r="AI21" s="47"/>
      <c r="AJ21" s="47"/>
      <c r="AK21" s="47"/>
      <c r="AL21" s="47"/>
      <c r="AM21" s="402"/>
    </row>
    <row r="22" spans="2:39" ht="12" customHeight="1" x14ac:dyDescent="0.2">
      <c r="B22" s="299">
        <v>0</v>
      </c>
      <c r="C22" s="368">
        <v>0</v>
      </c>
      <c r="D22" s="301">
        <f t="shared" si="13"/>
        <v>25.5</v>
      </c>
      <c r="E22" s="302">
        <f t="shared" si="14"/>
        <v>0</v>
      </c>
      <c r="F22" s="303">
        <f t="shared" si="0"/>
        <v>0</v>
      </c>
      <c r="G22" s="304">
        <f t="shared" si="88"/>
        <v>0</v>
      </c>
      <c r="H22" s="304">
        <f t="shared" si="89"/>
        <v>0</v>
      </c>
      <c r="I22" s="304">
        <f t="shared" si="90"/>
        <v>0</v>
      </c>
      <c r="J22" s="304">
        <f t="shared" si="91"/>
        <v>0</v>
      </c>
      <c r="K22" s="304">
        <f t="shared" si="92"/>
        <v>0</v>
      </c>
      <c r="L22" s="304">
        <f t="shared" si="93"/>
        <v>0</v>
      </c>
      <c r="M22" s="304">
        <f t="shared" si="94"/>
        <v>0</v>
      </c>
      <c r="N22" s="304">
        <f t="shared" si="95"/>
        <v>0</v>
      </c>
      <c r="O22" s="304">
        <f t="shared" si="96"/>
        <v>0</v>
      </c>
      <c r="P22" s="304">
        <f t="shared" si="97"/>
        <v>0</v>
      </c>
      <c r="Q22" s="304">
        <f t="shared" si="98"/>
        <v>0</v>
      </c>
      <c r="R22" s="305">
        <f t="shared" si="17"/>
        <v>0</v>
      </c>
      <c r="S22" s="48"/>
      <c r="T22" s="401"/>
      <c r="U22" s="11"/>
      <c r="V22" s="11"/>
      <c r="W22" s="11"/>
      <c r="X22" s="11"/>
      <c r="Y22" s="11"/>
      <c r="Z22" s="11">
        <v>0</v>
      </c>
      <c r="AA22" s="11"/>
      <c r="AB22" s="11"/>
      <c r="AC22" s="11"/>
      <c r="AD22" s="11"/>
      <c r="AE22" s="11"/>
      <c r="AF22" s="11"/>
      <c r="AG22" s="11"/>
      <c r="AH22" s="11"/>
      <c r="AI22" s="47"/>
      <c r="AJ22" s="47"/>
      <c r="AK22" s="47"/>
      <c r="AL22" s="47"/>
      <c r="AM22" s="402"/>
    </row>
    <row r="23" spans="2:39" ht="12" customHeight="1" x14ac:dyDescent="0.2">
      <c r="B23" s="299">
        <v>0</v>
      </c>
      <c r="C23" s="368">
        <v>0</v>
      </c>
      <c r="D23" s="301">
        <f t="shared" si="13"/>
        <v>25.5</v>
      </c>
      <c r="E23" s="302">
        <f t="shared" si="14"/>
        <v>0</v>
      </c>
      <c r="F23" s="303">
        <f t="shared" si="0"/>
        <v>0</v>
      </c>
      <c r="G23" s="304">
        <f t="shared" si="88"/>
        <v>0</v>
      </c>
      <c r="H23" s="304">
        <f t="shared" si="89"/>
        <v>0</v>
      </c>
      <c r="I23" s="304">
        <f t="shared" si="90"/>
        <v>0</v>
      </c>
      <c r="J23" s="304">
        <f t="shared" si="91"/>
        <v>0</v>
      </c>
      <c r="K23" s="304">
        <f t="shared" si="92"/>
        <v>0</v>
      </c>
      <c r="L23" s="304">
        <f t="shared" si="93"/>
        <v>0</v>
      </c>
      <c r="M23" s="304">
        <f t="shared" si="94"/>
        <v>0</v>
      </c>
      <c r="N23" s="304">
        <f t="shared" si="95"/>
        <v>0</v>
      </c>
      <c r="O23" s="304">
        <f t="shared" si="96"/>
        <v>0</v>
      </c>
      <c r="P23" s="304">
        <f t="shared" si="97"/>
        <v>0</v>
      </c>
      <c r="Q23" s="304">
        <f t="shared" si="98"/>
        <v>0</v>
      </c>
      <c r="R23" s="305">
        <f t="shared" si="17"/>
        <v>0</v>
      </c>
      <c r="S23" s="48"/>
      <c r="T23" s="40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47"/>
      <c r="AJ23" s="47"/>
      <c r="AK23" s="47"/>
      <c r="AL23" s="47"/>
      <c r="AM23" s="402"/>
    </row>
    <row r="24" spans="2:39" ht="12" customHeight="1" x14ac:dyDescent="0.2">
      <c r="B24" s="299">
        <v>0</v>
      </c>
      <c r="C24" s="368">
        <v>0</v>
      </c>
      <c r="D24" s="301">
        <f t="shared" si="13"/>
        <v>25.5</v>
      </c>
      <c r="E24" s="302">
        <f t="shared" si="14"/>
        <v>0</v>
      </c>
      <c r="F24" s="303">
        <f t="shared" si="0"/>
        <v>0</v>
      </c>
      <c r="G24" s="304">
        <f t="shared" si="88"/>
        <v>0</v>
      </c>
      <c r="H24" s="304">
        <f t="shared" si="89"/>
        <v>0</v>
      </c>
      <c r="I24" s="304">
        <f t="shared" si="90"/>
        <v>0</v>
      </c>
      <c r="J24" s="304">
        <f t="shared" si="91"/>
        <v>0</v>
      </c>
      <c r="K24" s="304">
        <f t="shared" si="92"/>
        <v>0</v>
      </c>
      <c r="L24" s="304">
        <f t="shared" si="93"/>
        <v>0</v>
      </c>
      <c r="M24" s="304">
        <f t="shared" si="94"/>
        <v>0</v>
      </c>
      <c r="N24" s="304">
        <f t="shared" si="95"/>
        <v>0</v>
      </c>
      <c r="O24" s="304">
        <f t="shared" si="96"/>
        <v>0</v>
      </c>
      <c r="P24" s="304">
        <f t="shared" si="97"/>
        <v>0</v>
      </c>
      <c r="Q24" s="304">
        <f t="shared" si="98"/>
        <v>0</v>
      </c>
      <c r="R24" s="305">
        <f t="shared" si="17"/>
        <v>0</v>
      </c>
      <c r="S24" s="48"/>
      <c r="T24" s="401"/>
      <c r="U24" s="11"/>
      <c r="V24" s="11"/>
      <c r="W24" s="11"/>
      <c r="X24" s="11"/>
      <c r="Y24" s="11"/>
      <c r="Z24" s="11"/>
      <c r="AA24" s="11">
        <v>0</v>
      </c>
      <c r="AB24" s="11"/>
      <c r="AC24" s="11"/>
      <c r="AD24" s="11"/>
      <c r="AE24" s="11"/>
      <c r="AF24" s="11"/>
      <c r="AG24" s="11"/>
      <c r="AH24" s="11"/>
      <c r="AI24" s="47"/>
      <c r="AJ24" s="47"/>
      <c r="AK24" s="47"/>
      <c r="AL24" s="47"/>
      <c r="AM24" s="402"/>
    </row>
    <row r="25" spans="2:39" ht="12" customHeight="1" x14ac:dyDescent="0.2">
      <c r="B25" s="299">
        <v>0</v>
      </c>
      <c r="C25" s="368">
        <v>0</v>
      </c>
      <c r="D25" s="301">
        <f t="shared" si="13"/>
        <v>25.5</v>
      </c>
      <c r="E25" s="302">
        <f t="shared" si="14"/>
        <v>0</v>
      </c>
      <c r="F25" s="303">
        <f t="shared" si="0"/>
        <v>0</v>
      </c>
      <c r="G25" s="304">
        <f t="shared" si="88"/>
        <v>0</v>
      </c>
      <c r="H25" s="304">
        <f t="shared" si="89"/>
        <v>0</v>
      </c>
      <c r="I25" s="304">
        <f t="shared" si="90"/>
        <v>0</v>
      </c>
      <c r="J25" s="304">
        <f t="shared" si="91"/>
        <v>0</v>
      </c>
      <c r="K25" s="304">
        <f t="shared" si="92"/>
        <v>0</v>
      </c>
      <c r="L25" s="304">
        <f t="shared" si="93"/>
        <v>0</v>
      </c>
      <c r="M25" s="304">
        <f t="shared" si="94"/>
        <v>0</v>
      </c>
      <c r="N25" s="304">
        <f t="shared" si="95"/>
        <v>0</v>
      </c>
      <c r="O25" s="304">
        <f t="shared" si="96"/>
        <v>0</v>
      </c>
      <c r="P25" s="304">
        <f t="shared" si="97"/>
        <v>0</v>
      </c>
      <c r="Q25" s="304">
        <f>P25</f>
        <v>0</v>
      </c>
      <c r="R25" s="305">
        <f t="shared" si="17"/>
        <v>0</v>
      </c>
      <c r="S25" s="48"/>
      <c r="T25" s="401"/>
      <c r="U25" s="11">
        <v>0</v>
      </c>
      <c r="V25" s="11"/>
      <c r="W25" s="11"/>
      <c r="X25" s="11"/>
      <c r="Y25" s="11"/>
      <c r="Z25" s="11"/>
      <c r="AA25" s="11">
        <v>0</v>
      </c>
      <c r="AB25" s="11"/>
      <c r="AC25" s="11"/>
      <c r="AD25" s="11"/>
      <c r="AE25" s="11"/>
      <c r="AF25" s="11"/>
      <c r="AG25" s="11"/>
      <c r="AH25" s="11"/>
      <c r="AI25" s="47"/>
      <c r="AJ25" s="47"/>
      <c r="AK25" s="47"/>
      <c r="AL25" s="47"/>
      <c r="AM25" s="402"/>
    </row>
    <row r="26" spans="2:39" ht="12" customHeight="1" x14ac:dyDescent="0.2">
      <c r="B26" s="299">
        <v>0</v>
      </c>
      <c r="C26" s="368">
        <v>0</v>
      </c>
      <c r="D26" s="301">
        <f t="shared" si="13"/>
        <v>25.5</v>
      </c>
      <c r="E26" s="302">
        <f t="shared" si="14"/>
        <v>0</v>
      </c>
      <c r="F26" s="303">
        <f t="shared" si="0"/>
        <v>0</v>
      </c>
      <c r="G26" s="304">
        <f t="shared" ref="G26:Q26" si="99">F26</f>
        <v>0</v>
      </c>
      <c r="H26" s="304">
        <f t="shared" si="99"/>
        <v>0</v>
      </c>
      <c r="I26" s="304">
        <f t="shared" si="99"/>
        <v>0</v>
      </c>
      <c r="J26" s="304">
        <f t="shared" si="99"/>
        <v>0</v>
      </c>
      <c r="K26" s="304">
        <f t="shared" si="99"/>
        <v>0</v>
      </c>
      <c r="L26" s="304">
        <f t="shared" si="99"/>
        <v>0</v>
      </c>
      <c r="M26" s="304">
        <f t="shared" si="99"/>
        <v>0</v>
      </c>
      <c r="N26" s="304">
        <f t="shared" si="99"/>
        <v>0</v>
      </c>
      <c r="O26" s="304">
        <f t="shared" si="99"/>
        <v>0</v>
      </c>
      <c r="P26" s="304">
        <f t="shared" si="99"/>
        <v>0</v>
      </c>
      <c r="Q26" s="303">
        <f t="shared" si="99"/>
        <v>0</v>
      </c>
      <c r="R26" s="305">
        <f t="shared" ref="R26:R31" si="100">SUM(F26:Q26)</f>
        <v>0</v>
      </c>
      <c r="S26" s="48"/>
      <c r="T26" s="401"/>
      <c r="U26" s="11">
        <v>0</v>
      </c>
      <c r="V26" s="11"/>
      <c r="W26" s="11"/>
      <c r="X26" s="11"/>
      <c r="Y26" s="11"/>
      <c r="Z26" s="11"/>
      <c r="AA26" s="11">
        <v>0</v>
      </c>
      <c r="AB26" s="11"/>
      <c r="AC26" s="11"/>
      <c r="AD26" s="11"/>
      <c r="AE26" s="11"/>
      <c r="AF26" s="11"/>
      <c r="AG26" s="11"/>
      <c r="AH26" s="11"/>
      <c r="AI26" s="47"/>
      <c r="AJ26" s="47"/>
      <c r="AK26" s="47"/>
      <c r="AL26" s="47"/>
      <c r="AM26" s="402"/>
    </row>
    <row r="27" spans="2:39" ht="12" customHeight="1" x14ac:dyDescent="0.2">
      <c r="B27" s="299">
        <v>0</v>
      </c>
      <c r="C27" s="368">
        <v>0</v>
      </c>
      <c r="D27" s="301">
        <f t="shared" si="13"/>
        <v>25.5</v>
      </c>
      <c r="E27" s="302">
        <f t="shared" si="14"/>
        <v>0</v>
      </c>
      <c r="F27" s="303">
        <f t="shared" si="0"/>
        <v>0</v>
      </c>
      <c r="G27" s="304">
        <f t="shared" ref="G27:Q27" si="101">F27</f>
        <v>0</v>
      </c>
      <c r="H27" s="304">
        <f t="shared" si="101"/>
        <v>0</v>
      </c>
      <c r="I27" s="304">
        <f t="shared" si="101"/>
        <v>0</v>
      </c>
      <c r="J27" s="304">
        <f t="shared" si="101"/>
        <v>0</v>
      </c>
      <c r="K27" s="304">
        <f t="shared" si="101"/>
        <v>0</v>
      </c>
      <c r="L27" s="304">
        <f t="shared" si="101"/>
        <v>0</v>
      </c>
      <c r="M27" s="304">
        <f t="shared" si="101"/>
        <v>0</v>
      </c>
      <c r="N27" s="304">
        <f t="shared" si="101"/>
        <v>0</v>
      </c>
      <c r="O27" s="304">
        <f t="shared" si="101"/>
        <v>0</v>
      </c>
      <c r="P27" s="304">
        <f t="shared" si="101"/>
        <v>0</v>
      </c>
      <c r="Q27" s="303">
        <f t="shared" si="101"/>
        <v>0</v>
      </c>
      <c r="R27" s="305">
        <f t="shared" si="100"/>
        <v>0</v>
      </c>
      <c r="S27" s="48"/>
      <c r="T27" s="401">
        <v>0</v>
      </c>
      <c r="U27" s="11"/>
      <c r="V27" s="11"/>
      <c r="W27" s="11"/>
      <c r="X27" s="11"/>
      <c r="Y27" s="11"/>
      <c r="Z27" s="11"/>
      <c r="AA27" s="11">
        <v>0</v>
      </c>
      <c r="AB27" s="11"/>
      <c r="AC27" s="11"/>
      <c r="AD27" s="11"/>
      <c r="AE27" s="11"/>
      <c r="AF27" s="11"/>
      <c r="AG27" s="11"/>
      <c r="AH27" s="11"/>
      <c r="AI27" s="47"/>
      <c r="AJ27" s="47"/>
      <c r="AK27" s="47"/>
      <c r="AL27" s="47"/>
      <c r="AM27" s="402"/>
    </row>
    <row r="28" spans="2:39" ht="12" customHeight="1" x14ac:dyDescent="0.2">
      <c r="B28" s="306">
        <v>0</v>
      </c>
      <c r="C28" s="368">
        <v>0</v>
      </c>
      <c r="D28" s="301">
        <f t="shared" si="13"/>
        <v>25.5</v>
      </c>
      <c r="E28" s="302">
        <f t="shared" si="14"/>
        <v>0</v>
      </c>
      <c r="F28" s="303">
        <f t="shared" si="0"/>
        <v>0</v>
      </c>
      <c r="G28" s="304">
        <f t="shared" ref="G28:Q43" si="102">F28</f>
        <v>0</v>
      </c>
      <c r="H28" s="304">
        <f t="shared" si="102"/>
        <v>0</v>
      </c>
      <c r="I28" s="304">
        <f t="shared" si="102"/>
        <v>0</v>
      </c>
      <c r="J28" s="304">
        <f t="shared" si="102"/>
        <v>0</v>
      </c>
      <c r="K28" s="304">
        <f t="shared" si="102"/>
        <v>0</v>
      </c>
      <c r="L28" s="304">
        <f t="shared" si="102"/>
        <v>0</v>
      </c>
      <c r="M28" s="304">
        <f t="shared" si="102"/>
        <v>0</v>
      </c>
      <c r="N28" s="304">
        <f t="shared" si="102"/>
        <v>0</v>
      </c>
      <c r="O28" s="304">
        <f t="shared" si="102"/>
        <v>0</v>
      </c>
      <c r="P28" s="304">
        <f t="shared" si="102"/>
        <v>0</v>
      </c>
      <c r="Q28" s="303">
        <f t="shared" si="102"/>
        <v>0</v>
      </c>
      <c r="R28" s="305">
        <f t="shared" si="100"/>
        <v>0</v>
      </c>
      <c r="S28" s="48"/>
      <c r="T28" s="40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47"/>
      <c r="AJ28" s="47"/>
      <c r="AK28" s="47"/>
      <c r="AL28" s="47"/>
      <c r="AM28" s="402"/>
    </row>
    <row r="29" spans="2:39" ht="12" customHeight="1" x14ac:dyDescent="0.2">
      <c r="B29" s="299">
        <v>0</v>
      </c>
      <c r="C29" s="368">
        <v>0</v>
      </c>
      <c r="D29" s="301">
        <f t="shared" si="13"/>
        <v>25.5</v>
      </c>
      <c r="E29" s="307">
        <f>(C29+C29*D29%)</f>
        <v>0</v>
      </c>
      <c r="F29" s="303">
        <f t="shared" ref="F29:F54" si="103">E29/12</f>
        <v>0</v>
      </c>
      <c r="G29" s="304">
        <f t="shared" si="102"/>
        <v>0</v>
      </c>
      <c r="H29" s="304">
        <f t="shared" si="102"/>
        <v>0</v>
      </c>
      <c r="I29" s="304">
        <f t="shared" si="102"/>
        <v>0</v>
      </c>
      <c r="J29" s="304">
        <f t="shared" si="102"/>
        <v>0</v>
      </c>
      <c r="K29" s="304">
        <f t="shared" si="102"/>
        <v>0</v>
      </c>
      <c r="L29" s="304">
        <f t="shared" si="102"/>
        <v>0</v>
      </c>
      <c r="M29" s="304">
        <f t="shared" si="102"/>
        <v>0</v>
      </c>
      <c r="N29" s="304">
        <f t="shared" si="102"/>
        <v>0</v>
      </c>
      <c r="O29" s="304">
        <f t="shared" si="102"/>
        <v>0</v>
      </c>
      <c r="P29" s="304">
        <f t="shared" si="102"/>
        <v>0</v>
      </c>
      <c r="Q29" s="304">
        <f t="shared" si="102"/>
        <v>0</v>
      </c>
      <c r="R29" s="305">
        <f t="shared" si="100"/>
        <v>0</v>
      </c>
      <c r="S29" s="48"/>
      <c r="T29" s="401">
        <v>0</v>
      </c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47"/>
      <c r="AJ29" s="47"/>
      <c r="AK29" s="47"/>
      <c r="AL29" s="47"/>
      <c r="AM29" s="402"/>
    </row>
    <row r="30" spans="2:39" ht="12" customHeight="1" x14ac:dyDescent="0.2">
      <c r="B30" s="299">
        <v>0</v>
      </c>
      <c r="C30" s="368">
        <v>0</v>
      </c>
      <c r="D30" s="301">
        <f t="shared" si="13"/>
        <v>25.5</v>
      </c>
      <c r="E30" s="302">
        <f>(C30+C30*D30%)</f>
        <v>0</v>
      </c>
      <c r="F30" s="303">
        <f t="shared" si="103"/>
        <v>0</v>
      </c>
      <c r="G30" s="304">
        <f t="shared" si="102"/>
        <v>0</v>
      </c>
      <c r="H30" s="304">
        <f t="shared" si="102"/>
        <v>0</v>
      </c>
      <c r="I30" s="304">
        <f t="shared" si="102"/>
        <v>0</v>
      </c>
      <c r="J30" s="304">
        <f t="shared" si="102"/>
        <v>0</v>
      </c>
      <c r="K30" s="304">
        <f t="shared" si="102"/>
        <v>0</v>
      </c>
      <c r="L30" s="304">
        <f t="shared" si="102"/>
        <v>0</v>
      </c>
      <c r="M30" s="304">
        <f t="shared" si="102"/>
        <v>0</v>
      </c>
      <c r="N30" s="304">
        <f t="shared" si="102"/>
        <v>0</v>
      </c>
      <c r="O30" s="304">
        <f t="shared" si="102"/>
        <v>0</v>
      </c>
      <c r="P30" s="304">
        <f t="shared" si="102"/>
        <v>0</v>
      </c>
      <c r="Q30" s="304">
        <f t="shared" si="102"/>
        <v>0</v>
      </c>
      <c r="R30" s="305">
        <f t="shared" si="100"/>
        <v>0</v>
      </c>
      <c r="S30" s="48"/>
      <c r="T30" s="40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47"/>
      <c r="AJ30" s="47"/>
      <c r="AK30" s="47"/>
      <c r="AL30" s="47"/>
      <c r="AM30" s="402"/>
    </row>
    <row r="31" spans="2:39" ht="12" customHeight="1" x14ac:dyDescent="0.2">
      <c r="B31" s="299">
        <v>0</v>
      </c>
      <c r="C31" s="368">
        <v>0</v>
      </c>
      <c r="D31" s="301">
        <f t="shared" si="13"/>
        <v>25.5</v>
      </c>
      <c r="E31" s="302">
        <f t="shared" ref="E31:E54" si="104">(C31+C31*D31%)</f>
        <v>0</v>
      </c>
      <c r="F31" s="303">
        <f t="shared" si="103"/>
        <v>0</v>
      </c>
      <c r="G31" s="304">
        <f t="shared" si="102"/>
        <v>0</v>
      </c>
      <c r="H31" s="304">
        <f t="shared" si="102"/>
        <v>0</v>
      </c>
      <c r="I31" s="304">
        <f t="shared" si="102"/>
        <v>0</v>
      </c>
      <c r="J31" s="304">
        <f t="shared" si="102"/>
        <v>0</v>
      </c>
      <c r="K31" s="304">
        <f t="shared" si="102"/>
        <v>0</v>
      </c>
      <c r="L31" s="304">
        <f t="shared" si="102"/>
        <v>0</v>
      </c>
      <c r="M31" s="304">
        <f t="shared" si="102"/>
        <v>0</v>
      </c>
      <c r="N31" s="304">
        <f t="shared" si="102"/>
        <v>0</v>
      </c>
      <c r="O31" s="304">
        <f t="shared" si="102"/>
        <v>0</v>
      </c>
      <c r="P31" s="304">
        <f t="shared" si="102"/>
        <v>0</v>
      </c>
      <c r="Q31" s="304">
        <f t="shared" si="102"/>
        <v>0</v>
      </c>
      <c r="R31" s="305">
        <f t="shared" si="100"/>
        <v>0</v>
      </c>
      <c r="S31" s="48"/>
      <c r="T31" s="40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47"/>
      <c r="AJ31" s="47"/>
      <c r="AK31" s="47"/>
      <c r="AL31" s="47"/>
      <c r="AM31" s="402"/>
    </row>
    <row r="32" spans="2:39" ht="12" customHeight="1" x14ac:dyDescent="0.2">
      <c r="B32" s="299">
        <v>0</v>
      </c>
      <c r="C32" s="368">
        <v>0</v>
      </c>
      <c r="D32" s="301">
        <f t="shared" si="13"/>
        <v>25.5</v>
      </c>
      <c r="E32" s="302">
        <f t="shared" si="104"/>
        <v>0</v>
      </c>
      <c r="F32" s="303">
        <f t="shared" si="103"/>
        <v>0</v>
      </c>
      <c r="G32" s="304">
        <f t="shared" si="102"/>
        <v>0</v>
      </c>
      <c r="H32" s="304">
        <f t="shared" si="102"/>
        <v>0</v>
      </c>
      <c r="I32" s="304">
        <f t="shared" si="102"/>
        <v>0</v>
      </c>
      <c r="J32" s="304">
        <f t="shared" si="102"/>
        <v>0</v>
      </c>
      <c r="K32" s="304">
        <f t="shared" si="102"/>
        <v>0</v>
      </c>
      <c r="L32" s="304">
        <f t="shared" si="102"/>
        <v>0</v>
      </c>
      <c r="M32" s="304">
        <f t="shared" si="102"/>
        <v>0</v>
      </c>
      <c r="N32" s="304">
        <f t="shared" si="102"/>
        <v>0</v>
      </c>
      <c r="O32" s="304">
        <f t="shared" si="102"/>
        <v>0</v>
      </c>
      <c r="P32" s="304">
        <f t="shared" si="102"/>
        <v>0</v>
      </c>
      <c r="Q32" s="304">
        <f t="shared" si="102"/>
        <v>0</v>
      </c>
      <c r="R32" s="305">
        <f t="shared" ref="R32:R51" si="105">SUM(F32:Q32)</f>
        <v>0</v>
      </c>
      <c r="S32" s="48"/>
      <c r="T32" s="401">
        <v>0</v>
      </c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47"/>
      <c r="AJ32" s="47"/>
      <c r="AK32" s="47"/>
      <c r="AL32" s="47"/>
      <c r="AM32" s="402"/>
    </row>
    <row r="33" spans="2:39" ht="12" customHeight="1" x14ac:dyDescent="0.2">
      <c r="B33" s="299">
        <v>0</v>
      </c>
      <c r="C33" s="368">
        <v>0</v>
      </c>
      <c r="D33" s="301">
        <f t="shared" si="13"/>
        <v>25.5</v>
      </c>
      <c r="E33" s="302">
        <f t="shared" si="104"/>
        <v>0</v>
      </c>
      <c r="F33" s="303">
        <f t="shared" si="103"/>
        <v>0</v>
      </c>
      <c r="G33" s="304">
        <f t="shared" si="102"/>
        <v>0</v>
      </c>
      <c r="H33" s="304">
        <f t="shared" si="102"/>
        <v>0</v>
      </c>
      <c r="I33" s="304">
        <f t="shared" si="102"/>
        <v>0</v>
      </c>
      <c r="J33" s="304">
        <f t="shared" si="102"/>
        <v>0</v>
      </c>
      <c r="K33" s="304">
        <f t="shared" si="102"/>
        <v>0</v>
      </c>
      <c r="L33" s="304">
        <f t="shared" si="102"/>
        <v>0</v>
      </c>
      <c r="M33" s="304">
        <f t="shared" si="102"/>
        <v>0</v>
      </c>
      <c r="N33" s="304">
        <f t="shared" si="102"/>
        <v>0</v>
      </c>
      <c r="O33" s="304">
        <f t="shared" si="102"/>
        <v>0</v>
      </c>
      <c r="P33" s="304">
        <f t="shared" si="102"/>
        <v>0</v>
      </c>
      <c r="Q33" s="304">
        <f t="shared" si="102"/>
        <v>0</v>
      </c>
      <c r="R33" s="305">
        <f t="shared" si="105"/>
        <v>0</v>
      </c>
      <c r="S33" s="48"/>
      <c r="T33" s="401">
        <v>0</v>
      </c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47"/>
      <c r="AJ33" s="47"/>
      <c r="AK33" s="47"/>
      <c r="AL33" s="47"/>
      <c r="AM33" s="402"/>
    </row>
    <row r="34" spans="2:39" ht="12" customHeight="1" x14ac:dyDescent="0.2">
      <c r="B34" s="299">
        <v>0</v>
      </c>
      <c r="C34" s="368">
        <v>0</v>
      </c>
      <c r="D34" s="301">
        <f t="shared" si="13"/>
        <v>25.5</v>
      </c>
      <c r="E34" s="302">
        <f t="shared" si="104"/>
        <v>0</v>
      </c>
      <c r="F34" s="303">
        <f t="shared" si="103"/>
        <v>0</v>
      </c>
      <c r="G34" s="304">
        <f t="shared" si="102"/>
        <v>0</v>
      </c>
      <c r="H34" s="304">
        <f t="shared" si="102"/>
        <v>0</v>
      </c>
      <c r="I34" s="304">
        <f t="shared" si="102"/>
        <v>0</v>
      </c>
      <c r="J34" s="304">
        <f t="shared" si="102"/>
        <v>0</v>
      </c>
      <c r="K34" s="304">
        <f t="shared" si="102"/>
        <v>0</v>
      </c>
      <c r="L34" s="304">
        <f t="shared" si="102"/>
        <v>0</v>
      </c>
      <c r="M34" s="304">
        <f t="shared" si="102"/>
        <v>0</v>
      </c>
      <c r="N34" s="304">
        <f t="shared" si="102"/>
        <v>0</v>
      </c>
      <c r="O34" s="304">
        <f t="shared" si="102"/>
        <v>0</v>
      </c>
      <c r="P34" s="304">
        <f t="shared" si="102"/>
        <v>0</v>
      </c>
      <c r="Q34" s="304">
        <f t="shared" si="102"/>
        <v>0</v>
      </c>
      <c r="R34" s="305">
        <f t="shared" si="105"/>
        <v>0</v>
      </c>
      <c r="S34" s="48"/>
      <c r="T34" s="401">
        <v>0</v>
      </c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47"/>
      <c r="AJ34" s="47"/>
      <c r="AK34" s="47"/>
      <c r="AL34" s="47"/>
      <c r="AM34" s="402"/>
    </row>
    <row r="35" spans="2:39" ht="12" customHeight="1" x14ac:dyDescent="0.2">
      <c r="B35" s="299">
        <v>0</v>
      </c>
      <c r="C35" s="368">
        <v>0</v>
      </c>
      <c r="D35" s="301">
        <f t="shared" si="13"/>
        <v>25.5</v>
      </c>
      <c r="E35" s="302">
        <f t="shared" si="104"/>
        <v>0</v>
      </c>
      <c r="F35" s="303">
        <f t="shared" si="103"/>
        <v>0</v>
      </c>
      <c r="G35" s="304">
        <f t="shared" si="102"/>
        <v>0</v>
      </c>
      <c r="H35" s="304">
        <f t="shared" si="102"/>
        <v>0</v>
      </c>
      <c r="I35" s="304">
        <f t="shared" si="102"/>
        <v>0</v>
      </c>
      <c r="J35" s="304">
        <f t="shared" si="102"/>
        <v>0</v>
      </c>
      <c r="K35" s="304">
        <f t="shared" si="102"/>
        <v>0</v>
      </c>
      <c r="L35" s="304">
        <f t="shared" si="102"/>
        <v>0</v>
      </c>
      <c r="M35" s="304">
        <f t="shared" si="102"/>
        <v>0</v>
      </c>
      <c r="N35" s="304">
        <f t="shared" si="102"/>
        <v>0</v>
      </c>
      <c r="O35" s="304">
        <f t="shared" si="102"/>
        <v>0</v>
      </c>
      <c r="P35" s="304">
        <f t="shared" si="102"/>
        <v>0</v>
      </c>
      <c r="Q35" s="304">
        <f t="shared" si="102"/>
        <v>0</v>
      </c>
      <c r="R35" s="305">
        <f t="shared" si="105"/>
        <v>0</v>
      </c>
      <c r="S35" s="48"/>
      <c r="T35" s="401">
        <v>0</v>
      </c>
      <c r="U35" s="11">
        <v>0</v>
      </c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47"/>
      <c r="AJ35" s="47"/>
      <c r="AK35" s="47"/>
      <c r="AL35" s="47"/>
      <c r="AM35" s="402"/>
    </row>
    <row r="36" spans="2:39" ht="12" customHeight="1" x14ac:dyDescent="0.2">
      <c r="B36" s="299">
        <v>0</v>
      </c>
      <c r="C36" s="368">
        <v>0</v>
      </c>
      <c r="D36" s="301">
        <f t="shared" si="13"/>
        <v>25.5</v>
      </c>
      <c r="E36" s="302">
        <f t="shared" si="104"/>
        <v>0</v>
      </c>
      <c r="F36" s="303">
        <f t="shared" si="103"/>
        <v>0</v>
      </c>
      <c r="G36" s="304">
        <f t="shared" si="102"/>
        <v>0</v>
      </c>
      <c r="H36" s="304">
        <f t="shared" si="102"/>
        <v>0</v>
      </c>
      <c r="I36" s="304">
        <f t="shared" si="102"/>
        <v>0</v>
      </c>
      <c r="J36" s="304">
        <f t="shared" si="102"/>
        <v>0</v>
      </c>
      <c r="K36" s="304">
        <f t="shared" si="102"/>
        <v>0</v>
      </c>
      <c r="L36" s="304">
        <f t="shared" si="102"/>
        <v>0</v>
      </c>
      <c r="M36" s="304">
        <f t="shared" si="102"/>
        <v>0</v>
      </c>
      <c r="N36" s="304">
        <f t="shared" si="102"/>
        <v>0</v>
      </c>
      <c r="O36" s="304">
        <f t="shared" si="102"/>
        <v>0</v>
      </c>
      <c r="P36" s="304">
        <f t="shared" si="102"/>
        <v>0</v>
      </c>
      <c r="Q36" s="304">
        <f t="shared" si="102"/>
        <v>0</v>
      </c>
      <c r="R36" s="305">
        <f t="shared" si="105"/>
        <v>0</v>
      </c>
      <c r="S36" s="48"/>
      <c r="T36" s="401">
        <v>0</v>
      </c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47"/>
      <c r="AJ36" s="47"/>
      <c r="AK36" s="47"/>
      <c r="AL36" s="47"/>
      <c r="AM36" s="402"/>
    </row>
    <row r="37" spans="2:39" ht="12" customHeight="1" x14ac:dyDescent="0.2">
      <c r="B37" s="299">
        <v>0</v>
      </c>
      <c r="C37" s="368">
        <v>0</v>
      </c>
      <c r="D37" s="301">
        <f t="shared" si="13"/>
        <v>25.5</v>
      </c>
      <c r="E37" s="302">
        <f t="shared" si="104"/>
        <v>0</v>
      </c>
      <c r="F37" s="303">
        <f t="shared" si="103"/>
        <v>0</v>
      </c>
      <c r="G37" s="304">
        <f t="shared" si="102"/>
        <v>0</v>
      </c>
      <c r="H37" s="304">
        <f t="shared" si="102"/>
        <v>0</v>
      </c>
      <c r="I37" s="304">
        <f t="shared" si="102"/>
        <v>0</v>
      </c>
      <c r="J37" s="304">
        <f t="shared" si="102"/>
        <v>0</v>
      </c>
      <c r="K37" s="304">
        <f t="shared" si="102"/>
        <v>0</v>
      </c>
      <c r="L37" s="304">
        <f t="shared" si="102"/>
        <v>0</v>
      </c>
      <c r="M37" s="304">
        <f t="shared" si="102"/>
        <v>0</v>
      </c>
      <c r="N37" s="304">
        <f t="shared" si="102"/>
        <v>0</v>
      </c>
      <c r="O37" s="304">
        <f t="shared" si="102"/>
        <v>0</v>
      </c>
      <c r="P37" s="304">
        <f t="shared" si="102"/>
        <v>0</v>
      </c>
      <c r="Q37" s="304">
        <f t="shared" si="102"/>
        <v>0</v>
      </c>
      <c r="R37" s="305">
        <f t="shared" si="105"/>
        <v>0</v>
      </c>
      <c r="S37" s="48"/>
      <c r="T37" s="401">
        <v>0</v>
      </c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47"/>
      <c r="AJ37" s="47"/>
      <c r="AK37" s="47"/>
      <c r="AL37" s="47"/>
      <c r="AM37" s="402"/>
    </row>
    <row r="38" spans="2:39" ht="12" customHeight="1" x14ac:dyDescent="0.2">
      <c r="B38" s="299">
        <v>0</v>
      </c>
      <c r="C38" s="368">
        <v>0</v>
      </c>
      <c r="D38" s="301">
        <f t="shared" si="13"/>
        <v>25.5</v>
      </c>
      <c r="E38" s="302">
        <f t="shared" si="104"/>
        <v>0</v>
      </c>
      <c r="F38" s="303">
        <f t="shared" si="103"/>
        <v>0</v>
      </c>
      <c r="G38" s="304">
        <f t="shared" si="102"/>
        <v>0</v>
      </c>
      <c r="H38" s="304">
        <f t="shared" si="102"/>
        <v>0</v>
      </c>
      <c r="I38" s="304">
        <f t="shared" si="102"/>
        <v>0</v>
      </c>
      <c r="J38" s="304">
        <f t="shared" si="102"/>
        <v>0</v>
      </c>
      <c r="K38" s="304">
        <f t="shared" si="102"/>
        <v>0</v>
      </c>
      <c r="L38" s="304">
        <f t="shared" si="102"/>
        <v>0</v>
      </c>
      <c r="M38" s="304">
        <f t="shared" si="102"/>
        <v>0</v>
      </c>
      <c r="N38" s="304">
        <f t="shared" si="102"/>
        <v>0</v>
      </c>
      <c r="O38" s="304">
        <f t="shared" si="102"/>
        <v>0</v>
      </c>
      <c r="P38" s="304">
        <f t="shared" si="102"/>
        <v>0</v>
      </c>
      <c r="Q38" s="304">
        <f t="shared" si="102"/>
        <v>0</v>
      </c>
      <c r="R38" s="305">
        <f t="shared" si="105"/>
        <v>0</v>
      </c>
      <c r="S38" s="48"/>
      <c r="T38" s="401">
        <v>0</v>
      </c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47"/>
      <c r="AJ38" s="47"/>
      <c r="AK38" s="47"/>
      <c r="AL38" s="47"/>
      <c r="AM38" s="402"/>
    </row>
    <row r="39" spans="2:39" ht="12" customHeight="1" x14ac:dyDescent="0.2">
      <c r="B39" s="299">
        <v>0</v>
      </c>
      <c r="C39" s="368">
        <v>0</v>
      </c>
      <c r="D39" s="301">
        <f t="shared" si="13"/>
        <v>25.5</v>
      </c>
      <c r="E39" s="302">
        <f t="shared" si="104"/>
        <v>0</v>
      </c>
      <c r="F39" s="303">
        <f t="shared" si="103"/>
        <v>0</v>
      </c>
      <c r="G39" s="304">
        <f t="shared" si="102"/>
        <v>0</v>
      </c>
      <c r="H39" s="304">
        <f t="shared" si="102"/>
        <v>0</v>
      </c>
      <c r="I39" s="304">
        <f t="shared" si="102"/>
        <v>0</v>
      </c>
      <c r="J39" s="304">
        <f t="shared" si="102"/>
        <v>0</v>
      </c>
      <c r="K39" s="304">
        <f t="shared" si="102"/>
        <v>0</v>
      </c>
      <c r="L39" s="304">
        <f t="shared" si="102"/>
        <v>0</v>
      </c>
      <c r="M39" s="304">
        <f t="shared" si="102"/>
        <v>0</v>
      </c>
      <c r="N39" s="304">
        <f t="shared" si="102"/>
        <v>0</v>
      </c>
      <c r="O39" s="304">
        <f t="shared" si="102"/>
        <v>0</v>
      </c>
      <c r="P39" s="304">
        <f t="shared" si="102"/>
        <v>0</v>
      </c>
      <c r="Q39" s="304">
        <f t="shared" si="102"/>
        <v>0</v>
      </c>
      <c r="R39" s="305">
        <f t="shared" si="105"/>
        <v>0</v>
      </c>
      <c r="S39" s="48"/>
      <c r="T39" s="401">
        <v>0</v>
      </c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47"/>
      <c r="AJ39" s="47"/>
      <c r="AK39" s="47"/>
      <c r="AL39" s="47"/>
      <c r="AM39" s="402"/>
    </row>
    <row r="40" spans="2:39" ht="12" customHeight="1" x14ac:dyDescent="0.2">
      <c r="B40" s="299">
        <v>0</v>
      </c>
      <c r="C40" s="368">
        <v>0</v>
      </c>
      <c r="D40" s="301">
        <f t="shared" si="13"/>
        <v>25.5</v>
      </c>
      <c r="E40" s="302">
        <f t="shared" si="104"/>
        <v>0</v>
      </c>
      <c r="F40" s="303">
        <f t="shared" si="103"/>
        <v>0</v>
      </c>
      <c r="G40" s="304">
        <f t="shared" si="102"/>
        <v>0</v>
      </c>
      <c r="H40" s="304">
        <f t="shared" si="102"/>
        <v>0</v>
      </c>
      <c r="I40" s="304">
        <f t="shared" si="102"/>
        <v>0</v>
      </c>
      <c r="J40" s="304">
        <f t="shared" si="102"/>
        <v>0</v>
      </c>
      <c r="K40" s="304">
        <f t="shared" si="102"/>
        <v>0</v>
      </c>
      <c r="L40" s="304">
        <f t="shared" si="102"/>
        <v>0</v>
      </c>
      <c r="M40" s="304">
        <f t="shared" si="102"/>
        <v>0</v>
      </c>
      <c r="N40" s="304">
        <f t="shared" si="102"/>
        <v>0</v>
      </c>
      <c r="O40" s="304">
        <f t="shared" si="102"/>
        <v>0</v>
      </c>
      <c r="P40" s="304">
        <f t="shared" si="102"/>
        <v>0</v>
      </c>
      <c r="Q40" s="304">
        <f t="shared" si="102"/>
        <v>0</v>
      </c>
      <c r="R40" s="305">
        <f t="shared" si="105"/>
        <v>0</v>
      </c>
      <c r="S40" s="48"/>
      <c r="T40" s="401">
        <v>0</v>
      </c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47"/>
      <c r="AJ40" s="47"/>
      <c r="AK40" s="47"/>
      <c r="AL40" s="47"/>
      <c r="AM40" s="402"/>
    </row>
    <row r="41" spans="2:39" ht="12" customHeight="1" x14ac:dyDescent="0.2">
      <c r="B41" s="299">
        <v>0</v>
      </c>
      <c r="C41" s="368">
        <v>0</v>
      </c>
      <c r="D41" s="301">
        <f t="shared" si="13"/>
        <v>25.5</v>
      </c>
      <c r="E41" s="302">
        <f t="shared" si="104"/>
        <v>0</v>
      </c>
      <c r="F41" s="303">
        <f t="shared" si="103"/>
        <v>0</v>
      </c>
      <c r="G41" s="304">
        <f t="shared" si="102"/>
        <v>0</v>
      </c>
      <c r="H41" s="304">
        <f t="shared" si="102"/>
        <v>0</v>
      </c>
      <c r="I41" s="304">
        <f t="shared" si="102"/>
        <v>0</v>
      </c>
      <c r="J41" s="304">
        <f t="shared" si="102"/>
        <v>0</v>
      </c>
      <c r="K41" s="304">
        <f t="shared" si="102"/>
        <v>0</v>
      </c>
      <c r="L41" s="304">
        <f t="shared" si="102"/>
        <v>0</v>
      </c>
      <c r="M41" s="304">
        <f t="shared" si="102"/>
        <v>0</v>
      </c>
      <c r="N41" s="304">
        <f t="shared" si="102"/>
        <v>0</v>
      </c>
      <c r="O41" s="304">
        <f t="shared" si="102"/>
        <v>0</v>
      </c>
      <c r="P41" s="304">
        <f t="shared" si="102"/>
        <v>0</v>
      </c>
      <c r="Q41" s="304">
        <f t="shared" si="102"/>
        <v>0</v>
      </c>
      <c r="R41" s="305">
        <f t="shared" si="105"/>
        <v>0</v>
      </c>
      <c r="S41" s="48"/>
      <c r="T41" s="401">
        <v>0</v>
      </c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47"/>
      <c r="AJ41" s="47"/>
      <c r="AK41" s="47"/>
      <c r="AL41" s="47"/>
      <c r="AM41" s="402"/>
    </row>
    <row r="42" spans="2:39" ht="12" customHeight="1" x14ac:dyDescent="0.2">
      <c r="B42" s="299">
        <v>0</v>
      </c>
      <c r="C42" s="368">
        <v>0</v>
      </c>
      <c r="D42" s="301">
        <f t="shared" si="13"/>
        <v>25.5</v>
      </c>
      <c r="E42" s="302">
        <f t="shared" si="104"/>
        <v>0</v>
      </c>
      <c r="F42" s="303">
        <f t="shared" si="103"/>
        <v>0</v>
      </c>
      <c r="G42" s="304">
        <f t="shared" si="102"/>
        <v>0</v>
      </c>
      <c r="H42" s="304">
        <f t="shared" si="102"/>
        <v>0</v>
      </c>
      <c r="I42" s="304">
        <f t="shared" si="102"/>
        <v>0</v>
      </c>
      <c r="J42" s="304">
        <f t="shared" si="102"/>
        <v>0</v>
      </c>
      <c r="K42" s="304">
        <f t="shared" si="102"/>
        <v>0</v>
      </c>
      <c r="L42" s="304">
        <f t="shared" si="102"/>
        <v>0</v>
      </c>
      <c r="M42" s="304">
        <f t="shared" si="102"/>
        <v>0</v>
      </c>
      <c r="N42" s="304">
        <f t="shared" si="102"/>
        <v>0</v>
      </c>
      <c r="O42" s="304">
        <f t="shared" si="102"/>
        <v>0</v>
      </c>
      <c r="P42" s="304">
        <f t="shared" si="102"/>
        <v>0</v>
      </c>
      <c r="Q42" s="304">
        <f t="shared" si="102"/>
        <v>0</v>
      </c>
      <c r="R42" s="305">
        <f t="shared" si="105"/>
        <v>0</v>
      </c>
      <c r="S42" s="48"/>
      <c r="T42" s="401">
        <v>0</v>
      </c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47"/>
      <c r="AJ42" s="47"/>
      <c r="AK42" s="47"/>
      <c r="AL42" s="47"/>
      <c r="AM42" s="402"/>
    </row>
    <row r="43" spans="2:39" ht="12" customHeight="1" x14ac:dyDescent="0.2">
      <c r="B43" s="299">
        <v>0</v>
      </c>
      <c r="C43" s="368">
        <v>0</v>
      </c>
      <c r="D43" s="301">
        <f t="shared" si="13"/>
        <v>25.5</v>
      </c>
      <c r="E43" s="302">
        <f t="shared" si="104"/>
        <v>0</v>
      </c>
      <c r="F43" s="303">
        <f t="shared" si="103"/>
        <v>0</v>
      </c>
      <c r="G43" s="304">
        <f t="shared" si="102"/>
        <v>0</v>
      </c>
      <c r="H43" s="304">
        <f t="shared" si="102"/>
        <v>0</v>
      </c>
      <c r="I43" s="304">
        <f t="shared" si="102"/>
        <v>0</v>
      </c>
      <c r="J43" s="304">
        <f t="shared" si="102"/>
        <v>0</v>
      </c>
      <c r="K43" s="304">
        <f t="shared" si="102"/>
        <v>0</v>
      </c>
      <c r="L43" s="304">
        <f t="shared" si="102"/>
        <v>0</v>
      </c>
      <c r="M43" s="304">
        <f t="shared" si="102"/>
        <v>0</v>
      </c>
      <c r="N43" s="304">
        <f t="shared" si="102"/>
        <v>0</v>
      </c>
      <c r="O43" s="304">
        <f t="shared" si="102"/>
        <v>0</v>
      </c>
      <c r="P43" s="304">
        <f t="shared" si="102"/>
        <v>0</v>
      </c>
      <c r="Q43" s="304">
        <f t="shared" si="102"/>
        <v>0</v>
      </c>
      <c r="R43" s="305">
        <f t="shared" si="105"/>
        <v>0</v>
      </c>
      <c r="S43" s="48"/>
      <c r="T43" s="40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47"/>
      <c r="AJ43" s="47"/>
      <c r="AK43" s="47"/>
      <c r="AL43" s="47"/>
      <c r="AM43" s="402"/>
    </row>
    <row r="44" spans="2:39" ht="12" customHeight="1" x14ac:dyDescent="0.2">
      <c r="B44" s="299">
        <v>0</v>
      </c>
      <c r="C44" s="368">
        <v>0</v>
      </c>
      <c r="D44" s="301">
        <f t="shared" si="13"/>
        <v>25.5</v>
      </c>
      <c r="E44" s="302">
        <f t="shared" si="104"/>
        <v>0</v>
      </c>
      <c r="F44" s="303">
        <f t="shared" si="103"/>
        <v>0</v>
      </c>
      <c r="G44" s="304">
        <f t="shared" ref="G44:G54" si="106">F44</f>
        <v>0</v>
      </c>
      <c r="H44" s="304">
        <f t="shared" ref="H44:H54" si="107">G44</f>
        <v>0</v>
      </c>
      <c r="I44" s="304">
        <f t="shared" ref="I44:I54" si="108">H44</f>
        <v>0</v>
      </c>
      <c r="J44" s="304">
        <f t="shared" ref="J44:J54" si="109">I44</f>
        <v>0</v>
      </c>
      <c r="K44" s="304">
        <f t="shared" ref="K44:K54" si="110">J44</f>
        <v>0</v>
      </c>
      <c r="L44" s="304">
        <f t="shared" ref="L44:L54" si="111">K44</f>
        <v>0</v>
      </c>
      <c r="M44" s="304">
        <f t="shared" ref="M44:M54" si="112">L44</f>
        <v>0</v>
      </c>
      <c r="N44" s="304">
        <f t="shared" ref="N44:N54" si="113">M44</f>
        <v>0</v>
      </c>
      <c r="O44" s="304">
        <f t="shared" ref="O44:O54" si="114">N44</f>
        <v>0</v>
      </c>
      <c r="P44" s="304">
        <f t="shared" ref="P44:P54" si="115">O44</f>
        <v>0</v>
      </c>
      <c r="Q44" s="304">
        <f t="shared" ref="Q44:Q50" si="116">P44</f>
        <v>0</v>
      </c>
      <c r="R44" s="305">
        <f t="shared" si="105"/>
        <v>0</v>
      </c>
      <c r="S44" s="48"/>
      <c r="T44" s="401"/>
      <c r="U44" s="11"/>
      <c r="V44" s="11"/>
      <c r="W44" s="11"/>
      <c r="X44" s="11"/>
      <c r="Y44" s="11"/>
      <c r="Z44" s="11"/>
      <c r="AA44" s="11">
        <v>0</v>
      </c>
      <c r="AB44" s="11"/>
      <c r="AC44" s="11"/>
      <c r="AD44" s="11"/>
      <c r="AE44" s="11"/>
      <c r="AF44" s="11"/>
      <c r="AG44" s="11"/>
      <c r="AH44" s="11"/>
      <c r="AI44" s="47"/>
      <c r="AJ44" s="47"/>
      <c r="AK44" s="47"/>
      <c r="AL44" s="47"/>
      <c r="AM44" s="402"/>
    </row>
    <row r="45" spans="2:39" ht="12" customHeight="1" x14ac:dyDescent="0.2">
      <c r="B45" s="299">
        <v>0</v>
      </c>
      <c r="C45" s="368">
        <v>0</v>
      </c>
      <c r="D45" s="301">
        <f t="shared" si="13"/>
        <v>25.5</v>
      </c>
      <c r="E45" s="302">
        <f t="shared" si="104"/>
        <v>0</v>
      </c>
      <c r="F45" s="303">
        <f t="shared" si="103"/>
        <v>0</v>
      </c>
      <c r="G45" s="304">
        <f t="shared" si="106"/>
        <v>0</v>
      </c>
      <c r="H45" s="304">
        <f t="shared" si="107"/>
        <v>0</v>
      </c>
      <c r="I45" s="304">
        <f t="shared" si="108"/>
        <v>0</v>
      </c>
      <c r="J45" s="304">
        <f t="shared" si="109"/>
        <v>0</v>
      </c>
      <c r="K45" s="304">
        <f t="shared" si="110"/>
        <v>0</v>
      </c>
      <c r="L45" s="304">
        <f t="shared" si="111"/>
        <v>0</v>
      </c>
      <c r="M45" s="304">
        <f t="shared" si="112"/>
        <v>0</v>
      </c>
      <c r="N45" s="304">
        <f t="shared" si="113"/>
        <v>0</v>
      </c>
      <c r="O45" s="304">
        <f t="shared" si="114"/>
        <v>0</v>
      </c>
      <c r="P45" s="304">
        <f t="shared" si="115"/>
        <v>0</v>
      </c>
      <c r="Q45" s="304">
        <f t="shared" si="116"/>
        <v>0</v>
      </c>
      <c r="R45" s="305">
        <f t="shared" si="105"/>
        <v>0</v>
      </c>
      <c r="S45" s="48"/>
      <c r="T45" s="401"/>
      <c r="U45" s="11"/>
      <c r="V45" s="11"/>
      <c r="W45" s="11"/>
      <c r="X45" s="11"/>
      <c r="Y45" s="11"/>
      <c r="Z45" s="11">
        <v>0</v>
      </c>
      <c r="AA45" s="11"/>
      <c r="AB45" s="11"/>
      <c r="AC45" s="11"/>
      <c r="AD45" s="11"/>
      <c r="AE45" s="11"/>
      <c r="AF45" s="11"/>
      <c r="AG45" s="11"/>
      <c r="AH45" s="11"/>
      <c r="AI45" s="47"/>
      <c r="AJ45" s="47"/>
      <c r="AK45" s="47"/>
      <c r="AL45" s="47"/>
      <c r="AM45" s="402"/>
    </row>
    <row r="46" spans="2:39" ht="12" customHeight="1" x14ac:dyDescent="0.2">
      <c r="B46" s="299">
        <v>0</v>
      </c>
      <c r="C46" s="368">
        <v>0</v>
      </c>
      <c r="D46" s="301">
        <f t="shared" si="13"/>
        <v>25.5</v>
      </c>
      <c r="E46" s="302">
        <f t="shared" si="104"/>
        <v>0</v>
      </c>
      <c r="F46" s="303">
        <f t="shared" si="103"/>
        <v>0</v>
      </c>
      <c r="G46" s="304">
        <f t="shared" si="106"/>
        <v>0</v>
      </c>
      <c r="H46" s="304">
        <f t="shared" si="107"/>
        <v>0</v>
      </c>
      <c r="I46" s="304">
        <f t="shared" si="108"/>
        <v>0</v>
      </c>
      <c r="J46" s="304">
        <f t="shared" si="109"/>
        <v>0</v>
      </c>
      <c r="K46" s="304">
        <f t="shared" si="110"/>
        <v>0</v>
      </c>
      <c r="L46" s="304">
        <f t="shared" si="111"/>
        <v>0</v>
      </c>
      <c r="M46" s="304">
        <f t="shared" si="112"/>
        <v>0</v>
      </c>
      <c r="N46" s="304">
        <f t="shared" si="113"/>
        <v>0</v>
      </c>
      <c r="O46" s="304">
        <f t="shared" si="114"/>
        <v>0</v>
      </c>
      <c r="P46" s="304">
        <f t="shared" si="115"/>
        <v>0</v>
      </c>
      <c r="Q46" s="304">
        <f t="shared" si="116"/>
        <v>0</v>
      </c>
      <c r="R46" s="305">
        <f t="shared" si="105"/>
        <v>0</v>
      </c>
      <c r="S46" s="48"/>
      <c r="T46" s="40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47"/>
      <c r="AJ46" s="47"/>
      <c r="AK46" s="47"/>
      <c r="AL46" s="47"/>
      <c r="AM46" s="402"/>
    </row>
    <row r="47" spans="2:39" ht="12" customHeight="1" x14ac:dyDescent="0.2">
      <c r="B47" s="299">
        <v>0</v>
      </c>
      <c r="C47" s="368">
        <v>0</v>
      </c>
      <c r="D47" s="301">
        <f t="shared" si="13"/>
        <v>25.5</v>
      </c>
      <c r="E47" s="302">
        <f t="shared" ref="E47:E49" si="117">(C47+C47*D47%)</f>
        <v>0</v>
      </c>
      <c r="F47" s="303">
        <f t="shared" ref="F47:F49" si="118">E47/12</f>
        <v>0</v>
      </c>
      <c r="G47" s="304">
        <f t="shared" ref="G47:G49" si="119">F47</f>
        <v>0</v>
      </c>
      <c r="H47" s="304">
        <f t="shared" ref="H47:H49" si="120">G47</f>
        <v>0</v>
      </c>
      <c r="I47" s="304">
        <f t="shared" ref="I47:I49" si="121">H47</f>
        <v>0</v>
      </c>
      <c r="J47" s="304">
        <f t="shared" ref="J47:J49" si="122">I47</f>
        <v>0</v>
      </c>
      <c r="K47" s="304">
        <f t="shared" ref="K47:K49" si="123">J47</f>
        <v>0</v>
      </c>
      <c r="L47" s="304">
        <f t="shared" ref="L47:L49" si="124">K47</f>
        <v>0</v>
      </c>
      <c r="M47" s="304">
        <f t="shared" ref="M47:M49" si="125">L47</f>
        <v>0</v>
      </c>
      <c r="N47" s="304">
        <f t="shared" ref="N47:N49" si="126">M47</f>
        <v>0</v>
      </c>
      <c r="O47" s="304">
        <f t="shared" ref="O47:O49" si="127">N47</f>
        <v>0</v>
      </c>
      <c r="P47" s="304">
        <f t="shared" ref="P47:P49" si="128">O47</f>
        <v>0</v>
      </c>
      <c r="Q47" s="304">
        <f t="shared" ref="Q47:Q49" si="129">P47</f>
        <v>0</v>
      </c>
      <c r="R47" s="305">
        <f t="shared" ref="R47:R49" si="130">SUM(F47:Q47)</f>
        <v>0</v>
      </c>
      <c r="S47" s="48"/>
      <c r="T47" s="401"/>
      <c r="U47" s="11"/>
      <c r="V47" s="11"/>
      <c r="W47" s="11"/>
      <c r="X47" s="11"/>
      <c r="Y47" s="11"/>
      <c r="Z47" s="11"/>
      <c r="AA47" s="11">
        <v>0</v>
      </c>
      <c r="AB47" s="11"/>
      <c r="AC47" s="11"/>
      <c r="AD47" s="11"/>
      <c r="AE47" s="11"/>
      <c r="AF47" s="11"/>
      <c r="AG47" s="11"/>
      <c r="AH47" s="11"/>
      <c r="AI47" s="47"/>
      <c r="AJ47" s="47"/>
      <c r="AK47" s="47"/>
      <c r="AL47" s="47"/>
      <c r="AM47" s="402"/>
    </row>
    <row r="48" spans="2:39" ht="12" customHeight="1" x14ac:dyDescent="0.2">
      <c r="B48" s="299">
        <v>0</v>
      </c>
      <c r="C48" s="368">
        <v>0</v>
      </c>
      <c r="D48" s="301">
        <f t="shared" si="13"/>
        <v>25.5</v>
      </c>
      <c r="E48" s="302">
        <f t="shared" si="117"/>
        <v>0</v>
      </c>
      <c r="F48" s="303">
        <f t="shared" si="118"/>
        <v>0</v>
      </c>
      <c r="G48" s="304">
        <f t="shared" si="119"/>
        <v>0</v>
      </c>
      <c r="H48" s="304">
        <f t="shared" si="120"/>
        <v>0</v>
      </c>
      <c r="I48" s="304">
        <f t="shared" si="121"/>
        <v>0</v>
      </c>
      <c r="J48" s="304">
        <f t="shared" si="122"/>
        <v>0</v>
      </c>
      <c r="K48" s="304">
        <f t="shared" si="123"/>
        <v>0</v>
      </c>
      <c r="L48" s="304">
        <f t="shared" si="124"/>
        <v>0</v>
      </c>
      <c r="M48" s="304">
        <f t="shared" si="125"/>
        <v>0</v>
      </c>
      <c r="N48" s="304">
        <f t="shared" si="126"/>
        <v>0</v>
      </c>
      <c r="O48" s="304">
        <f t="shared" si="127"/>
        <v>0</v>
      </c>
      <c r="P48" s="304">
        <f t="shared" si="128"/>
        <v>0</v>
      </c>
      <c r="Q48" s="304">
        <f t="shared" si="129"/>
        <v>0</v>
      </c>
      <c r="R48" s="305">
        <f t="shared" si="130"/>
        <v>0</v>
      </c>
      <c r="S48" s="48"/>
      <c r="T48" s="401"/>
      <c r="U48" s="11"/>
      <c r="V48" s="11"/>
      <c r="W48" s="11"/>
      <c r="X48" s="11"/>
      <c r="Y48" s="11"/>
      <c r="Z48" s="11">
        <v>0</v>
      </c>
      <c r="AA48" s="11"/>
      <c r="AB48" s="11"/>
      <c r="AC48" s="11"/>
      <c r="AD48" s="11"/>
      <c r="AE48" s="11"/>
      <c r="AF48" s="11"/>
      <c r="AG48" s="11"/>
      <c r="AH48" s="11"/>
      <c r="AI48" s="47"/>
      <c r="AJ48" s="47"/>
      <c r="AK48" s="47"/>
      <c r="AL48" s="47"/>
      <c r="AM48" s="402"/>
    </row>
    <row r="49" spans="2:39" ht="12" customHeight="1" x14ac:dyDescent="0.2">
      <c r="B49" s="299">
        <v>0</v>
      </c>
      <c r="C49" s="368">
        <v>0</v>
      </c>
      <c r="D49" s="301">
        <f t="shared" si="13"/>
        <v>25.5</v>
      </c>
      <c r="E49" s="302">
        <f t="shared" si="117"/>
        <v>0</v>
      </c>
      <c r="F49" s="303">
        <f t="shared" si="118"/>
        <v>0</v>
      </c>
      <c r="G49" s="304">
        <f t="shared" si="119"/>
        <v>0</v>
      </c>
      <c r="H49" s="304">
        <f t="shared" si="120"/>
        <v>0</v>
      </c>
      <c r="I49" s="304">
        <f t="shared" si="121"/>
        <v>0</v>
      </c>
      <c r="J49" s="304">
        <f t="shared" si="122"/>
        <v>0</v>
      </c>
      <c r="K49" s="304">
        <f t="shared" si="123"/>
        <v>0</v>
      </c>
      <c r="L49" s="304">
        <f t="shared" si="124"/>
        <v>0</v>
      </c>
      <c r="M49" s="304">
        <f t="shared" si="125"/>
        <v>0</v>
      </c>
      <c r="N49" s="304">
        <f t="shared" si="126"/>
        <v>0</v>
      </c>
      <c r="O49" s="304">
        <f t="shared" si="127"/>
        <v>0</v>
      </c>
      <c r="P49" s="304">
        <f t="shared" si="128"/>
        <v>0</v>
      </c>
      <c r="Q49" s="304">
        <f t="shared" si="129"/>
        <v>0</v>
      </c>
      <c r="R49" s="305">
        <f t="shared" si="130"/>
        <v>0</v>
      </c>
      <c r="S49" s="48"/>
      <c r="T49" s="40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47"/>
      <c r="AJ49" s="47"/>
      <c r="AK49" s="47"/>
      <c r="AL49" s="47"/>
      <c r="AM49" s="402"/>
    </row>
    <row r="50" spans="2:39" ht="12" customHeight="1" x14ac:dyDescent="0.2">
      <c r="B50" s="299">
        <v>0</v>
      </c>
      <c r="C50" s="368">
        <v>0</v>
      </c>
      <c r="D50" s="301">
        <f t="shared" si="13"/>
        <v>25.5</v>
      </c>
      <c r="E50" s="302">
        <f t="shared" si="104"/>
        <v>0</v>
      </c>
      <c r="F50" s="303">
        <f t="shared" si="103"/>
        <v>0</v>
      </c>
      <c r="G50" s="304">
        <f t="shared" si="106"/>
        <v>0</v>
      </c>
      <c r="H50" s="304">
        <f t="shared" si="107"/>
        <v>0</v>
      </c>
      <c r="I50" s="304">
        <f t="shared" si="108"/>
        <v>0</v>
      </c>
      <c r="J50" s="304">
        <f t="shared" si="109"/>
        <v>0</v>
      </c>
      <c r="K50" s="304">
        <f t="shared" si="110"/>
        <v>0</v>
      </c>
      <c r="L50" s="304">
        <f t="shared" si="111"/>
        <v>0</v>
      </c>
      <c r="M50" s="304">
        <f t="shared" si="112"/>
        <v>0</v>
      </c>
      <c r="N50" s="304">
        <f t="shared" si="113"/>
        <v>0</v>
      </c>
      <c r="O50" s="304">
        <f t="shared" si="114"/>
        <v>0</v>
      </c>
      <c r="P50" s="304">
        <f t="shared" si="115"/>
        <v>0</v>
      </c>
      <c r="Q50" s="304">
        <f t="shared" si="116"/>
        <v>0</v>
      </c>
      <c r="R50" s="305">
        <f t="shared" si="105"/>
        <v>0</v>
      </c>
      <c r="S50" s="48"/>
      <c r="T50" s="401"/>
      <c r="U50" s="11"/>
      <c r="V50" s="11"/>
      <c r="W50" s="11"/>
      <c r="X50" s="11"/>
      <c r="Y50" s="11"/>
      <c r="Z50" s="11"/>
      <c r="AA50" s="11">
        <v>0</v>
      </c>
      <c r="AB50" s="11"/>
      <c r="AC50" s="11"/>
      <c r="AD50" s="11"/>
      <c r="AE50" s="11"/>
      <c r="AF50" s="11"/>
      <c r="AG50" s="11"/>
      <c r="AH50" s="11"/>
      <c r="AI50" s="47"/>
      <c r="AJ50" s="47"/>
      <c r="AK50" s="47"/>
      <c r="AL50" s="47"/>
      <c r="AM50" s="402"/>
    </row>
    <row r="51" spans="2:39" ht="12" customHeight="1" x14ac:dyDescent="0.2">
      <c r="B51" s="299">
        <v>0</v>
      </c>
      <c r="C51" s="368">
        <v>0</v>
      </c>
      <c r="D51" s="301">
        <f t="shared" si="13"/>
        <v>25.5</v>
      </c>
      <c r="E51" s="302">
        <f t="shared" si="104"/>
        <v>0</v>
      </c>
      <c r="F51" s="303">
        <f t="shared" si="103"/>
        <v>0</v>
      </c>
      <c r="G51" s="304">
        <f t="shared" si="106"/>
        <v>0</v>
      </c>
      <c r="H51" s="304">
        <f t="shared" si="107"/>
        <v>0</v>
      </c>
      <c r="I51" s="304">
        <f t="shared" si="108"/>
        <v>0</v>
      </c>
      <c r="J51" s="304">
        <f t="shared" si="109"/>
        <v>0</v>
      </c>
      <c r="K51" s="304">
        <f t="shared" si="110"/>
        <v>0</v>
      </c>
      <c r="L51" s="304">
        <f t="shared" si="111"/>
        <v>0</v>
      </c>
      <c r="M51" s="304">
        <f t="shared" si="112"/>
        <v>0</v>
      </c>
      <c r="N51" s="304">
        <f t="shared" si="113"/>
        <v>0</v>
      </c>
      <c r="O51" s="304">
        <f t="shared" si="114"/>
        <v>0</v>
      </c>
      <c r="P51" s="304">
        <f t="shared" si="115"/>
        <v>0</v>
      </c>
      <c r="Q51" s="304">
        <f>P51</f>
        <v>0</v>
      </c>
      <c r="R51" s="305">
        <f t="shared" si="105"/>
        <v>0</v>
      </c>
      <c r="S51" s="48"/>
      <c r="T51" s="401"/>
      <c r="U51" s="11">
        <v>0</v>
      </c>
      <c r="V51" s="11"/>
      <c r="W51" s="11"/>
      <c r="X51" s="11"/>
      <c r="Y51" s="11"/>
      <c r="Z51" s="11"/>
      <c r="AA51" s="11">
        <v>0</v>
      </c>
      <c r="AB51" s="11"/>
      <c r="AC51" s="11"/>
      <c r="AD51" s="11"/>
      <c r="AE51" s="11"/>
      <c r="AF51" s="11"/>
      <c r="AG51" s="11"/>
      <c r="AH51" s="11"/>
      <c r="AI51" s="47"/>
      <c r="AJ51" s="47"/>
      <c r="AK51" s="47"/>
      <c r="AL51" s="47"/>
      <c r="AM51" s="402"/>
    </row>
    <row r="52" spans="2:39" ht="12" customHeight="1" x14ac:dyDescent="0.2">
      <c r="B52" s="299">
        <v>0</v>
      </c>
      <c r="C52" s="368">
        <v>0</v>
      </c>
      <c r="D52" s="301">
        <f t="shared" si="13"/>
        <v>25.5</v>
      </c>
      <c r="E52" s="302">
        <f t="shared" si="104"/>
        <v>0</v>
      </c>
      <c r="F52" s="303">
        <f t="shared" si="103"/>
        <v>0</v>
      </c>
      <c r="G52" s="304">
        <f t="shared" si="106"/>
        <v>0</v>
      </c>
      <c r="H52" s="304">
        <f t="shared" si="107"/>
        <v>0</v>
      </c>
      <c r="I52" s="304">
        <f t="shared" si="108"/>
        <v>0</v>
      </c>
      <c r="J52" s="304">
        <f t="shared" si="109"/>
        <v>0</v>
      </c>
      <c r="K52" s="304">
        <f t="shared" si="110"/>
        <v>0</v>
      </c>
      <c r="L52" s="304">
        <f t="shared" si="111"/>
        <v>0</v>
      </c>
      <c r="M52" s="304">
        <f t="shared" si="112"/>
        <v>0</v>
      </c>
      <c r="N52" s="304">
        <f t="shared" si="113"/>
        <v>0</v>
      </c>
      <c r="O52" s="304">
        <f t="shared" si="114"/>
        <v>0</v>
      </c>
      <c r="P52" s="304">
        <f t="shared" si="115"/>
        <v>0</v>
      </c>
      <c r="Q52" s="303">
        <f t="shared" ref="Q52:Q54" si="131">P52</f>
        <v>0</v>
      </c>
      <c r="R52" s="305">
        <f>SUM(F52:Q52)</f>
        <v>0</v>
      </c>
      <c r="S52" s="48"/>
      <c r="T52" s="401"/>
      <c r="U52" s="11">
        <v>0</v>
      </c>
      <c r="V52" s="11"/>
      <c r="W52" s="11"/>
      <c r="X52" s="11"/>
      <c r="Y52" s="11"/>
      <c r="Z52" s="11"/>
      <c r="AA52" s="11">
        <v>0</v>
      </c>
      <c r="AB52" s="11"/>
      <c r="AC52" s="11"/>
      <c r="AD52" s="11"/>
      <c r="AE52" s="11"/>
      <c r="AF52" s="11"/>
      <c r="AG52" s="11"/>
      <c r="AH52" s="11"/>
      <c r="AI52" s="47"/>
      <c r="AJ52" s="47"/>
      <c r="AK52" s="47"/>
      <c r="AL52" s="47"/>
      <c r="AM52" s="402"/>
    </row>
    <row r="53" spans="2:39" ht="12" customHeight="1" x14ac:dyDescent="0.2">
      <c r="B53" s="299">
        <v>0</v>
      </c>
      <c r="C53" s="368">
        <v>0</v>
      </c>
      <c r="D53" s="301">
        <f t="shared" si="13"/>
        <v>25.5</v>
      </c>
      <c r="E53" s="302">
        <f t="shared" si="104"/>
        <v>0</v>
      </c>
      <c r="F53" s="303">
        <f t="shared" si="103"/>
        <v>0</v>
      </c>
      <c r="G53" s="304">
        <f t="shared" si="106"/>
        <v>0</v>
      </c>
      <c r="H53" s="304">
        <f t="shared" si="107"/>
        <v>0</v>
      </c>
      <c r="I53" s="304">
        <f t="shared" si="108"/>
        <v>0</v>
      </c>
      <c r="J53" s="304">
        <f t="shared" si="109"/>
        <v>0</v>
      </c>
      <c r="K53" s="304">
        <f t="shared" si="110"/>
        <v>0</v>
      </c>
      <c r="L53" s="304">
        <f t="shared" si="111"/>
        <v>0</v>
      </c>
      <c r="M53" s="304">
        <f t="shared" si="112"/>
        <v>0</v>
      </c>
      <c r="N53" s="304">
        <f t="shared" si="113"/>
        <v>0</v>
      </c>
      <c r="O53" s="304">
        <f t="shared" si="114"/>
        <v>0</v>
      </c>
      <c r="P53" s="304">
        <f t="shared" si="115"/>
        <v>0</v>
      </c>
      <c r="Q53" s="303">
        <f t="shared" si="131"/>
        <v>0</v>
      </c>
      <c r="R53" s="305">
        <f>SUM(F53:Q53)</f>
        <v>0</v>
      </c>
      <c r="S53" s="48"/>
      <c r="T53" s="401">
        <v>0</v>
      </c>
      <c r="U53" s="11"/>
      <c r="V53" s="11"/>
      <c r="W53" s="11"/>
      <c r="X53" s="11"/>
      <c r="Y53" s="11"/>
      <c r="Z53" s="11"/>
      <c r="AA53" s="11">
        <v>0</v>
      </c>
      <c r="AB53" s="11"/>
      <c r="AC53" s="11"/>
      <c r="AD53" s="11"/>
      <c r="AE53" s="11"/>
      <c r="AF53" s="11"/>
      <c r="AG53" s="11"/>
      <c r="AH53" s="11"/>
      <c r="AI53" s="47"/>
      <c r="AJ53" s="47"/>
      <c r="AK53" s="47"/>
      <c r="AL53" s="47"/>
      <c r="AM53" s="402"/>
    </row>
    <row r="54" spans="2:39" ht="12" customHeight="1" x14ac:dyDescent="0.2">
      <c r="B54" s="318">
        <v>0</v>
      </c>
      <c r="C54" s="368">
        <v>0</v>
      </c>
      <c r="D54" s="319">
        <f t="shared" si="13"/>
        <v>25.5</v>
      </c>
      <c r="E54" s="320">
        <f t="shared" si="104"/>
        <v>0</v>
      </c>
      <c r="F54" s="321">
        <f t="shared" si="103"/>
        <v>0</v>
      </c>
      <c r="G54" s="322">
        <f t="shared" si="106"/>
        <v>0</v>
      </c>
      <c r="H54" s="322">
        <f t="shared" si="107"/>
        <v>0</v>
      </c>
      <c r="I54" s="322">
        <f t="shared" si="108"/>
        <v>0</v>
      </c>
      <c r="J54" s="322">
        <f t="shared" si="109"/>
        <v>0</v>
      </c>
      <c r="K54" s="322">
        <f t="shared" si="110"/>
        <v>0</v>
      </c>
      <c r="L54" s="322">
        <f t="shared" si="111"/>
        <v>0</v>
      </c>
      <c r="M54" s="322">
        <f t="shared" si="112"/>
        <v>0</v>
      </c>
      <c r="N54" s="322">
        <f t="shared" si="113"/>
        <v>0</v>
      </c>
      <c r="O54" s="322">
        <f t="shared" si="114"/>
        <v>0</v>
      </c>
      <c r="P54" s="322">
        <f t="shared" si="115"/>
        <v>0</v>
      </c>
      <c r="Q54" s="321">
        <f t="shared" si="131"/>
        <v>0</v>
      </c>
      <c r="R54" s="323">
        <f>SUM(F54:Q54)</f>
        <v>0</v>
      </c>
      <c r="S54" s="48"/>
      <c r="T54" s="40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47"/>
      <c r="AJ54" s="47"/>
      <c r="AK54" s="47"/>
      <c r="AL54" s="47"/>
      <c r="AM54" s="402"/>
    </row>
    <row r="55" spans="2:39" ht="12" customHeight="1" thickBot="1" x14ac:dyDescent="0.25">
      <c r="B55" s="325">
        <v>0</v>
      </c>
      <c r="C55" s="224">
        <v>0</v>
      </c>
      <c r="D55" s="326">
        <f t="shared" si="13"/>
        <v>25.5</v>
      </c>
      <c r="E55" s="327">
        <f t="shared" si="14"/>
        <v>0</v>
      </c>
      <c r="F55" s="328">
        <f t="shared" si="0"/>
        <v>0</v>
      </c>
      <c r="G55" s="329">
        <f t="shared" ref="G55" si="132">F55</f>
        <v>0</v>
      </c>
      <c r="H55" s="329">
        <f t="shared" ref="H55" si="133">G55</f>
        <v>0</v>
      </c>
      <c r="I55" s="329">
        <f t="shared" ref="I55" si="134">H55</f>
        <v>0</v>
      </c>
      <c r="J55" s="329">
        <f t="shared" ref="J55" si="135">I55</f>
        <v>0</v>
      </c>
      <c r="K55" s="329">
        <f t="shared" ref="K55" si="136">J55</f>
        <v>0</v>
      </c>
      <c r="L55" s="329">
        <f t="shared" ref="L55" si="137">K55</f>
        <v>0</v>
      </c>
      <c r="M55" s="329">
        <f t="shared" ref="M55" si="138">L55</f>
        <v>0</v>
      </c>
      <c r="N55" s="329">
        <f t="shared" ref="N55" si="139">M55</f>
        <v>0</v>
      </c>
      <c r="O55" s="329">
        <f t="shared" ref="O55" si="140">N55</f>
        <v>0</v>
      </c>
      <c r="P55" s="329">
        <f t="shared" ref="P55" si="141">O55</f>
        <v>0</v>
      </c>
      <c r="Q55" s="328">
        <f t="shared" ref="Q55" si="142">P55</f>
        <v>0</v>
      </c>
      <c r="R55" s="330">
        <f>SUM(F55:Q55)</f>
        <v>0</v>
      </c>
      <c r="S55" s="48"/>
      <c r="T55" s="40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47"/>
      <c r="AJ55" s="47"/>
      <c r="AK55" s="47"/>
      <c r="AL55" s="47"/>
      <c r="AM55" s="402"/>
    </row>
    <row r="56" spans="2:39" ht="13.15" customHeight="1" thickTop="1" thickBot="1" x14ac:dyDescent="0.25">
      <c r="B56" s="277" t="s">
        <v>28</v>
      </c>
      <c r="C56" s="252">
        <f>SUM(C6:C55)</f>
        <v>0</v>
      </c>
      <c r="D56" s="253"/>
      <c r="E56" s="254">
        <f>SUM(E6:E55)</f>
        <v>0</v>
      </c>
      <c r="F56" s="252">
        <f t="shared" ref="F56:Q56" si="143">SUM(F6:F55)</f>
        <v>0</v>
      </c>
      <c r="G56" s="252">
        <f t="shared" si="143"/>
        <v>0</v>
      </c>
      <c r="H56" s="252">
        <f t="shared" si="143"/>
        <v>0</v>
      </c>
      <c r="I56" s="252">
        <f t="shared" si="143"/>
        <v>0</v>
      </c>
      <c r="J56" s="252">
        <f t="shared" si="143"/>
        <v>0</v>
      </c>
      <c r="K56" s="252">
        <f t="shared" si="143"/>
        <v>0</v>
      </c>
      <c r="L56" s="252">
        <f t="shared" si="143"/>
        <v>0</v>
      </c>
      <c r="M56" s="252">
        <f t="shared" si="143"/>
        <v>0</v>
      </c>
      <c r="N56" s="252">
        <f t="shared" si="143"/>
        <v>0</v>
      </c>
      <c r="O56" s="252">
        <f t="shared" si="143"/>
        <v>0</v>
      </c>
      <c r="P56" s="252">
        <f t="shared" si="143"/>
        <v>0</v>
      </c>
      <c r="Q56" s="252">
        <f t="shared" si="143"/>
        <v>0</v>
      </c>
      <c r="R56" s="252">
        <f>SUM(R6:R55)</f>
        <v>0</v>
      </c>
      <c r="S56" s="48"/>
      <c r="T56" s="40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47"/>
      <c r="AJ56" s="47"/>
      <c r="AK56" s="47"/>
      <c r="AL56" s="47"/>
      <c r="AM56" s="402"/>
    </row>
    <row r="57" spans="2:39" ht="4.5" customHeight="1" thickTop="1" thickBot="1" x14ac:dyDescent="0.25">
      <c r="B57" s="148"/>
      <c r="C57" s="48"/>
      <c r="D57" s="49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30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0"/>
      <c r="AJ57" s="50"/>
      <c r="AK57" s="50"/>
      <c r="AL57" s="50"/>
      <c r="AM57" s="426"/>
    </row>
    <row r="58" spans="2:39" ht="12" customHeight="1" x14ac:dyDescent="0.2">
      <c r="B58" s="148"/>
      <c r="C58" s="579" t="s">
        <v>120</v>
      </c>
      <c r="D58" s="49"/>
      <c r="E58" s="579" t="s">
        <v>120</v>
      </c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30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0"/>
      <c r="AJ58" s="50"/>
      <c r="AK58" s="50"/>
      <c r="AL58" s="50"/>
      <c r="AM58" s="426"/>
    </row>
    <row r="59" spans="2:39" ht="12" customHeight="1" thickBot="1" x14ac:dyDescent="0.25">
      <c r="B59" s="49"/>
      <c r="C59" s="582"/>
      <c r="D59" s="49"/>
      <c r="E59" s="582"/>
      <c r="F59" s="1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31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0"/>
      <c r="AJ59" s="50"/>
      <c r="AK59" s="50"/>
      <c r="AL59" s="50"/>
      <c r="AM59" s="426"/>
    </row>
    <row r="60" spans="2:39" ht="18.95" customHeight="1" x14ac:dyDescent="0.2">
      <c r="B60" s="339" t="s">
        <v>213</v>
      </c>
      <c r="C60" s="340" t="s">
        <v>71</v>
      </c>
      <c r="D60" s="333" t="s">
        <v>106</v>
      </c>
      <c r="E60" s="341" t="s">
        <v>121</v>
      </c>
      <c r="F60" s="335">
        <f t="shared" ref="F60:R60" si="144">F5</f>
        <v>46023</v>
      </c>
      <c r="G60" s="336">
        <f t="shared" si="144"/>
        <v>46054</v>
      </c>
      <c r="H60" s="336">
        <f t="shared" si="144"/>
        <v>46085</v>
      </c>
      <c r="I60" s="336">
        <f t="shared" si="144"/>
        <v>46116</v>
      </c>
      <c r="J60" s="336">
        <f t="shared" si="144"/>
        <v>46147</v>
      </c>
      <c r="K60" s="336">
        <f t="shared" si="144"/>
        <v>46178</v>
      </c>
      <c r="L60" s="336">
        <f t="shared" si="144"/>
        <v>46209</v>
      </c>
      <c r="M60" s="336">
        <f t="shared" si="144"/>
        <v>46240</v>
      </c>
      <c r="N60" s="336">
        <f t="shared" si="144"/>
        <v>46271</v>
      </c>
      <c r="O60" s="336">
        <f t="shared" si="144"/>
        <v>46302</v>
      </c>
      <c r="P60" s="336">
        <f t="shared" si="144"/>
        <v>46333</v>
      </c>
      <c r="Q60" s="336">
        <f t="shared" si="144"/>
        <v>46364</v>
      </c>
      <c r="R60" s="342" t="str">
        <f t="shared" si="144"/>
        <v>YHTEENSÄ</v>
      </c>
      <c r="S60" s="46"/>
      <c r="T60" s="432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0"/>
      <c r="AJ60" s="50"/>
      <c r="AK60" s="50"/>
      <c r="AL60" s="50"/>
      <c r="AM60" s="426"/>
    </row>
    <row r="61" spans="2:39" ht="12" customHeight="1" x14ac:dyDescent="0.2">
      <c r="B61" s="83" t="s">
        <v>115</v>
      </c>
      <c r="C61" s="222">
        <v>0</v>
      </c>
      <c r="D61" s="226">
        <v>25.5</v>
      </c>
      <c r="E61" s="225">
        <f>(C61+C61*D61%)</f>
        <v>0</v>
      </c>
      <c r="F61" s="191">
        <f t="shared" ref="F61:F110" si="145">E61/12</f>
        <v>0</v>
      </c>
      <c r="G61" s="187">
        <f>F61</f>
        <v>0</v>
      </c>
      <c r="H61" s="187">
        <f t="shared" ref="H61" si="146">G61</f>
        <v>0</v>
      </c>
      <c r="I61" s="187">
        <f t="shared" ref="I61" si="147">H61</f>
        <v>0</v>
      </c>
      <c r="J61" s="187">
        <f t="shared" ref="J61" si="148">I61</f>
        <v>0</v>
      </c>
      <c r="K61" s="187">
        <f t="shared" ref="K61" si="149">J61</f>
        <v>0</v>
      </c>
      <c r="L61" s="187">
        <f t="shared" ref="L61" si="150">K61</f>
        <v>0</v>
      </c>
      <c r="M61" s="187">
        <f t="shared" ref="M61" si="151">L61</f>
        <v>0</v>
      </c>
      <c r="N61" s="187">
        <f t="shared" ref="N61" si="152">M61</f>
        <v>0</v>
      </c>
      <c r="O61" s="187">
        <f t="shared" ref="O61" si="153">N61</f>
        <v>0</v>
      </c>
      <c r="P61" s="187">
        <f t="shared" ref="P61" si="154">O61</f>
        <v>0</v>
      </c>
      <c r="Q61" s="187">
        <f t="shared" ref="Q61" si="155">P61</f>
        <v>0</v>
      </c>
      <c r="R61" s="189">
        <f>SUM(F61:Q61)</f>
        <v>0</v>
      </c>
      <c r="S61" s="48"/>
      <c r="T61" s="40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47"/>
      <c r="AJ61" s="47"/>
      <c r="AK61" s="47"/>
      <c r="AL61" s="47"/>
      <c r="AM61" s="402"/>
    </row>
    <row r="62" spans="2:39" ht="12" customHeight="1" x14ac:dyDescent="0.2">
      <c r="B62" s="310">
        <v>0</v>
      </c>
      <c r="C62" s="368">
        <v>0</v>
      </c>
      <c r="D62" s="311">
        <f>D61</f>
        <v>25.5</v>
      </c>
      <c r="E62" s="312">
        <f>(C62+C62*D62%)</f>
        <v>0</v>
      </c>
      <c r="F62" s="313">
        <f t="shared" si="145"/>
        <v>0</v>
      </c>
      <c r="G62" s="314">
        <f t="shared" ref="G62:Q62" si="156">F62</f>
        <v>0</v>
      </c>
      <c r="H62" s="314">
        <f t="shared" si="156"/>
        <v>0</v>
      </c>
      <c r="I62" s="314">
        <f t="shared" si="156"/>
        <v>0</v>
      </c>
      <c r="J62" s="314">
        <f t="shared" si="156"/>
        <v>0</v>
      </c>
      <c r="K62" s="314">
        <f t="shared" si="156"/>
        <v>0</v>
      </c>
      <c r="L62" s="314">
        <f t="shared" si="156"/>
        <v>0</v>
      </c>
      <c r="M62" s="314">
        <f t="shared" si="156"/>
        <v>0</v>
      </c>
      <c r="N62" s="314">
        <f t="shared" si="156"/>
        <v>0</v>
      </c>
      <c r="O62" s="314">
        <f t="shared" si="156"/>
        <v>0</v>
      </c>
      <c r="P62" s="314">
        <f t="shared" si="156"/>
        <v>0</v>
      </c>
      <c r="Q62" s="314">
        <f t="shared" si="156"/>
        <v>0</v>
      </c>
      <c r="R62" s="315">
        <f t="shared" ref="R62:R74" si="157">SUM(F62:Q62)</f>
        <v>0</v>
      </c>
      <c r="S62" s="48"/>
      <c r="T62" s="40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47"/>
      <c r="AJ62" s="47"/>
      <c r="AK62" s="47"/>
      <c r="AL62" s="47"/>
      <c r="AM62" s="402"/>
    </row>
    <row r="63" spans="2:39" ht="12" customHeight="1" x14ac:dyDescent="0.2">
      <c r="B63" s="316">
        <v>0</v>
      </c>
      <c r="C63" s="368">
        <v>0</v>
      </c>
      <c r="D63" s="317">
        <f>D62</f>
        <v>25.5</v>
      </c>
      <c r="E63" s="302">
        <f t="shared" ref="E63:E110" si="158">(C63+C63*D63%)</f>
        <v>0</v>
      </c>
      <c r="F63" s="303">
        <f t="shared" si="145"/>
        <v>0</v>
      </c>
      <c r="G63" s="304">
        <f t="shared" ref="G63:Q63" si="159">F63</f>
        <v>0</v>
      </c>
      <c r="H63" s="304">
        <f t="shared" si="159"/>
        <v>0</v>
      </c>
      <c r="I63" s="304">
        <f t="shared" si="159"/>
        <v>0</v>
      </c>
      <c r="J63" s="304">
        <f t="shared" si="159"/>
        <v>0</v>
      </c>
      <c r="K63" s="304">
        <f t="shared" si="159"/>
        <v>0</v>
      </c>
      <c r="L63" s="304">
        <f t="shared" si="159"/>
        <v>0</v>
      </c>
      <c r="M63" s="304">
        <f t="shared" si="159"/>
        <v>0</v>
      </c>
      <c r="N63" s="304">
        <f t="shared" si="159"/>
        <v>0</v>
      </c>
      <c r="O63" s="304">
        <f t="shared" si="159"/>
        <v>0</v>
      </c>
      <c r="P63" s="304">
        <f t="shared" si="159"/>
        <v>0</v>
      </c>
      <c r="Q63" s="304">
        <f t="shared" si="159"/>
        <v>0</v>
      </c>
      <c r="R63" s="305">
        <f t="shared" si="157"/>
        <v>0</v>
      </c>
      <c r="S63" s="48"/>
      <c r="T63" s="40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47"/>
      <c r="AJ63" s="47"/>
      <c r="AK63" s="47"/>
      <c r="AL63" s="47"/>
      <c r="AM63" s="402"/>
    </row>
    <row r="64" spans="2:39" ht="12" customHeight="1" x14ac:dyDescent="0.2">
      <c r="B64" s="316">
        <v>0</v>
      </c>
      <c r="C64" s="368">
        <v>0</v>
      </c>
      <c r="D64" s="317">
        <f t="shared" ref="D64:D109" si="160">D63</f>
        <v>25.5</v>
      </c>
      <c r="E64" s="302">
        <f t="shared" si="158"/>
        <v>0</v>
      </c>
      <c r="F64" s="303">
        <f t="shared" si="145"/>
        <v>0</v>
      </c>
      <c r="G64" s="304">
        <f t="shared" ref="G64:Q64" si="161">F64</f>
        <v>0</v>
      </c>
      <c r="H64" s="304">
        <f t="shared" si="161"/>
        <v>0</v>
      </c>
      <c r="I64" s="304">
        <f t="shared" si="161"/>
        <v>0</v>
      </c>
      <c r="J64" s="304">
        <f t="shared" si="161"/>
        <v>0</v>
      </c>
      <c r="K64" s="304">
        <f t="shared" si="161"/>
        <v>0</v>
      </c>
      <c r="L64" s="304">
        <f t="shared" si="161"/>
        <v>0</v>
      </c>
      <c r="M64" s="304">
        <f t="shared" si="161"/>
        <v>0</v>
      </c>
      <c r="N64" s="304">
        <f t="shared" si="161"/>
        <v>0</v>
      </c>
      <c r="O64" s="304">
        <f t="shared" si="161"/>
        <v>0</v>
      </c>
      <c r="P64" s="304">
        <f t="shared" si="161"/>
        <v>0</v>
      </c>
      <c r="Q64" s="304">
        <f t="shared" si="161"/>
        <v>0</v>
      </c>
      <c r="R64" s="305">
        <f t="shared" si="157"/>
        <v>0</v>
      </c>
      <c r="S64" s="48"/>
      <c r="T64" s="40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47"/>
      <c r="AJ64" s="47"/>
      <c r="AK64" s="47"/>
      <c r="AL64" s="47"/>
      <c r="AM64" s="402"/>
    </row>
    <row r="65" spans="2:39" ht="12" customHeight="1" x14ac:dyDescent="0.2">
      <c r="B65" s="316">
        <v>0</v>
      </c>
      <c r="C65" s="368">
        <v>0</v>
      </c>
      <c r="D65" s="317">
        <f t="shared" si="160"/>
        <v>25.5</v>
      </c>
      <c r="E65" s="302">
        <f t="shared" si="158"/>
        <v>0</v>
      </c>
      <c r="F65" s="303">
        <f t="shared" si="145"/>
        <v>0</v>
      </c>
      <c r="G65" s="304">
        <f t="shared" ref="G65:Q65" si="162">F65</f>
        <v>0</v>
      </c>
      <c r="H65" s="304">
        <f t="shared" si="162"/>
        <v>0</v>
      </c>
      <c r="I65" s="304">
        <f t="shared" si="162"/>
        <v>0</v>
      </c>
      <c r="J65" s="304">
        <f t="shared" si="162"/>
        <v>0</v>
      </c>
      <c r="K65" s="304">
        <f t="shared" si="162"/>
        <v>0</v>
      </c>
      <c r="L65" s="304">
        <f t="shared" si="162"/>
        <v>0</v>
      </c>
      <c r="M65" s="304">
        <f t="shared" si="162"/>
        <v>0</v>
      </c>
      <c r="N65" s="304">
        <f t="shared" si="162"/>
        <v>0</v>
      </c>
      <c r="O65" s="304">
        <f t="shared" si="162"/>
        <v>0</v>
      </c>
      <c r="P65" s="304">
        <f t="shared" si="162"/>
        <v>0</v>
      </c>
      <c r="Q65" s="304">
        <f t="shared" si="162"/>
        <v>0</v>
      </c>
      <c r="R65" s="305">
        <f t="shared" si="157"/>
        <v>0</v>
      </c>
      <c r="S65" s="48"/>
      <c r="T65" s="401">
        <v>0</v>
      </c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47"/>
      <c r="AJ65" s="47"/>
      <c r="AK65" s="47"/>
      <c r="AL65" s="47"/>
      <c r="AM65" s="402"/>
    </row>
    <row r="66" spans="2:39" ht="12" customHeight="1" x14ac:dyDescent="0.2">
      <c r="B66" s="316">
        <v>0</v>
      </c>
      <c r="C66" s="368">
        <v>0</v>
      </c>
      <c r="D66" s="317">
        <f t="shared" si="160"/>
        <v>25.5</v>
      </c>
      <c r="E66" s="302">
        <f t="shared" si="158"/>
        <v>0</v>
      </c>
      <c r="F66" s="303">
        <f t="shared" si="145"/>
        <v>0</v>
      </c>
      <c r="G66" s="304">
        <f t="shared" ref="G66:Q66" si="163">F66</f>
        <v>0</v>
      </c>
      <c r="H66" s="304">
        <f t="shared" si="163"/>
        <v>0</v>
      </c>
      <c r="I66" s="304">
        <f t="shared" si="163"/>
        <v>0</v>
      </c>
      <c r="J66" s="304">
        <f t="shared" si="163"/>
        <v>0</v>
      </c>
      <c r="K66" s="304">
        <f t="shared" si="163"/>
        <v>0</v>
      </c>
      <c r="L66" s="304">
        <f t="shared" si="163"/>
        <v>0</v>
      </c>
      <c r="M66" s="304">
        <f t="shared" si="163"/>
        <v>0</v>
      </c>
      <c r="N66" s="304">
        <f t="shared" si="163"/>
        <v>0</v>
      </c>
      <c r="O66" s="304">
        <f t="shared" si="163"/>
        <v>0</v>
      </c>
      <c r="P66" s="304">
        <f t="shared" si="163"/>
        <v>0</v>
      </c>
      <c r="Q66" s="304">
        <f t="shared" si="163"/>
        <v>0</v>
      </c>
      <c r="R66" s="305">
        <f t="shared" si="157"/>
        <v>0</v>
      </c>
      <c r="S66" s="48"/>
      <c r="T66" s="40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47"/>
      <c r="AJ66" s="47"/>
      <c r="AK66" s="47"/>
      <c r="AL66" s="47"/>
      <c r="AM66" s="402"/>
    </row>
    <row r="67" spans="2:39" ht="12" customHeight="1" x14ac:dyDescent="0.2">
      <c r="B67" s="316">
        <v>0</v>
      </c>
      <c r="C67" s="368">
        <v>0</v>
      </c>
      <c r="D67" s="317">
        <f t="shared" si="160"/>
        <v>25.5</v>
      </c>
      <c r="E67" s="302">
        <f t="shared" si="158"/>
        <v>0</v>
      </c>
      <c r="F67" s="303">
        <f t="shared" si="145"/>
        <v>0</v>
      </c>
      <c r="G67" s="304">
        <f t="shared" ref="G67:Q67" si="164">F67</f>
        <v>0</v>
      </c>
      <c r="H67" s="304">
        <f t="shared" si="164"/>
        <v>0</v>
      </c>
      <c r="I67" s="304">
        <f t="shared" si="164"/>
        <v>0</v>
      </c>
      <c r="J67" s="304">
        <f t="shared" si="164"/>
        <v>0</v>
      </c>
      <c r="K67" s="304">
        <f t="shared" si="164"/>
        <v>0</v>
      </c>
      <c r="L67" s="304">
        <f t="shared" si="164"/>
        <v>0</v>
      </c>
      <c r="M67" s="304">
        <f t="shared" si="164"/>
        <v>0</v>
      </c>
      <c r="N67" s="304">
        <f t="shared" si="164"/>
        <v>0</v>
      </c>
      <c r="O67" s="304">
        <f t="shared" si="164"/>
        <v>0</v>
      </c>
      <c r="P67" s="304">
        <f t="shared" si="164"/>
        <v>0</v>
      </c>
      <c r="Q67" s="303">
        <f t="shared" si="164"/>
        <v>0</v>
      </c>
      <c r="R67" s="305">
        <f t="shared" si="157"/>
        <v>0</v>
      </c>
      <c r="S67" s="48"/>
      <c r="T67" s="401"/>
      <c r="U67" s="11">
        <v>0</v>
      </c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47"/>
      <c r="AJ67" s="47"/>
      <c r="AK67" s="47"/>
      <c r="AL67" s="47"/>
      <c r="AM67" s="402"/>
    </row>
    <row r="68" spans="2:39" ht="12" customHeight="1" x14ac:dyDescent="0.2">
      <c r="B68" s="316">
        <v>0</v>
      </c>
      <c r="C68" s="368">
        <v>0</v>
      </c>
      <c r="D68" s="317">
        <f t="shared" si="160"/>
        <v>25.5</v>
      </c>
      <c r="E68" s="302">
        <f t="shared" si="158"/>
        <v>0</v>
      </c>
      <c r="F68" s="303">
        <f t="shared" si="145"/>
        <v>0</v>
      </c>
      <c r="G68" s="304">
        <f t="shared" ref="G68:Q68" si="165">F68</f>
        <v>0</v>
      </c>
      <c r="H68" s="304">
        <f t="shared" si="165"/>
        <v>0</v>
      </c>
      <c r="I68" s="304">
        <f t="shared" si="165"/>
        <v>0</v>
      </c>
      <c r="J68" s="304">
        <f t="shared" si="165"/>
        <v>0</v>
      </c>
      <c r="K68" s="304">
        <f t="shared" si="165"/>
        <v>0</v>
      </c>
      <c r="L68" s="304">
        <f t="shared" si="165"/>
        <v>0</v>
      </c>
      <c r="M68" s="304">
        <f t="shared" si="165"/>
        <v>0</v>
      </c>
      <c r="N68" s="304">
        <f t="shared" si="165"/>
        <v>0</v>
      </c>
      <c r="O68" s="304">
        <f t="shared" si="165"/>
        <v>0</v>
      </c>
      <c r="P68" s="304">
        <f t="shared" si="165"/>
        <v>0</v>
      </c>
      <c r="Q68" s="303">
        <f t="shared" si="165"/>
        <v>0</v>
      </c>
      <c r="R68" s="305">
        <f t="shared" si="157"/>
        <v>0</v>
      </c>
      <c r="S68" s="48"/>
      <c r="T68" s="40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47"/>
      <c r="AJ68" s="47"/>
      <c r="AK68" s="47"/>
      <c r="AL68" s="47"/>
      <c r="AM68" s="402"/>
    </row>
    <row r="69" spans="2:39" ht="12" customHeight="1" x14ac:dyDescent="0.2">
      <c r="B69" s="316">
        <v>0</v>
      </c>
      <c r="C69" s="368">
        <v>0</v>
      </c>
      <c r="D69" s="317">
        <f t="shared" si="160"/>
        <v>25.5</v>
      </c>
      <c r="E69" s="302">
        <f t="shared" si="158"/>
        <v>0</v>
      </c>
      <c r="F69" s="303">
        <f t="shared" si="145"/>
        <v>0</v>
      </c>
      <c r="G69" s="304">
        <f t="shared" ref="G69:Q69" si="166">F69</f>
        <v>0</v>
      </c>
      <c r="H69" s="304">
        <f t="shared" si="166"/>
        <v>0</v>
      </c>
      <c r="I69" s="304">
        <f t="shared" si="166"/>
        <v>0</v>
      </c>
      <c r="J69" s="304">
        <f t="shared" si="166"/>
        <v>0</v>
      </c>
      <c r="K69" s="304">
        <f t="shared" si="166"/>
        <v>0</v>
      </c>
      <c r="L69" s="304">
        <f t="shared" si="166"/>
        <v>0</v>
      </c>
      <c r="M69" s="304">
        <f t="shared" si="166"/>
        <v>0</v>
      </c>
      <c r="N69" s="304">
        <f t="shared" si="166"/>
        <v>0</v>
      </c>
      <c r="O69" s="304">
        <f t="shared" si="166"/>
        <v>0</v>
      </c>
      <c r="P69" s="304">
        <f t="shared" si="166"/>
        <v>0</v>
      </c>
      <c r="Q69" s="303">
        <f t="shared" si="166"/>
        <v>0</v>
      </c>
      <c r="R69" s="305">
        <f t="shared" si="157"/>
        <v>0</v>
      </c>
      <c r="S69" s="48"/>
      <c r="T69" s="40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47"/>
      <c r="AJ69" s="47"/>
      <c r="AK69" s="47"/>
      <c r="AL69" s="47"/>
      <c r="AM69" s="402"/>
    </row>
    <row r="70" spans="2:39" ht="12" customHeight="1" x14ac:dyDescent="0.2">
      <c r="B70" s="316">
        <v>0</v>
      </c>
      <c r="C70" s="368">
        <v>0</v>
      </c>
      <c r="D70" s="317">
        <f t="shared" si="160"/>
        <v>25.5</v>
      </c>
      <c r="E70" s="302">
        <f t="shared" si="158"/>
        <v>0</v>
      </c>
      <c r="F70" s="303">
        <f t="shared" si="145"/>
        <v>0</v>
      </c>
      <c r="G70" s="304">
        <f t="shared" ref="G70:Q70" si="167">F70</f>
        <v>0</v>
      </c>
      <c r="H70" s="304">
        <f t="shared" si="167"/>
        <v>0</v>
      </c>
      <c r="I70" s="304">
        <f t="shared" si="167"/>
        <v>0</v>
      </c>
      <c r="J70" s="304">
        <f t="shared" si="167"/>
        <v>0</v>
      </c>
      <c r="K70" s="304">
        <f t="shared" si="167"/>
        <v>0</v>
      </c>
      <c r="L70" s="304">
        <f t="shared" si="167"/>
        <v>0</v>
      </c>
      <c r="M70" s="304">
        <f t="shared" si="167"/>
        <v>0</v>
      </c>
      <c r="N70" s="304">
        <f t="shared" si="167"/>
        <v>0</v>
      </c>
      <c r="O70" s="304">
        <f t="shared" si="167"/>
        <v>0</v>
      </c>
      <c r="P70" s="304">
        <f t="shared" si="167"/>
        <v>0</v>
      </c>
      <c r="Q70" s="303">
        <f t="shared" si="167"/>
        <v>0</v>
      </c>
      <c r="R70" s="305">
        <f t="shared" si="157"/>
        <v>0</v>
      </c>
      <c r="S70" s="48"/>
      <c r="T70" s="401">
        <v>0</v>
      </c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47"/>
      <c r="AJ70" s="47"/>
      <c r="AK70" s="47"/>
      <c r="AL70" s="47"/>
      <c r="AM70" s="402"/>
    </row>
    <row r="71" spans="2:39" ht="12" customHeight="1" x14ac:dyDescent="0.2">
      <c r="B71" s="316">
        <v>0</v>
      </c>
      <c r="C71" s="368">
        <v>0</v>
      </c>
      <c r="D71" s="317">
        <f t="shared" si="160"/>
        <v>25.5</v>
      </c>
      <c r="E71" s="302">
        <f t="shared" si="158"/>
        <v>0</v>
      </c>
      <c r="F71" s="303">
        <f t="shared" si="145"/>
        <v>0</v>
      </c>
      <c r="G71" s="304">
        <f t="shared" ref="G71:Q71" si="168">F71</f>
        <v>0</v>
      </c>
      <c r="H71" s="304">
        <f t="shared" si="168"/>
        <v>0</v>
      </c>
      <c r="I71" s="304">
        <f t="shared" si="168"/>
        <v>0</v>
      </c>
      <c r="J71" s="304">
        <f t="shared" si="168"/>
        <v>0</v>
      </c>
      <c r="K71" s="304">
        <f t="shared" si="168"/>
        <v>0</v>
      </c>
      <c r="L71" s="304">
        <f t="shared" si="168"/>
        <v>0</v>
      </c>
      <c r="M71" s="304">
        <f t="shared" si="168"/>
        <v>0</v>
      </c>
      <c r="N71" s="304">
        <f t="shared" si="168"/>
        <v>0</v>
      </c>
      <c r="O71" s="304">
        <f t="shared" si="168"/>
        <v>0</v>
      </c>
      <c r="P71" s="304">
        <f t="shared" si="168"/>
        <v>0</v>
      </c>
      <c r="Q71" s="303">
        <f t="shared" si="168"/>
        <v>0</v>
      </c>
      <c r="R71" s="305">
        <f t="shared" si="157"/>
        <v>0</v>
      </c>
      <c r="S71" s="48"/>
      <c r="T71" s="40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47"/>
      <c r="AJ71" s="47"/>
      <c r="AK71" s="47"/>
      <c r="AL71" s="47"/>
      <c r="AM71" s="402"/>
    </row>
    <row r="72" spans="2:39" ht="12" customHeight="1" x14ac:dyDescent="0.2">
      <c r="B72" s="316">
        <v>0</v>
      </c>
      <c r="C72" s="368">
        <v>0</v>
      </c>
      <c r="D72" s="317">
        <f t="shared" si="160"/>
        <v>25.5</v>
      </c>
      <c r="E72" s="302">
        <f t="shared" si="158"/>
        <v>0</v>
      </c>
      <c r="F72" s="303">
        <f t="shared" si="145"/>
        <v>0</v>
      </c>
      <c r="G72" s="304">
        <f t="shared" ref="G72:Q72" si="169">F72</f>
        <v>0</v>
      </c>
      <c r="H72" s="304">
        <f t="shared" si="169"/>
        <v>0</v>
      </c>
      <c r="I72" s="304">
        <f t="shared" si="169"/>
        <v>0</v>
      </c>
      <c r="J72" s="304">
        <f t="shared" si="169"/>
        <v>0</v>
      </c>
      <c r="K72" s="304">
        <f t="shared" si="169"/>
        <v>0</v>
      </c>
      <c r="L72" s="304">
        <f t="shared" si="169"/>
        <v>0</v>
      </c>
      <c r="M72" s="304">
        <f t="shared" si="169"/>
        <v>0</v>
      </c>
      <c r="N72" s="304">
        <f t="shared" si="169"/>
        <v>0</v>
      </c>
      <c r="O72" s="304">
        <f t="shared" si="169"/>
        <v>0</v>
      </c>
      <c r="P72" s="304">
        <f t="shared" si="169"/>
        <v>0</v>
      </c>
      <c r="Q72" s="303">
        <f t="shared" si="169"/>
        <v>0</v>
      </c>
      <c r="R72" s="305">
        <f t="shared" si="157"/>
        <v>0</v>
      </c>
      <c r="S72" s="48"/>
      <c r="T72" s="40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47"/>
      <c r="AJ72" s="47"/>
      <c r="AK72" s="47"/>
      <c r="AL72" s="47"/>
      <c r="AM72" s="402"/>
    </row>
    <row r="73" spans="2:39" ht="12" customHeight="1" x14ac:dyDescent="0.2">
      <c r="B73" s="316">
        <v>0</v>
      </c>
      <c r="C73" s="368">
        <v>0</v>
      </c>
      <c r="D73" s="317">
        <f t="shared" si="160"/>
        <v>25.5</v>
      </c>
      <c r="E73" s="302">
        <f t="shared" si="158"/>
        <v>0</v>
      </c>
      <c r="F73" s="303">
        <f t="shared" si="145"/>
        <v>0</v>
      </c>
      <c r="G73" s="304">
        <f t="shared" ref="G73:Q73" si="170">F73</f>
        <v>0</v>
      </c>
      <c r="H73" s="304">
        <f t="shared" si="170"/>
        <v>0</v>
      </c>
      <c r="I73" s="304">
        <f t="shared" si="170"/>
        <v>0</v>
      </c>
      <c r="J73" s="304">
        <f t="shared" si="170"/>
        <v>0</v>
      </c>
      <c r="K73" s="304">
        <f t="shared" si="170"/>
        <v>0</v>
      </c>
      <c r="L73" s="304">
        <f t="shared" si="170"/>
        <v>0</v>
      </c>
      <c r="M73" s="304">
        <f t="shared" si="170"/>
        <v>0</v>
      </c>
      <c r="N73" s="304">
        <f t="shared" si="170"/>
        <v>0</v>
      </c>
      <c r="O73" s="304">
        <f t="shared" si="170"/>
        <v>0</v>
      </c>
      <c r="P73" s="304">
        <f t="shared" si="170"/>
        <v>0</v>
      </c>
      <c r="Q73" s="303">
        <f t="shared" si="170"/>
        <v>0</v>
      </c>
      <c r="R73" s="305">
        <f t="shared" si="157"/>
        <v>0</v>
      </c>
      <c r="S73" s="48"/>
      <c r="T73" s="40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47"/>
      <c r="AJ73" s="47"/>
      <c r="AK73" s="47"/>
      <c r="AL73" s="47"/>
      <c r="AM73" s="402"/>
    </row>
    <row r="74" spans="2:39" ht="12" customHeight="1" x14ac:dyDescent="0.2">
      <c r="B74" s="316">
        <v>0</v>
      </c>
      <c r="C74" s="368">
        <v>0</v>
      </c>
      <c r="D74" s="317">
        <f t="shared" si="160"/>
        <v>25.5</v>
      </c>
      <c r="E74" s="302">
        <f t="shared" si="158"/>
        <v>0</v>
      </c>
      <c r="F74" s="303">
        <f t="shared" si="145"/>
        <v>0</v>
      </c>
      <c r="G74" s="304">
        <f t="shared" ref="G74:Q84" si="171">F74</f>
        <v>0</v>
      </c>
      <c r="H74" s="304">
        <f t="shared" si="171"/>
        <v>0</v>
      </c>
      <c r="I74" s="304">
        <f t="shared" si="171"/>
        <v>0</v>
      </c>
      <c r="J74" s="304">
        <f t="shared" si="171"/>
        <v>0</v>
      </c>
      <c r="K74" s="304">
        <f t="shared" si="171"/>
        <v>0</v>
      </c>
      <c r="L74" s="304">
        <f t="shared" si="171"/>
        <v>0</v>
      </c>
      <c r="M74" s="304">
        <f t="shared" si="171"/>
        <v>0</v>
      </c>
      <c r="N74" s="304">
        <f t="shared" si="171"/>
        <v>0</v>
      </c>
      <c r="O74" s="304">
        <f t="shared" si="171"/>
        <v>0</v>
      </c>
      <c r="P74" s="304">
        <f t="shared" si="171"/>
        <v>0</v>
      </c>
      <c r="Q74" s="303">
        <f t="shared" si="171"/>
        <v>0</v>
      </c>
      <c r="R74" s="305">
        <f t="shared" si="157"/>
        <v>0</v>
      </c>
      <c r="S74" s="48"/>
      <c r="T74" s="40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47"/>
      <c r="AJ74" s="47"/>
      <c r="AK74" s="47"/>
      <c r="AL74" s="47"/>
      <c r="AM74" s="402"/>
    </row>
    <row r="75" spans="2:39" ht="12" customHeight="1" x14ac:dyDescent="0.2">
      <c r="B75" s="316">
        <v>0</v>
      </c>
      <c r="C75" s="368">
        <v>0</v>
      </c>
      <c r="D75" s="317">
        <f t="shared" si="160"/>
        <v>25.5</v>
      </c>
      <c r="E75" s="302">
        <f t="shared" ref="E75:E94" si="172">(C75+C75*D75%)</f>
        <v>0</v>
      </c>
      <c r="F75" s="303">
        <f t="shared" ref="F75:F94" si="173">E75/12</f>
        <v>0</v>
      </c>
      <c r="G75" s="304">
        <f t="shared" si="171"/>
        <v>0</v>
      </c>
      <c r="H75" s="304">
        <f t="shared" si="171"/>
        <v>0</v>
      </c>
      <c r="I75" s="304">
        <f t="shared" si="171"/>
        <v>0</v>
      </c>
      <c r="J75" s="304">
        <f t="shared" si="171"/>
        <v>0</v>
      </c>
      <c r="K75" s="304">
        <f t="shared" si="171"/>
        <v>0</v>
      </c>
      <c r="L75" s="304">
        <f t="shared" si="171"/>
        <v>0</v>
      </c>
      <c r="M75" s="304">
        <f t="shared" si="171"/>
        <v>0</v>
      </c>
      <c r="N75" s="304">
        <f t="shared" si="171"/>
        <v>0</v>
      </c>
      <c r="O75" s="304">
        <f t="shared" si="171"/>
        <v>0</v>
      </c>
      <c r="P75" s="304">
        <f t="shared" si="171"/>
        <v>0</v>
      </c>
      <c r="Q75" s="304">
        <f t="shared" si="171"/>
        <v>0</v>
      </c>
      <c r="R75" s="305">
        <f t="shared" ref="R75:R94" si="174">SUM(F75:Q75)</f>
        <v>0</v>
      </c>
      <c r="S75" s="48"/>
      <c r="T75" s="40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47"/>
      <c r="AJ75" s="47"/>
      <c r="AK75" s="47"/>
      <c r="AL75" s="47"/>
      <c r="AM75" s="402"/>
    </row>
    <row r="76" spans="2:39" ht="12" customHeight="1" x14ac:dyDescent="0.2">
      <c r="B76" s="316">
        <v>0</v>
      </c>
      <c r="C76" s="368">
        <v>0</v>
      </c>
      <c r="D76" s="317">
        <f t="shared" si="160"/>
        <v>25.5</v>
      </c>
      <c r="E76" s="302">
        <f t="shared" si="172"/>
        <v>0</v>
      </c>
      <c r="F76" s="303">
        <f t="shared" si="173"/>
        <v>0</v>
      </c>
      <c r="G76" s="304">
        <f t="shared" si="171"/>
        <v>0</v>
      </c>
      <c r="H76" s="304">
        <f t="shared" si="171"/>
        <v>0</v>
      </c>
      <c r="I76" s="304">
        <f t="shared" si="171"/>
        <v>0</v>
      </c>
      <c r="J76" s="304">
        <f t="shared" si="171"/>
        <v>0</v>
      </c>
      <c r="K76" s="304">
        <f t="shared" si="171"/>
        <v>0</v>
      </c>
      <c r="L76" s="304">
        <f t="shared" si="171"/>
        <v>0</v>
      </c>
      <c r="M76" s="304">
        <f t="shared" si="171"/>
        <v>0</v>
      </c>
      <c r="N76" s="304">
        <f t="shared" si="171"/>
        <v>0</v>
      </c>
      <c r="O76" s="304">
        <f t="shared" si="171"/>
        <v>0</v>
      </c>
      <c r="P76" s="304">
        <f t="shared" si="171"/>
        <v>0</v>
      </c>
      <c r="Q76" s="304">
        <f t="shared" si="171"/>
        <v>0</v>
      </c>
      <c r="R76" s="305">
        <f t="shared" si="174"/>
        <v>0</v>
      </c>
      <c r="S76" s="48"/>
      <c r="T76" s="401">
        <v>0</v>
      </c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47"/>
      <c r="AJ76" s="47"/>
      <c r="AK76" s="47"/>
      <c r="AL76" s="47"/>
      <c r="AM76" s="402"/>
    </row>
    <row r="77" spans="2:39" ht="12" customHeight="1" x14ac:dyDescent="0.2">
      <c r="B77" s="316">
        <v>0</v>
      </c>
      <c r="C77" s="368">
        <v>0</v>
      </c>
      <c r="D77" s="317">
        <f t="shared" si="160"/>
        <v>25.5</v>
      </c>
      <c r="E77" s="302">
        <f t="shared" si="172"/>
        <v>0</v>
      </c>
      <c r="F77" s="303">
        <f t="shared" si="173"/>
        <v>0</v>
      </c>
      <c r="G77" s="304">
        <f t="shared" si="171"/>
        <v>0</v>
      </c>
      <c r="H77" s="304">
        <f t="shared" si="171"/>
        <v>0</v>
      </c>
      <c r="I77" s="304">
        <f t="shared" si="171"/>
        <v>0</v>
      </c>
      <c r="J77" s="304">
        <f t="shared" si="171"/>
        <v>0</v>
      </c>
      <c r="K77" s="304">
        <f t="shared" si="171"/>
        <v>0</v>
      </c>
      <c r="L77" s="304">
        <f t="shared" si="171"/>
        <v>0</v>
      </c>
      <c r="M77" s="304">
        <f t="shared" si="171"/>
        <v>0</v>
      </c>
      <c r="N77" s="304">
        <f t="shared" si="171"/>
        <v>0</v>
      </c>
      <c r="O77" s="304">
        <f t="shared" si="171"/>
        <v>0</v>
      </c>
      <c r="P77" s="304">
        <f t="shared" si="171"/>
        <v>0</v>
      </c>
      <c r="Q77" s="304">
        <f t="shared" si="171"/>
        <v>0</v>
      </c>
      <c r="R77" s="305">
        <f t="shared" si="174"/>
        <v>0</v>
      </c>
      <c r="S77" s="48"/>
      <c r="T77" s="40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47"/>
      <c r="AJ77" s="47"/>
      <c r="AK77" s="47"/>
      <c r="AL77" s="47"/>
      <c r="AM77" s="402"/>
    </row>
    <row r="78" spans="2:39" ht="12" customHeight="1" x14ac:dyDescent="0.2">
      <c r="B78" s="316">
        <v>0</v>
      </c>
      <c r="C78" s="368">
        <v>0</v>
      </c>
      <c r="D78" s="317">
        <f t="shared" si="160"/>
        <v>25.5</v>
      </c>
      <c r="E78" s="302">
        <f t="shared" si="172"/>
        <v>0</v>
      </c>
      <c r="F78" s="303">
        <f t="shared" si="173"/>
        <v>0</v>
      </c>
      <c r="G78" s="304">
        <f t="shared" si="171"/>
        <v>0</v>
      </c>
      <c r="H78" s="304">
        <f t="shared" si="171"/>
        <v>0</v>
      </c>
      <c r="I78" s="304">
        <f t="shared" si="171"/>
        <v>0</v>
      </c>
      <c r="J78" s="304">
        <f t="shared" si="171"/>
        <v>0</v>
      </c>
      <c r="K78" s="304">
        <f t="shared" si="171"/>
        <v>0</v>
      </c>
      <c r="L78" s="304">
        <f t="shared" si="171"/>
        <v>0</v>
      </c>
      <c r="M78" s="304">
        <f t="shared" si="171"/>
        <v>0</v>
      </c>
      <c r="N78" s="304">
        <f t="shared" si="171"/>
        <v>0</v>
      </c>
      <c r="O78" s="304">
        <f t="shared" si="171"/>
        <v>0</v>
      </c>
      <c r="P78" s="304">
        <f t="shared" si="171"/>
        <v>0</v>
      </c>
      <c r="Q78" s="303">
        <f t="shared" si="171"/>
        <v>0</v>
      </c>
      <c r="R78" s="305">
        <f t="shared" si="174"/>
        <v>0</v>
      </c>
      <c r="S78" s="48"/>
      <c r="T78" s="401"/>
      <c r="U78" s="11">
        <v>0</v>
      </c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47"/>
      <c r="AJ78" s="47"/>
      <c r="AK78" s="47"/>
      <c r="AL78" s="47"/>
      <c r="AM78" s="402"/>
    </row>
    <row r="79" spans="2:39" ht="12" customHeight="1" x14ac:dyDescent="0.2">
      <c r="B79" s="316">
        <v>0</v>
      </c>
      <c r="C79" s="368">
        <v>0</v>
      </c>
      <c r="D79" s="317">
        <f t="shared" si="160"/>
        <v>25.5</v>
      </c>
      <c r="E79" s="302">
        <f t="shared" si="172"/>
        <v>0</v>
      </c>
      <c r="F79" s="303">
        <f t="shared" si="173"/>
        <v>0</v>
      </c>
      <c r="G79" s="304">
        <f t="shared" si="171"/>
        <v>0</v>
      </c>
      <c r="H79" s="304">
        <f t="shared" si="171"/>
        <v>0</v>
      </c>
      <c r="I79" s="304">
        <f t="shared" si="171"/>
        <v>0</v>
      </c>
      <c r="J79" s="304">
        <f t="shared" si="171"/>
        <v>0</v>
      </c>
      <c r="K79" s="304">
        <f t="shared" si="171"/>
        <v>0</v>
      </c>
      <c r="L79" s="304">
        <f t="shared" si="171"/>
        <v>0</v>
      </c>
      <c r="M79" s="304">
        <f t="shared" si="171"/>
        <v>0</v>
      </c>
      <c r="N79" s="304">
        <f t="shared" si="171"/>
        <v>0</v>
      </c>
      <c r="O79" s="304">
        <f t="shared" si="171"/>
        <v>0</v>
      </c>
      <c r="P79" s="304">
        <f t="shared" si="171"/>
        <v>0</v>
      </c>
      <c r="Q79" s="303">
        <f t="shared" si="171"/>
        <v>0</v>
      </c>
      <c r="R79" s="305">
        <f t="shared" si="174"/>
        <v>0</v>
      </c>
      <c r="S79" s="48"/>
      <c r="T79" s="40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47"/>
      <c r="AJ79" s="47"/>
      <c r="AK79" s="47"/>
      <c r="AL79" s="47"/>
      <c r="AM79" s="402"/>
    </row>
    <row r="80" spans="2:39" ht="12" customHeight="1" x14ac:dyDescent="0.2">
      <c r="B80" s="316">
        <v>0</v>
      </c>
      <c r="C80" s="368">
        <v>0</v>
      </c>
      <c r="D80" s="317">
        <f t="shared" si="160"/>
        <v>25.5</v>
      </c>
      <c r="E80" s="302">
        <f t="shared" si="172"/>
        <v>0</v>
      </c>
      <c r="F80" s="303">
        <f t="shared" si="173"/>
        <v>0</v>
      </c>
      <c r="G80" s="304">
        <f t="shared" si="171"/>
        <v>0</v>
      </c>
      <c r="H80" s="304">
        <f t="shared" si="171"/>
        <v>0</v>
      </c>
      <c r="I80" s="304">
        <f t="shared" si="171"/>
        <v>0</v>
      </c>
      <c r="J80" s="304">
        <f t="shared" si="171"/>
        <v>0</v>
      </c>
      <c r="K80" s="304">
        <f t="shared" si="171"/>
        <v>0</v>
      </c>
      <c r="L80" s="304">
        <f t="shared" si="171"/>
        <v>0</v>
      </c>
      <c r="M80" s="304">
        <f t="shared" si="171"/>
        <v>0</v>
      </c>
      <c r="N80" s="304">
        <f t="shared" si="171"/>
        <v>0</v>
      </c>
      <c r="O80" s="304">
        <f t="shared" si="171"/>
        <v>0</v>
      </c>
      <c r="P80" s="304">
        <f t="shared" si="171"/>
        <v>0</v>
      </c>
      <c r="Q80" s="303">
        <f t="shared" si="171"/>
        <v>0</v>
      </c>
      <c r="R80" s="305">
        <f t="shared" si="174"/>
        <v>0</v>
      </c>
      <c r="S80" s="48"/>
      <c r="T80" s="40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47"/>
      <c r="AJ80" s="47"/>
      <c r="AK80" s="47"/>
      <c r="AL80" s="47"/>
      <c r="AM80" s="402"/>
    </row>
    <row r="81" spans="2:39" ht="12" customHeight="1" x14ac:dyDescent="0.2">
      <c r="B81" s="316">
        <v>0</v>
      </c>
      <c r="C81" s="368">
        <v>0</v>
      </c>
      <c r="D81" s="317">
        <f t="shared" si="160"/>
        <v>25.5</v>
      </c>
      <c r="E81" s="302">
        <f t="shared" si="172"/>
        <v>0</v>
      </c>
      <c r="F81" s="303">
        <f t="shared" si="173"/>
        <v>0</v>
      </c>
      <c r="G81" s="304">
        <f t="shared" si="171"/>
        <v>0</v>
      </c>
      <c r="H81" s="304">
        <f t="shared" si="171"/>
        <v>0</v>
      </c>
      <c r="I81" s="304">
        <f t="shared" si="171"/>
        <v>0</v>
      </c>
      <c r="J81" s="304">
        <f t="shared" si="171"/>
        <v>0</v>
      </c>
      <c r="K81" s="304">
        <f t="shared" si="171"/>
        <v>0</v>
      </c>
      <c r="L81" s="304">
        <f t="shared" si="171"/>
        <v>0</v>
      </c>
      <c r="M81" s="304">
        <f t="shared" si="171"/>
        <v>0</v>
      </c>
      <c r="N81" s="304">
        <f t="shared" si="171"/>
        <v>0</v>
      </c>
      <c r="O81" s="304">
        <f t="shared" si="171"/>
        <v>0</v>
      </c>
      <c r="P81" s="304">
        <f t="shared" si="171"/>
        <v>0</v>
      </c>
      <c r="Q81" s="303">
        <f t="shared" si="171"/>
        <v>0</v>
      </c>
      <c r="R81" s="305">
        <f t="shared" si="174"/>
        <v>0</v>
      </c>
      <c r="S81" s="48"/>
      <c r="T81" s="401">
        <v>0</v>
      </c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47"/>
      <c r="AJ81" s="47"/>
      <c r="AK81" s="47"/>
      <c r="AL81" s="47"/>
      <c r="AM81" s="402"/>
    </row>
    <row r="82" spans="2:39" ht="12" customHeight="1" x14ac:dyDescent="0.2">
      <c r="B82" s="316">
        <v>0</v>
      </c>
      <c r="C82" s="368">
        <v>0</v>
      </c>
      <c r="D82" s="317">
        <f t="shared" si="160"/>
        <v>25.5</v>
      </c>
      <c r="E82" s="302">
        <f t="shared" si="172"/>
        <v>0</v>
      </c>
      <c r="F82" s="303">
        <f t="shared" si="173"/>
        <v>0</v>
      </c>
      <c r="G82" s="304">
        <f t="shared" si="171"/>
        <v>0</v>
      </c>
      <c r="H82" s="304">
        <f t="shared" si="171"/>
        <v>0</v>
      </c>
      <c r="I82" s="304">
        <f t="shared" si="171"/>
        <v>0</v>
      </c>
      <c r="J82" s="304">
        <f t="shared" si="171"/>
        <v>0</v>
      </c>
      <c r="K82" s="304">
        <f t="shared" si="171"/>
        <v>0</v>
      </c>
      <c r="L82" s="304">
        <f t="shared" si="171"/>
        <v>0</v>
      </c>
      <c r="M82" s="304">
        <f t="shared" si="171"/>
        <v>0</v>
      </c>
      <c r="N82" s="304">
        <f t="shared" si="171"/>
        <v>0</v>
      </c>
      <c r="O82" s="304">
        <f t="shared" si="171"/>
        <v>0</v>
      </c>
      <c r="P82" s="304">
        <f t="shared" si="171"/>
        <v>0</v>
      </c>
      <c r="Q82" s="303">
        <f t="shared" si="171"/>
        <v>0</v>
      </c>
      <c r="R82" s="305">
        <f t="shared" si="174"/>
        <v>0</v>
      </c>
      <c r="S82" s="48"/>
      <c r="T82" s="40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47"/>
      <c r="AJ82" s="47"/>
      <c r="AK82" s="47"/>
      <c r="AL82" s="47"/>
      <c r="AM82" s="402"/>
    </row>
    <row r="83" spans="2:39" ht="12" customHeight="1" x14ac:dyDescent="0.2">
      <c r="B83" s="316">
        <v>0</v>
      </c>
      <c r="C83" s="368">
        <v>0</v>
      </c>
      <c r="D83" s="317">
        <f t="shared" si="160"/>
        <v>25.5</v>
      </c>
      <c r="E83" s="302">
        <f t="shared" si="172"/>
        <v>0</v>
      </c>
      <c r="F83" s="303">
        <f t="shared" si="173"/>
        <v>0</v>
      </c>
      <c r="G83" s="304">
        <f t="shared" si="171"/>
        <v>0</v>
      </c>
      <c r="H83" s="304">
        <f t="shared" si="171"/>
        <v>0</v>
      </c>
      <c r="I83" s="304">
        <f t="shared" si="171"/>
        <v>0</v>
      </c>
      <c r="J83" s="304">
        <f t="shared" si="171"/>
        <v>0</v>
      </c>
      <c r="K83" s="304">
        <f t="shared" si="171"/>
        <v>0</v>
      </c>
      <c r="L83" s="304">
        <f t="shared" si="171"/>
        <v>0</v>
      </c>
      <c r="M83" s="304">
        <f t="shared" si="171"/>
        <v>0</v>
      </c>
      <c r="N83" s="304">
        <f t="shared" si="171"/>
        <v>0</v>
      </c>
      <c r="O83" s="304">
        <f t="shared" si="171"/>
        <v>0</v>
      </c>
      <c r="P83" s="304">
        <f t="shared" si="171"/>
        <v>0</v>
      </c>
      <c r="Q83" s="303">
        <f t="shared" si="171"/>
        <v>0</v>
      </c>
      <c r="R83" s="305">
        <f t="shared" si="174"/>
        <v>0</v>
      </c>
      <c r="S83" s="48"/>
      <c r="T83" s="40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47"/>
      <c r="AJ83" s="47"/>
      <c r="AK83" s="47"/>
      <c r="AL83" s="47"/>
      <c r="AM83" s="402"/>
    </row>
    <row r="84" spans="2:39" ht="12" customHeight="1" x14ac:dyDescent="0.2">
      <c r="B84" s="316">
        <v>0</v>
      </c>
      <c r="C84" s="368">
        <v>0</v>
      </c>
      <c r="D84" s="317">
        <f t="shared" si="160"/>
        <v>25.5</v>
      </c>
      <c r="E84" s="302">
        <f t="shared" si="172"/>
        <v>0</v>
      </c>
      <c r="F84" s="303">
        <f t="shared" si="173"/>
        <v>0</v>
      </c>
      <c r="G84" s="304">
        <f t="shared" si="171"/>
        <v>0</v>
      </c>
      <c r="H84" s="304">
        <f t="shared" si="171"/>
        <v>0</v>
      </c>
      <c r="I84" s="304">
        <f t="shared" si="171"/>
        <v>0</v>
      </c>
      <c r="J84" s="304">
        <f t="shared" si="171"/>
        <v>0</v>
      </c>
      <c r="K84" s="304">
        <f t="shared" si="171"/>
        <v>0</v>
      </c>
      <c r="L84" s="304">
        <f t="shared" si="171"/>
        <v>0</v>
      </c>
      <c r="M84" s="304">
        <f t="shared" si="171"/>
        <v>0</v>
      </c>
      <c r="N84" s="304">
        <f t="shared" si="171"/>
        <v>0</v>
      </c>
      <c r="O84" s="304">
        <f t="shared" si="171"/>
        <v>0</v>
      </c>
      <c r="P84" s="304">
        <f t="shared" si="171"/>
        <v>0</v>
      </c>
      <c r="Q84" s="303">
        <f t="shared" si="171"/>
        <v>0</v>
      </c>
      <c r="R84" s="305">
        <f t="shared" si="174"/>
        <v>0</v>
      </c>
      <c r="S84" s="48"/>
      <c r="T84" s="40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47"/>
      <c r="AJ84" s="47"/>
      <c r="AK84" s="47"/>
      <c r="AL84" s="47"/>
      <c r="AM84" s="402"/>
    </row>
    <row r="85" spans="2:39" ht="12" customHeight="1" x14ac:dyDescent="0.2">
      <c r="B85" s="316">
        <v>0</v>
      </c>
      <c r="C85" s="368">
        <v>0</v>
      </c>
      <c r="D85" s="317">
        <f t="shared" si="160"/>
        <v>25.5</v>
      </c>
      <c r="E85" s="302">
        <f t="shared" si="172"/>
        <v>0</v>
      </c>
      <c r="F85" s="303">
        <f t="shared" si="173"/>
        <v>0</v>
      </c>
      <c r="G85" s="304">
        <f t="shared" ref="G85:G104" si="175">F85</f>
        <v>0</v>
      </c>
      <c r="H85" s="304">
        <f t="shared" ref="H85:H104" si="176">G85</f>
        <v>0</v>
      </c>
      <c r="I85" s="304">
        <f t="shared" ref="I85:I104" si="177">H85</f>
        <v>0</v>
      </c>
      <c r="J85" s="304">
        <f t="shared" ref="J85:J104" si="178">I85</f>
        <v>0</v>
      </c>
      <c r="K85" s="304">
        <f t="shared" ref="K85:K104" si="179">J85</f>
        <v>0</v>
      </c>
      <c r="L85" s="304">
        <f t="shared" ref="L85:L104" si="180">K85</f>
        <v>0</v>
      </c>
      <c r="M85" s="304">
        <f t="shared" ref="M85:M104" si="181">L85</f>
        <v>0</v>
      </c>
      <c r="N85" s="304">
        <f t="shared" ref="N85:N104" si="182">M85</f>
        <v>0</v>
      </c>
      <c r="O85" s="304">
        <f t="shared" ref="O85:O104" si="183">N85</f>
        <v>0</v>
      </c>
      <c r="P85" s="304">
        <f t="shared" ref="P85:P104" si="184">O85</f>
        <v>0</v>
      </c>
      <c r="Q85" s="303">
        <f t="shared" ref="Q85:Q104" si="185">P85</f>
        <v>0</v>
      </c>
      <c r="R85" s="305">
        <f t="shared" si="174"/>
        <v>0</v>
      </c>
      <c r="S85" s="48"/>
      <c r="T85" s="40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47"/>
      <c r="AJ85" s="47"/>
      <c r="AK85" s="47"/>
      <c r="AL85" s="47"/>
      <c r="AM85" s="402"/>
    </row>
    <row r="86" spans="2:39" ht="12" customHeight="1" x14ac:dyDescent="0.2">
      <c r="B86" s="316">
        <v>0</v>
      </c>
      <c r="C86" s="368">
        <v>0</v>
      </c>
      <c r="D86" s="317">
        <f t="shared" si="160"/>
        <v>25.5</v>
      </c>
      <c r="E86" s="302">
        <f t="shared" si="172"/>
        <v>0</v>
      </c>
      <c r="F86" s="303">
        <f t="shared" si="173"/>
        <v>0</v>
      </c>
      <c r="G86" s="304">
        <f t="shared" si="175"/>
        <v>0</v>
      </c>
      <c r="H86" s="304">
        <f t="shared" si="176"/>
        <v>0</v>
      </c>
      <c r="I86" s="304">
        <f t="shared" si="177"/>
        <v>0</v>
      </c>
      <c r="J86" s="304">
        <f t="shared" si="178"/>
        <v>0</v>
      </c>
      <c r="K86" s="304">
        <f t="shared" si="179"/>
        <v>0</v>
      </c>
      <c r="L86" s="304">
        <f t="shared" si="180"/>
        <v>0</v>
      </c>
      <c r="M86" s="304">
        <f t="shared" si="181"/>
        <v>0</v>
      </c>
      <c r="N86" s="304">
        <f t="shared" si="182"/>
        <v>0</v>
      </c>
      <c r="O86" s="304">
        <f t="shared" si="183"/>
        <v>0</v>
      </c>
      <c r="P86" s="304">
        <f t="shared" si="184"/>
        <v>0</v>
      </c>
      <c r="Q86" s="304">
        <f t="shared" si="185"/>
        <v>0</v>
      </c>
      <c r="R86" s="305">
        <f t="shared" si="174"/>
        <v>0</v>
      </c>
      <c r="S86" s="48"/>
      <c r="T86" s="40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47"/>
      <c r="AJ86" s="47"/>
      <c r="AK86" s="47"/>
      <c r="AL86" s="47"/>
      <c r="AM86" s="402"/>
    </row>
    <row r="87" spans="2:39" ht="12" customHeight="1" x14ac:dyDescent="0.2">
      <c r="B87" s="316">
        <v>0</v>
      </c>
      <c r="C87" s="368">
        <v>0</v>
      </c>
      <c r="D87" s="317">
        <f t="shared" si="160"/>
        <v>25.5</v>
      </c>
      <c r="E87" s="302">
        <f t="shared" si="172"/>
        <v>0</v>
      </c>
      <c r="F87" s="303">
        <f t="shared" si="173"/>
        <v>0</v>
      </c>
      <c r="G87" s="304">
        <f t="shared" si="175"/>
        <v>0</v>
      </c>
      <c r="H87" s="304">
        <f t="shared" si="176"/>
        <v>0</v>
      </c>
      <c r="I87" s="304">
        <f t="shared" si="177"/>
        <v>0</v>
      </c>
      <c r="J87" s="304">
        <f t="shared" si="178"/>
        <v>0</v>
      </c>
      <c r="K87" s="304">
        <f t="shared" si="179"/>
        <v>0</v>
      </c>
      <c r="L87" s="304">
        <f t="shared" si="180"/>
        <v>0</v>
      </c>
      <c r="M87" s="304">
        <f t="shared" si="181"/>
        <v>0</v>
      </c>
      <c r="N87" s="304">
        <f t="shared" si="182"/>
        <v>0</v>
      </c>
      <c r="O87" s="304">
        <f t="shared" si="183"/>
        <v>0</v>
      </c>
      <c r="P87" s="304">
        <f t="shared" si="184"/>
        <v>0</v>
      </c>
      <c r="Q87" s="303">
        <f t="shared" si="185"/>
        <v>0</v>
      </c>
      <c r="R87" s="305">
        <f t="shared" si="174"/>
        <v>0</v>
      </c>
      <c r="S87" s="48"/>
      <c r="T87" s="401"/>
      <c r="U87" s="11">
        <v>0</v>
      </c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47"/>
      <c r="AJ87" s="47"/>
      <c r="AK87" s="47"/>
      <c r="AL87" s="47"/>
      <c r="AM87" s="402"/>
    </row>
    <row r="88" spans="2:39" ht="12" customHeight="1" x14ac:dyDescent="0.2">
      <c r="B88" s="316">
        <v>0</v>
      </c>
      <c r="C88" s="368">
        <v>0</v>
      </c>
      <c r="D88" s="317">
        <f t="shared" si="160"/>
        <v>25.5</v>
      </c>
      <c r="E88" s="302">
        <f t="shared" si="172"/>
        <v>0</v>
      </c>
      <c r="F88" s="303">
        <f t="shared" si="173"/>
        <v>0</v>
      </c>
      <c r="G88" s="304">
        <f t="shared" si="175"/>
        <v>0</v>
      </c>
      <c r="H88" s="304">
        <f t="shared" si="176"/>
        <v>0</v>
      </c>
      <c r="I88" s="304">
        <f t="shared" si="177"/>
        <v>0</v>
      </c>
      <c r="J88" s="304">
        <f t="shared" si="178"/>
        <v>0</v>
      </c>
      <c r="K88" s="304">
        <f t="shared" si="179"/>
        <v>0</v>
      </c>
      <c r="L88" s="304">
        <f t="shared" si="180"/>
        <v>0</v>
      </c>
      <c r="M88" s="304">
        <f t="shared" si="181"/>
        <v>0</v>
      </c>
      <c r="N88" s="304">
        <f t="shared" si="182"/>
        <v>0</v>
      </c>
      <c r="O88" s="304">
        <f t="shared" si="183"/>
        <v>0</v>
      </c>
      <c r="P88" s="304">
        <f t="shared" si="184"/>
        <v>0</v>
      </c>
      <c r="Q88" s="303">
        <f t="shared" si="185"/>
        <v>0</v>
      </c>
      <c r="R88" s="305">
        <f t="shared" si="174"/>
        <v>0</v>
      </c>
      <c r="S88" s="48"/>
      <c r="T88" s="40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47"/>
      <c r="AJ88" s="47"/>
      <c r="AK88" s="47"/>
      <c r="AL88" s="47"/>
      <c r="AM88" s="402"/>
    </row>
    <row r="89" spans="2:39" ht="12" customHeight="1" x14ac:dyDescent="0.2">
      <c r="B89" s="316">
        <v>0</v>
      </c>
      <c r="C89" s="368">
        <v>0</v>
      </c>
      <c r="D89" s="317">
        <f t="shared" si="160"/>
        <v>25.5</v>
      </c>
      <c r="E89" s="302">
        <f t="shared" si="172"/>
        <v>0</v>
      </c>
      <c r="F89" s="303">
        <f t="shared" si="173"/>
        <v>0</v>
      </c>
      <c r="G89" s="304">
        <f t="shared" si="175"/>
        <v>0</v>
      </c>
      <c r="H89" s="304">
        <f t="shared" si="176"/>
        <v>0</v>
      </c>
      <c r="I89" s="304">
        <f t="shared" si="177"/>
        <v>0</v>
      </c>
      <c r="J89" s="304">
        <f t="shared" si="178"/>
        <v>0</v>
      </c>
      <c r="K89" s="304">
        <f t="shared" si="179"/>
        <v>0</v>
      </c>
      <c r="L89" s="304">
        <f t="shared" si="180"/>
        <v>0</v>
      </c>
      <c r="M89" s="304">
        <f t="shared" si="181"/>
        <v>0</v>
      </c>
      <c r="N89" s="304">
        <f t="shared" si="182"/>
        <v>0</v>
      </c>
      <c r="O89" s="304">
        <f t="shared" si="183"/>
        <v>0</v>
      </c>
      <c r="P89" s="304">
        <f t="shared" si="184"/>
        <v>0</v>
      </c>
      <c r="Q89" s="303">
        <f t="shared" si="185"/>
        <v>0</v>
      </c>
      <c r="R89" s="305">
        <f t="shared" si="174"/>
        <v>0</v>
      </c>
      <c r="S89" s="48"/>
      <c r="T89" s="40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47"/>
      <c r="AJ89" s="47"/>
      <c r="AK89" s="47"/>
      <c r="AL89" s="47"/>
      <c r="AM89" s="402"/>
    </row>
    <row r="90" spans="2:39" ht="12" customHeight="1" x14ac:dyDescent="0.2">
      <c r="B90" s="316">
        <v>0</v>
      </c>
      <c r="C90" s="368">
        <v>0</v>
      </c>
      <c r="D90" s="317">
        <f t="shared" si="160"/>
        <v>25.5</v>
      </c>
      <c r="E90" s="302">
        <f t="shared" si="172"/>
        <v>0</v>
      </c>
      <c r="F90" s="303">
        <f t="shared" si="173"/>
        <v>0</v>
      </c>
      <c r="G90" s="304">
        <f t="shared" si="175"/>
        <v>0</v>
      </c>
      <c r="H90" s="304">
        <f t="shared" si="176"/>
        <v>0</v>
      </c>
      <c r="I90" s="304">
        <f t="shared" si="177"/>
        <v>0</v>
      </c>
      <c r="J90" s="304">
        <f t="shared" si="178"/>
        <v>0</v>
      </c>
      <c r="K90" s="304">
        <f t="shared" si="179"/>
        <v>0</v>
      </c>
      <c r="L90" s="304">
        <f t="shared" si="180"/>
        <v>0</v>
      </c>
      <c r="M90" s="304">
        <f t="shared" si="181"/>
        <v>0</v>
      </c>
      <c r="N90" s="304">
        <f t="shared" si="182"/>
        <v>0</v>
      </c>
      <c r="O90" s="304">
        <f t="shared" si="183"/>
        <v>0</v>
      </c>
      <c r="P90" s="304">
        <f t="shared" si="184"/>
        <v>0</v>
      </c>
      <c r="Q90" s="303">
        <f t="shared" si="185"/>
        <v>0</v>
      </c>
      <c r="R90" s="305">
        <f t="shared" si="174"/>
        <v>0</v>
      </c>
      <c r="S90" s="48"/>
      <c r="T90" s="401">
        <v>0</v>
      </c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47"/>
      <c r="AJ90" s="47"/>
      <c r="AK90" s="47"/>
      <c r="AL90" s="47"/>
      <c r="AM90" s="402"/>
    </row>
    <row r="91" spans="2:39" ht="12" customHeight="1" x14ac:dyDescent="0.2">
      <c r="B91" s="316">
        <v>0</v>
      </c>
      <c r="C91" s="368">
        <v>0</v>
      </c>
      <c r="D91" s="317">
        <f t="shared" si="160"/>
        <v>25.5</v>
      </c>
      <c r="E91" s="302">
        <f t="shared" si="172"/>
        <v>0</v>
      </c>
      <c r="F91" s="303">
        <f t="shared" si="173"/>
        <v>0</v>
      </c>
      <c r="G91" s="304">
        <f t="shared" si="175"/>
        <v>0</v>
      </c>
      <c r="H91" s="304">
        <f t="shared" si="176"/>
        <v>0</v>
      </c>
      <c r="I91" s="304">
        <f t="shared" si="177"/>
        <v>0</v>
      </c>
      <c r="J91" s="304">
        <f t="shared" si="178"/>
        <v>0</v>
      </c>
      <c r="K91" s="304">
        <f t="shared" si="179"/>
        <v>0</v>
      </c>
      <c r="L91" s="304">
        <f t="shared" si="180"/>
        <v>0</v>
      </c>
      <c r="M91" s="304">
        <f t="shared" si="181"/>
        <v>0</v>
      </c>
      <c r="N91" s="304">
        <f t="shared" si="182"/>
        <v>0</v>
      </c>
      <c r="O91" s="304">
        <f t="shared" si="183"/>
        <v>0</v>
      </c>
      <c r="P91" s="304">
        <f t="shared" si="184"/>
        <v>0</v>
      </c>
      <c r="Q91" s="303">
        <f t="shared" si="185"/>
        <v>0</v>
      </c>
      <c r="R91" s="305">
        <f t="shared" si="174"/>
        <v>0</v>
      </c>
      <c r="S91" s="48"/>
      <c r="T91" s="40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47"/>
      <c r="AJ91" s="47"/>
      <c r="AK91" s="47"/>
      <c r="AL91" s="47"/>
      <c r="AM91" s="402"/>
    </row>
    <row r="92" spans="2:39" ht="12" customHeight="1" x14ac:dyDescent="0.2">
      <c r="B92" s="316">
        <v>0</v>
      </c>
      <c r="C92" s="368">
        <v>0</v>
      </c>
      <c r="D92" s="317">
        <f t="shared" si="160"/>
        <v>25.5</v>
      </c>
      <c r="E92" s="302">
        <f t="shared" si="172"/>
        <v>0</v>
      </c>
      <c r="F92" s="303">
        <f t="shared" si="173"/>
        <v>0</v>
      </c>
      <c r="G92" s="304">
        <f t="shared" si="175"/>
        <v>0</v>
      </c>
      <c r="H92" s="304">
        <f t="shared" si="176"/>
        <v>0</v>
      </c>
      <c r="I92" s="304">
        <f t="shared" si="177"/>
        <v>0</v>
      </c>
      <c r="J92" s="304">
        <f t="shared" si="178"/>
        <v>0</v>
      </c>
      <c r="K92" s="304">
        <f t="shared" si="179"/>
        <v>0</v>
      </c>
      <c r="L92" s="304">
        <f t="shared" si="180"/>
        <v>0</v>
      </c>
      <c r="M92" s="304">
        <f t="shared" si="181"/>
        <v>0</v>
      </c>
      <c r="N92" s="304">
        <f t="shared" si="182"/>
        <v>0</v>
      </c>
      <c r="O92" s="304">
        <f t="shared" si="183"/>
        <v>0</v>
      </c>
      <c r="P92" s="304">
        <f t="shared" si="184"/>
        <v>0</v>
      </c>
      <c r="Q92" s="303">
        <f t="shared" si="185"/>
        <v>0</v>
      </c>
      <c r="R92" s="305">
        <f t="shared" si="174"/>
        <v>0</v>
      </c>
      <c r="S92" s="48"/>
      <c r="T92" s="40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47"/>
      <c r="AJ92" s="47"/>
      <c r="AK92" s="47"/>
      <c r="AL92" s="47"/>
      <c r="AM92" s="402"/>
    </row>
    <row r="93" spans="2:39" ht="12" customHeight="1" x14ac:dyDescent="0.2">
      <c r="B93" s="316">
        <v>0</v>
      </c>
      <c r="C93" s="368">
        <v>0</v>
      </c>
      <c r="D93" s="317">
        <f t="shared" si="160"/>
        <v>25.5</v>
      </c>
      <c r="E93" s="302">
        <f t="shared" si="172"/>
        <v>0</v>
      </c>
      <c r="F93" s="303">
        <f t="shared" si="173"/>
        <v>0</v>
      </c>
      <c r="G93" s="304">
        <f t="shared" si="175"/>
        <v>0</v>
      </c>
      <c r="H93" s="304">
        <f t="shared" si="176"/>
        <v>0</v>
      </c>
      <c r="I93" s="304">
        <f t="shared" si="177"/>
        <v>0</v>
      </c>
      <c r="J93" s="304">
        <f t="shared" si="178"/>
        <v>0</v>
      </c>
      <c r="K93" s="304">
        <f t="shared" si="179"/>
        <v>0</v>
      </c>
      <c r="L93" s="304">
        <f t="shared" si="180"/>
        <v>0</v>
      </c>
      <c r="M93" s="304">
        <f t="shared" si="181"/>
        <v>0</v>
      </c>
      <c r="N93" s="304">
        <f t="shared" si="182"/>
        <v>0</v>
      </c>
      <c r="O93" s="304">
        <f t="shared" si="183"/>
        <v>0</v>
      </c>
      <c r="P93" s="304">
        <f t="shared" si="184"/>
        <v>0</v>
      </c>
      <c r="Q93" s="303">
        <f t="shared" si="185"/>
        <v>0</v>
      </c>
      <c r="R93" s="305">
        <f t="shared" si="174"/>
        <v>0</v>
      </c>
      <c r="S93" s="48"/>
      <c r="T93" s="40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47"/>
      <c r="AJ93" s="47"/>
      <c r="AK93" s="47"/>
      <c r="AL93" s="47"/>
      <c r="AM93" s="402"/>
    </row>
    <row r="94" spans="2:39" ht="12" customHeight="1" x14ac:dyDescent="0.2">
      <c r="B94" s="316">
        <v>0</v>
      </c>
      <c r="C94" s="368">
        <v>0</v>
      </c>
      <c r="D94" s="317">
        <f t="shared" si="160"/>
        <v>25.5</v>
      </c>
      <c r="E94" s="302">
        <f t="shared" si="172"/>
        <v>0</v>
      </c>
      <c r="F94" s="303">
        <f t="shared" si="173"/>
        <v>0</v>
      </c>
      <c r="G94" s="304">
        <f t="shared" si="175"/>
        <v>0</v>
      </c>
      <c r="H94" s="304">
        <f t="shared" si="176"/>
        <v>0</v>
      </c>
      <c r="I94" s="304">
        <f t="shared" si="177"/>
        <v>0</v>
      </c>
      <c r="J94" s="304">
        <f t="shared" si="178"/>
        <v>0</v>
      </c>
      <c r="K94" s="304">
        <f t="shared" si="179"/>
        <v>0</v>
      </c>
      <c r="L94" s="304">
        <f t="shared" si="180"/>
        <v>0</v>
      </c>
      <c r="M94" s="304">
        <f t="shared" si="181"/>
        <v>0</v>
      </c>
      <c r="N94" s="304">
        <f t="shared" si="182"/>
        <v>0</v>
      </c>
      <c r="O94" s="304">
        <f t="shared" si="183"/>
        <v>0</v>
      </c>
      <c r="P94" s="304">
        <f t="shared" si="184"/>
        <v>0</v>
      </c>
      <c r="Q94" s="303">
        <f t="shared" si="185"/>
        <v>0</v>
      </c>
      <c r="R94" s="305">
        <f t="shared" si="174"/>
        <v>0</v>
      </c>
      <c r="S94" s="48"/>
      <c r="T94" s="40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47"/>
      <c r="AJ94" s="47"/>
      <c r="AK94" s="47"/>
      <c r="AL94" s="47"/>
      <c r="AM94" s="402"/>
    </row>
    <row r="95" spans="2:39" ht="12" customHeight="1" x14ac:dyDescent="0.2">
      <c r="B95" s="316">
        <v>0</v>
      </c>
      <c r="C95" s="368">
        <v>0</v>
      </c>
      <c r="D95" s="317">
        <f t="shared" si="160"/>
        <v>25.5</v>
      </c>
      <c r="E95" s="302">
        <f t="shared" ref="E95:E105" si="186">(C95+C95*D95%)</f>
        <v>0</v>
      </c>
      <c r="F95" s="303">
        <f t="shared" ref="F95:F105" si="187">E95/12</f>
        <v>0</v>
      </c>
      <c r="G95" s="304">
        <f t="shared" si="175"/>
        <v>0</v>
      </c>
      <c r="H95" s="304">
        <f t="shared" si="176"/>
        <v>0</v>
      </c>
      <c r="I95" s="304">
        <f t="shared" si="177"/>
        <v>0</v>
      </c>
      <c r="J95" s="304">
        <f t="shared" si="178"/>
        <v>0</v>
      </c>
      <c r="K95" s="304">
        <f t="shared" si="179"/>
        <v>0</v>
      </c>
      <c r="L95" s="304">
        <f t="shared" si="180"/>
        <v>0</v>
      </c>
      <c r="M95" s="304">
        <f t="shared" si="181"/>
        <v>0</v>
      </c>
      <c r="N95" s="304">
        <f t="shared" si="182"/>
        <v>0</v>
      </c>
      <c r="O95" s="304">
        <f t="shared" si="183"/>
        <v>0</v>
      </c>
      <c r="P95" s="304">
        <f t="shared" si="184"/>
        <v>0</v>
      </c>
      <c r="Q95" s="304">
        <f t="shared" si="185"/>
        <v>0</v>
      </c>
      <c r="R95" s="305">
        <f t="shared" ref="R95:R105" si="188">SUM(F95:Q95)</f>
        <v>0</v>
      </c>
      <c r="S95" s="48"/>
      <c r="T95" s="40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47"/>
      <c r="AJ95" s="47"/>
      <c r="AK95" s="47"/>
      <c r="AL95" s="47"/>
      <c r="AM95" s="402"/>
    </row>
    <row r="96" spans="2:39" ht="12" customHeight="1" x14ac:dyDescent="0.2">
      <c r="B96" s="316">
        <v>0</v>
      </c>
      <c r="C96" s="368">
        <v>0</v>
      </c>
      <c r="D96" s="317">
        <f t="shared" si="160"/>
        <v>25.5</v>
      </c>
      <c r="E96" s="302">
        <f t="shared" si="186"/>
        <v>0</v>
      </c>
      <c r="F96" s="303">
        <f t="shared" si="187"/>
        <v>0</v>
      </c>
      <c r="G96" s="304">
        <f t="shared" si="175"/>
        <v>0</v>
      </c>
      <c r="H96" s="304">
        <f t="shared" si="176"/>
        <v>0</v>
      </c>
      <c r="I96" s="304">
        <f t="shared" si="177"/>
        <v>0</v>
      </c>
      <c r="J96" s="304">
        <f t="shared" si="178"/>
        <v>0</v>
      </c>
      <c r="K96" s="304">
        <f t="shared" si="179"/>
        <v>0</v>
      </c>
      <c r="L96" s="304">
        <f t="shared" si="180"/>
        <v>0</v>
      </c>
      <c r="M96" s="304">
        <f t="shared" si="181"/>
        <v>0</v>
      </c>
      <c r="N96" s="304">
        <f t="shared" si="182"/>
        <v>0</v>
      </c>
      <c r="O96" s="304">
        <f t="shared" si="183"/>
        <v>0</v>
      </c>
      <c r="P96" s="304">
        <f t="shared" si="184"/>
        <v>0</v>
      </c>
      <c r="Q96" s="304">
        <f t="shared" si="185"/>
        <v>0</v>
      </c>
      <c r="R96" s="305">
        <f t="shared" si="188"/>
        <v>0</v>
      </c>
      <c r="S96" s="48"/>
      <c r="T96" s="401">
        <v>0</v>
      </c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47"/>
      <c r="AJ96" s="47"/>
      <c r="AK96" s="47"/>
      <c r="AL96" s="47"/>
      <c r="AM96" s="402"/>
    </row>
    <row r="97" spans="2:39" ht="12" customHeight="1" x14ac:dyDescent="0.2">
      <c r="B97" s="316">
        <v>0</v>
      </c>
      <c r="C97" s="368">
        <v>0</v>
      </c>
      <c r="D97" s="317">
        <f t="shared" si="160"/>
        <v>25.5</v>
      </c>
      <c r="E97" s="302">
        <f t="shared" si="186"/>
        <v>0</v>
      </c>
      <c r="F97" s="303">
        <f t="shared" si="187"/>
        <v>0</v>
      </c>
      <c r="G97" s="304">
        <f t="shared" si="175"/>
        <v>0</v>
      </c>
      <c r="H97" s="304">
        <f t="shared" si="176"/>
        <v>0</v>
      </c>
      <c r="I97" s="304">
        <f t="shared" si="177"/>
        <v>0</v>
      </c>
      <c r="J97" s="304">
        <f t="shared" si="178"/>
        <v>0</v>
      </c>
      <c r="K97" s="304">
        <f t="shared" si="179"/>
        <v>0</v>
      </c>
      <c r="L97" s="304">
        <f t="shared" si="180"/>
        <v>0</v>
      </c>
      <c r="M97" s="304">
        <f t="shared" si="181"/>
        <v>0</v>
      </c>
      <c r="N97" s="304">
        <f t="shared" si="182"/>
        <v>0</v>
      </c>
      <c r="O97" s="304">
        <f t="shared" si="183"/>
        <v>0</v>
      </c>
      <c r="P97" s="304">
        <f t="shared" si="184"/>
        <v>0</v>
      </c>
      <c r="Q97" s="304">
        <f t="shared" si="185"/>
        <v>0</v>
      </c>
      <c r="R97" s="305">
        <f t="shared" si="188"/>
        <v>0</v>
      </c>
      <c r="S97" s="48"/>
      <c r="T97" s="40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47"/>
      <c r="AJ97" s="47"/>
      <c r="AK97" s="47"/>
      <c r="AL97" s="47"/>
      <c r="AM97" s="402"/>
    </row>
    <row r="98" spans="2:39" ht="12" customHeight="1" x14ac:dyDescent="0.2">
      <c r="B98" s="316">
        <v>0</v>
      </c>
      <c r="C98" s="368">
        <v>0</v>
      </c>
      <c r="D98" s="317">
        <f t="shared" si="160"/>
        <v>25.5</v>
      </c>
      <c r="E98" s="302">
        <f t="shared" si="186"/>
        <v>0</v>
      </c>
      <c r="F98" s="303">
        <f t="shared" si="187"/>
        <v>0</v>
      </c>
      <c r="G98" s="304">
        <f t="shared" si="175"/>
        <v>0</v>
      </c>
      <c r="H98" s="304">
        <f t="shared" si="176"/>
        <v>0</v>
      </c>
      <c r="I98" s="304">
        <f t="shared" si="177"/>
        <v>0</v>
      </c>
      <c r="J98" s="304">
        <f t="shared" si="178"/>
        <v>0</v>
      </c>
      <c r="K98" s="304">
        <f t="shared" si="179"/>
        <v>0</v>
      </c>
      <c r="L98" s="304">
        <f t="shared" si="180"/>
        <v>0</v>
      </c>
      <c r="M98" s="304">
        <f t="shared" si="181"/>
        <v>0</v>
      </c>
      <c r="N98" s="304">
        <f t="shared" si="182"/>
        <v>0</v>
      </c>
      <c r="O98" s="304">
        <f t="shared" si="183"/>
        <v>0</v>
      </c>
      <c r="P98" s="304">
        <f t="shared" si="184"/>
        <v>0</v>
      </c>
      <c r="Q98" s="303">
        <f t="shared" si="185"/>
        <v>0</v>
      </c>
      <c r="R98" s="305">
        <f t="shared" si="188"/>
        <v>0</v>
      </c>
      <c r="S98" s="48"/>
      <c r="T98" s="401"/>
      <c r="U98" s="11">
        <v>0</v>
      </c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47"/>
      <c r="AJ98" s="47"/>
      <c r="AK98" s="47"/>
      <c r="AL98" s="47"/>
      <c r="AM98" s="402"/>
    </row>
    <row r="99" spans="2:39" ht="12" customHeight="1" x14ac:dyDescent="0.2">
      <c r="B99" s="316">
        <v>0</v>
      </c>
      <c r="C99" s="368">
        <v>0</v>
      </c>
      <c r="D99" s="317">
        <f t="shared" si="160"/>
        <v>25.5</v>
      </c>
      <c r="E99" s="302">
        <f t="shared" si="186"/>
        <v>0</v>
      </c>
      <c r="F99" s="303">
        <f t="shared" si="187"/>
        <v>0</v>
      </c>
      <c r="G99" s="304">
        <f t="shared" si="175"/>
        <v>0</v>
      </c>
      <c r="H99" s="304">
        <f t="shared" si="176"/>
        <v>0</v>
      </c>
      <c r="I99" s="304">
        <f t="shared" si="177"/>
        <v>0</v>
      </c>
      <c r="J99" s="304">
        <f t="shared" si="178"/>
        <v>0</v>
      </c>
      <c r="K99" s="304">
        <f t="shared" si="179"/>
        <v>0</v>
      </c>
      <c r="L99" s="304">
        <f t="shared" si="180"/>
        <v>0</v>
      </c>
      <c r="M99" s="304">
        <f t="shared" si="181"/>
        <v>0</v>
      </c>
      <c r="N99" s="304">
        <f t="shared" si="182"/>
        <v>0</v>
      </c>
      <c r="O99" s="304">
        <f t="shared" si="183"/>
        <v>0</v>
      </c>
      <c r="P99" s="304">
        <f t="shared" si="184"/>
        <v>0</v>
      </c>
      <c r="Q99" s="303">
        <f t="shared" si="185"/>
        <v>0</v>
      </c>
      <c r="R99" s="305">
        <f t="shared" si="188"/>
        <v>0</v>
      </c>
      <c r="S99" s="48"/>
      <c r="T99" s="40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47"/>
      <c r="AJ99" s="47"/>
      <c r="AK99" s="47"/>
      <c r="AL99" s="47"/>
      <c r="AM99" s="402"/>
    </row>
    <row r="100" spans="2:39" ht="12" customHeight="1" x14ac:dyDescent="0.2">
      <c r="B100" s="316">
        <v>0</v>
      </c>
      <c r="C100" s="368">
        <v>0</v>
      </c>
      <c r="D100" s="317">
        <f t="shared" si="160"/>
        <v>25.5</v>
      </c>
      <c r="E100" s="302">
        <f t="shared" si="186"/>
        <v>0</v>
      </c>
      <c r="F100" s="303">
        <f t="shared" si="187"/>
        <v>0</v>
      </c>
      <c r="G100" s="304">
        <f t="shared" si="175"/>
        <v>0</v>
      </c>
      <c r="H100" s="304">
        <f t="shared" si="176"/>
        <v>0</v>
      </c>
      <c r="I100" s="304">
        <f t="shared" si="177"/>
        <v>0</v>
      </c>
      <c r="J100" s="304">
        <f t="shared" si="178"/>
        <v>0</v>
      </c>
      <c r="K100" s="304">
        <f t="shared" si="179"/>
        <v>0</v>
      </c>
      <c r="L100" s="304">
        <f t="shared" si="180"/>
        <v>0</v>
      </c>
      <c r="M100" s="304">
        <f t="shared" si="181"/>
        <v>0</v>
      </c>
      <c r="N100" s="304">
        <f t="shared" si="182"/>
        <v>0</v>
      </c>
      <c r="O100" s="304">
        <f t="shared" si="183"/>
        <v>0</v>
      </c>
      <c r="P100" s="304">
        <f t="shared" si="184"/>
        <v>0</v>
      </c>
      <c r="Q100" s="303">
        <f t="shared" si="185"/>
        <v>0</v>
      </c>
      <c r="R100" s="305">
        <f t="shared" si="188"/>
        <v>0</v>
      </c>
      <c r="S100" s="48"/>
      <c r="T100" s="40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47"/>
      <c r="AJ100" s="47"/>
      <c r="AK100" s="47"/>
      <c r="AL100" s="47"/>
      <c r="AM100" s="402"/>
    </row>
    <row r="101" spans="2:39" ht="12" customHeight="1" x14ac:dyDescent="0.2">
      <c r="B101" s="316">
        <v>0</v>
      </c>
      <c r="C101" s="368">
        <v>0</v>
      </c>
      <c r="D101" s="317">
        <f t="shared" si="160"/>
        <v>25.5</v>
      </c>
      <c r="E101" s="302">
        <f t="shared" si="186"/>
        <v>0</v>
      </c>
      <c r="F101" s="303">
        <f t="shared" si="187"/>
        <v>0</v>
      </c>
      <c r="G101" s="304">
        <f t="shared" si="175"/>
        <v>0</v>
      </c>
      <c r="H101" s="304">
        <f t="shared" si="176"/>
        <v>0</v>
      </c>
      <c r="I101" s="304">
        <f t="shared" si="177"/>
        <v>0</v>
      </c>
      <c r="J101" s="304">
        <f t="shared" si="178"/>
        <v>0</v>
      </c>
      <c r="K101" s="304">
        <f t="shared" si="179"/>
        <v>0</v>
      </c>
      <c r="L101" s="304">
        <f t="shared" si="180"/>
        <v>0</v>
      </c>
      <c r="M101" s="304">
        <f t="shared" si="181"/>
        <v>0</v>
      </c>
      <c r="N101" s="304">
        <f t="shared" si="182"/>
        <v>0</v>
      </c>
      <c r="O101" s="304">
        <f t="shared" si="183"/>
        <v>0</v>
      </c>
      <c r="P101" s="304">
        <f t="shared" si="184"/>
        <v>0</v>
      </c>
      <c r="Q101" s="303">
        <f t="shared" si="185"/>
        <v>0</v>
      </c>
      <c r="R101" s="305">
        <f t="shared" si="188"/>
        <v>0</v>
      </c>
      <c r="S101" s="48"/>
      <c r="T101" s="401">
        <v>0</v>
      </c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47"/>
      <c r="AJ101" s="47"/>
      <c r="AK101" s="47"/>
      <c r="AL101" s="47"/>
      <c r="AM101" s="402"/>
    </row>
    <row r="102" spans="2:39" ht="12" customHeight="1" x14ac:dyDescent="0.2">
      <c r="B102" s="316">
        <v>0</v>
      </c>
      <c r="C102" s="368">
        <v>0</v>
      </c>
      <c r="D102" s="317">
        <f t="shared" si="160"/>
        <v>25.5</v>
      </c>
      <c r="E102" s="302">
        <f t="shared" si="186"/>
        <v>0</v>
      </c>
      <c r="F102" s="303">
        <f t="shared" si="187"/>
        <v>0</v>
      </c>
      <c r="G102" s="304">
        <f t="shared" si="175"/>
        <v>0</v>
      </c>
      <c r="H102" s="304">
        <f t="shared" si="176"/>
        <v>0</v>
      </c>
      <c r="I102" s="304">
        <f t="shared" si="177"/>
        <v>0</v>
      </c>
      <c r="J102" s="304">
        <f t="shared" si="178"/>
        <v>0</v>
      </c>
      <c r="K102" s="304">
        <f t="shared" si="179"/>
        <v>0</v>
      </c>
      <c r="L102" s="304">
        <f t="shared" si="180"/>
        <v>0</v>
      </c>
      <c r="M102" s="304">
        <f t="shared" si="181"/>
        <v>0</v>
      </c>
      <c r="N102" s="304">
        <f t="shared" si="182"/>
        <v>0</v>
      </c>
      <c r="O102" s="304">
        <f t="shared" si="183"/>
        <v>0</v>
      </c>
      <c r="P102" s="304">
        <f t="shared" si="184"/>
        <v>0</v>
      </c>
      <c r="Q102" s="303">
        <f t="shared" si="185"/>
        <v>0</v>
      </c>
      <c r="R102" s="305">
        <f t="shared" si="188"/>
        <v>0</v>
      </c>
      <c r="S102" s="48"/>
      <c r="T102" s="40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47"/>
      <c r="AJ102" s="47"/>
      <c r="AK102" s="47"/>
      <c r="AL102" s="47"/>
      <c r="AM102" s="402"/>
    </row>
    <row r="103" spans="2:39" ht="12" customHeight="1" x14ac:dyDescent="0.2">
      <c r="B103" s="316">
        <v>0</v>
      </c>
      <c r="C103" s="368">
        <v>0</v>
      </c>
      <c r="D103" s="317">
        <f t="shared" si="160"/>
        <v>25.5</v>
      </c>
      <c r="E103" s="302">
        <f t="shared" si="186"/>
        <v>0</v>
      </c>
      <c r="F103" s="303">
        <f t="shared" si="187"/>
        <v>0</v>
      </c>
      <c r="G103" s="304">
        <f t="shared" si="175"/>
        <v>0</v>
      </c>
      <c r="H103" s="304">
        <f t="shared" si="176"/>
        <v>0</v>
      </c>
      <c r="I103" s="304">
        <f t="shared" si="177"/>
        <v>0</v>
      </c>
      <c r="J103" s="304">
        <f t="shared" si="178"/>
        <v>0</v>
      </c>
      <c r="K103" s="304">
        <f t="shared" si="179"/>
        <v>0</v>
      </c>
      <c r="L103" s="304">
        <f t="shared" si="180"/>
        <v>0</v>
      </c>
      <c r="M103" s="304">
        <f t="shared" si="181"/>
        <v>0</v>
      </c>
      <c r="N103" s="304">
        <f t="shared" si="182"/>
        <v>0</v>
      </c>
      <c r="O103" s="304">
        <f t="shared" si="183"/>
        <v>0</v>
      </c>
      <c r="P103" s="304">
        <f t="shared" si="184"/>
        <v>0</v>
      </c>
      <c r="Q103" s="303">
        <f t="shared" si="185"/>
        <v>0</v>
      </c>
      <c r="R103" s="305">
        <f t="shared" si="188"/>
        <v>0</v>
      </c>
      <c r="S103" s="48"/>
      <c r="T103" s="40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47"/>
      <c r="AJ103" s="47"/>
      <c r="AK103" s="47"/>
      <c r="AL103" s="47"/>
      <c r="AM103" s="402"/>
    </row>
    <row r="104" spans="2:39" ht="12" customHeight="1" x14ac:dyDescent="0.2">
      <c r="B104" s="316">
        <v>0</v>
      </c>
      <c r="C104" s="368">
        <v>0</v>
      </c>
      <c r="D104" s="317">
        <f t="shared" si="160"/>
        <v>25.5</v>
      </c>
      <c r="E104" s="302">
        <f t="shared" si="186"/>
        <v>0</v>
      </c>
      <c r="F104" s="303">
        <f t="shared" si="187"/>
        <v>0</v>
      </c>
      <c r="G104" s="304">
        <f t="shared" si="175"/>
        <v>0</v>
      </c>
      <c r="H104" s="304">
        <f t="shared" si="176"/>
        <v>0</v>
      </c>
      <c r="I104" s="304">
        <f t="shared" si="177"/>
        <v>0</v>
      </c>
      <c r="J104" s="304">
        <f t="shared" si="178"/>
        <v>0</v>
      </c>
      <c r="K104" s="304">
        <f t="shared" si="179"/>
        <v>0</v>
      </c>
      <c r="L104" s="304">
        <f t="shared" si="180"/>
        <v>0</v>
      </c>
      <c r="M104" s="304">
        <f t="shared" si="181"/>
        <v>0</v>
      </c>
      <c r="N104" s="304">
        <f t="shared" si="182"/>
        <v>0</v>
      </c>
      <c r="O104" s="304">
        <f t="shared" si="183"/>
        <v>0</v>
      </c>
      <c r="P104" s="304">
        <f t="shared" si="184"/>
        <v>0</v>
      </c>
      <c r="Q104" s="303">
        <f t="shared" si="185"/>
        <v>0</v>
      </c>
      <c r="R104" s="305">
        <f t="shared" si="188"/>
        <v>0</v>
      </c>
      <c r="S104" s="48"/>
      <c r="T104" s="40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47"/>
      <c r="AJ104" s="47"/>
      <c r="AK104" s="47"/>
      <c r="AL104" s="47"/>
      <c r="AM104" s="402"/>
    </row>
    <row r="105" spans="2:39" ht="12" customHeight="1" x14ac:dyDescent="0.2">
      <c r="B105" s="316">
        <v>0</v>
      </c>
      <c r="C105" s="368">
        <v>0</v>
      </c>
      <c r="D105" s="317">
        <f t="shared" si="160"/>
        <v>25.5</v>
      </c>
      <c r="E105" s="302">
        <f t="shared" si="186"/>
        <v>0</v>
      </c>
      <c r="F105" s="303">
        <f t="shared" si="187"/>
        <v>0</v>
      </c>
      <c r="G105" s="304">
        <f t="shared" ref="G105:G108" si="189">F105</f>
        <v>0</v>
      </c>
      <c r="H105" s="304">
        <f t="shared" ref="H105:H108" si="190">G105</f>
        <v>0</v>
      </c>
      <c r="I105" s="304">
        <f t="shared" ref="I105:I108" si="191">H105</f>
        <v>0</v>
      </c>
      <c r="J105" s="304">
        <f t="shared" ref="J105:J108" si="192">I105</f>
        <v>0</v>
      </c>
      <c r="K105" s="304">
        <f t="shared" ref="K105:K108" si="193">J105</f>
        <v>0</v>
      </c>
      <c r="L105" s="304">
        <f t="shared" ref="L105:L108" si="194">K105</f>
        <v>0</v>
      </c>
      <c r="M105" s="304">
        <f t="shared" ref="M105:M108" si="195">L105</f>
        <v>0</v>
      </c>
      <c r="N105" s="304">
        <f t="shared" ref="N105:N108" si="196">M105</f>
        <v>0</v>
      </c>
      <c r="O105" s="304">
        <f t="shared" ref="O105:O108" si="197">N105</f>
        <v>0</v>
      </c>
      <c r="P105" s="304">
        <f t="shared" ref="P105:P108" si="198">O105</f>
        <v>0</v>
      </c>
      <c r="Q105" s="303">
        <f t="shared" ref="Q105:Q108" si="199">P105</f>
        <v>0</v>
      </c>
      <c r="R105" s="305">
        <f t="shared" si="188"/>
        <v>0</v>
      </c>
      <c r="S105" s="48"/>
      <c r="T105" s="40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47"/>
      <c r="AJ105" s="47"/>
      <c r="AK105" s="47"/>
      <c r="AL105" s="47"/>
      <c r="AM105" s="402"/>
    </row>
    <row r="106" spans="2:39" ht="12" customHeight="1" x14ac:dyDescent="0.2">
      <c r="B106" s="316">
        <v>0</v>
      </c>
      <c r="C106" s="368">
        <v>0</v>
      </c>
      <c r="D106" s="317">
        <f t="shared" si="160"/>
        <v>25.5</v>
      </c>
      <c r="E106" s="302">
        <f t="shared" ref="E106:E109" si="200">(C106+C106*D106%)</f>
        <v>0</v>
      </c>
      <c r="F106" s="303">
        <f t="shared" ref="F106:F109" si="201">E106/12</f>
        <v>0</v>
      </c>
      <c r="G106" s="304">
        <f t="shared" si="189"/>
        <v>0</v>
      </c>
      <c r="H106" s="304">
        <f t="shared" si="190"/>
        <v>0</v>
      </c>
      <c r="I106" s="304">
        <f t="shared" si="191"/>
        <v>0</v>
      </c>
      <c r="J106" s="304">
        <f t="shared" si="192"/>
        <v>0</v>
      </c>
      <c r="K106" s="304">
        <f t="shared" si="193"/>
        <v>0</v>
      </c>
      <c r="L106" s="304">
        <f t="shared" si="194"/>
        <v>0</v>
      </c>
      <c r="M106" s="304">
        <f t="shared" si="195"/>
        <v>0</v>
      </c>
      <c r="N106" s="304">
        <f t="shared" si="196"/>
        <v>0</v>
      </c>
      <c r="O106" s="304">
        <f t="shared" si="197"/>
        <v>0</v>
      </c>
      <c r="P106" s="304">
        <f t="shared" si="198"/>
        <v>0</v>
      </c>
      <c r="Q106" s="303">
        <f t="shared" si="199"/>
        <v>0</v>
      </c>
      <c r="R106" s="305">
        <f t="shared" ref="R106:R109" si="202">SUM(F106:Q106)</f>
        <v>0</v>
      </c>
      <c r="S106" s="48"/>
      <c r="T106" s="40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47"/>
      <c r="AJ106" s="47"/>
      <c r="AK106" s="47"/>
      <c r="AL106" s="47"/>
      <c r="AM106" s="402"/>
    </row>
    <row r="107" spans="2:39" ht="12" customHeight="1" x14ac:dyDescent="0.2">
      <c r="B107" s="316">
        <v>0</v>
      </c>
      <c r="C107" s="368">
        <v>0</v>
      </c>
      <c r="D107" s="317">
        <f t="shared" si="160"/>
        <v>25.5</v>
      </c>
      <c r="E107" s="302">
        <f t="shared" si="200"/>
        <v>0</v>
      </c>
      <c r="F107" s="303">
        <f t="shared" si="201"/>
        <v>0</v>
      </c>
      <c r="G107" s="304">
        <f t="shared" si="189"/>
        <v>0</v>
      </c>
      <c r="H107" s="304">
        <f t="shared" si="190"/>
        <v>0</v>
      </c>
      <c r="I107" s="304">
        <f t="shared" si="191"/>
        <v>0</v>
      </c>
      <c r="J107" s="304">
        <f t="shared" si="192"/>
        <v>0</v>
      </c>
      <c r="K107" s="304">
        <f t="shared" si="193"/>
        <v>0</v>
      </c>
      <c r="L107" s="304">
        <f t="shared" si="194"/>
        <v>0</v>
      </c>
      <c r="M107" s="304">
        <f t="shared" si="195"/>
        <v>0</v>
      </c>
      <c r="N107" s="304">
        <f t="shared" si="196"/>
        <v>0</v>
      </c>
      <c r="O107" s="304">
        <f t="shared" si="197"/>
        <v>0</v>
      </c>
      <c r="P107" s="304">
        <f t="shared" si="198"/>
        <v>0</v>
      </c>
      <c r="Q107" s="303">
        <f t="shared" si="199"/>
        <v>0</v>
      </c>
      <c r="R107" s="305">
        <f t="shared" si="202"/>
        <v>0</v>
      </c>
      <c r="S107" s="48"/>
      <c r="T107" s="40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47"/>
      <c r="AJ107" s="47"/>
      <c r="AK107" s="47"/>
      <c r="AL107" s="47"/>
      <c r="AM107" s="402"/>
    </row>
    <row r="108" spans="2:39" ht="12" customHeight="1" x14ac:dyDescent="0.2">
      <c r="B108" s="316">
        <v>0</v>
      </c>
      <c r="C108" s="368">
        <v>0</v>
      </c>
      <c r="D108" s="317">
        <f t="shared" si="160"/>
        <v>25.5</v>
      </c>
      <c r="E108" s="302">
        <f t="shared" si="200"/>
        <v>0</v>
      </c>
      <c r="F108" s="303">
        <f t="shared" si="201"/>
        <v>0</v>
      </c>
      <c r="G108" s="304">
        <f t="shared" si="189"/>
        <v>0</v>
      </c>
      <c r="H108" s="304">
        <f t="shared" si="190"/>
        <v>0</v>
      </c>
      <c r="I108" s="304">
        <f t="shared" si="191"/>
        <v>0</v>
      </c>
      <c r="J108" s="304">
        <f t="shared" si="192"/>
        <v>0</v>
      </c>
      <c r="K108" s="304">
        <f t="shared" si="193"/>
        <v>0</v>
      </c>
      <c r="L108" s="304">
        <f t="shared" si="194"/>
        <v>0</v>
      </c>
      <c r="M108" s="304">
        <f t="shared" si="195"/>
        <v>0</v>
      </c>
      <c r="N108" s="304">
        <f t="shared" si="196"/>
        <v>0</v>
      </c>
      <c r="O108" s="304">
        <f t="shared" si="197"/>
        <v>0</v>
      </c>
      <c r="P108" s="304">
        <f t="shared" si="198"/>
        <v>0</v>
      </c>
      <c r="Q108" s="303">
        <f t="shared" si="199"/>
        <v>0</v>
      </c>
      <c r="R108" s="305">
        <f t="shared" si="202"/>
        <v>0</v>
      </c>
      <c r="S108" s="48"/>
      <c r="T108" s="40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47"/>
      <c r="AJ108" s="47"/>
      <c r="AK108" s="47"/>
      <c r="AL108" s="47"/>
      <c r="AM108" s="402"/>
    </row>
    <row r="109" spans="2:39" ht="12" customHeight="1" x14ac:dyDescent="0.2">
      <c r="B109" s="316">
        <v>0</v>
      </c>
      <c r="C109" s="368">
        <v>0</v>
      </c>
      <c r="D109" s="317">
        <f t="shared" si="160"/>
        <v>25.5</v>
      </c>
      <c r="E109" s="302">
        <f t="shared" si="200"/>
        <v>0</v>
      </c>
      <c r="F109" s="303">
        <f t="shared" si="201"/>
        <v>0</v>
      </c>
      <c r="G109" s="304">
        <f t="shared" ref="G109" si="203">F109</f>
        <v>0</v>
      </c>
      <c r="H109" s="304">
        <f t="shared" ref="H109" si="204">G109</f>
        <v>0</v>
      </c>
      <c r="I109" s="304">
        <f t="shared" ref="I109" si="205">H109</f>
        <v>0</v>
      </c>
      <c r="J109" s="304">
        <f t="shared" ref="J109" si="206">I109</f>
        <v>0</v>
      </c>
      <c r="K109" s="304">
        <f t="shared" ref="K109" si="207">J109</f>
        <v>0</v>
      </c>
      <c r="L109" s="304">
        <f t="shared" ref="L109" si="208">K109</f>
        <v>0</v>
      </c>
      <c r="M109" s="304">
        <f t="shared" ref="M109" si="209">L109</f>
        <v>0</v>
      </c>
      <c r="N109" s="304">
        <f t="shared" ref="N109" si="210">M109</f>
        <v>0</v>
      </c>
      <c r="O109" s="304">
        <f t="shared" ref="O109" si="211">N109</f>
        <v>0</v>
      </c>
      <c r="P109" s="304">
        <f t="shared" ref="P109" si="212">O109</f>
        <v>0</v>
      </c>
      <c r="Q109" s="303">
        <f t="shared" ref="Q109" si="213">P109</f>
        <v>0</v>
      </c>
      <c r="R109" s="305">
        <f t="shared" si="202"/>
        <v>0</v>
      </c>
      <c r="S109" s="48"/>
      <c r="T109" s="40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47"/>
      <c r="AJ109" s="47"/>
      <c r="AK109" s="47"/>
      <c r="AL109" s="47"/>
      <c r="AM109" s="402"/>
    </row>
    <row r="110" spans="2:39" ht="12" customHeight="1" thickBot="1" x14ac:dyDescent="0.25">
      <c r="B110" s="308">
        <v>0</v>
      </c>
      <c r="C110" s="369">
        <v>0</v>
      </c>
      <c r="D110" s="309">
        <f>D74</f>
        <v>25.5</v>
      </c>
      <c r="E110" s="223">
        <f t="shared" si="158"/>
        <v>0</v>
      </c>
      <c r="F110" s="296">
        <f t="shared" si="145"/>
        <v>0</v>
      </c>
      <c r="G110" s="190">
        <f t="shared" ref="G110:Q110" si="214">F110</f>
        <v>0</v>
      </c>
      <c r="H110" s="190">
        <f t="shared" si="214"/>
        <v>0</v>
      </c>
      <c r="I110" s="190">
        <f t="shared" si="214"/>
        <v>0</v>
      </c>
      <c r="J110" s="190">
        <f t="shared" si="214"/>
        <v>0</v>
      </c>
      <c r="K110" s="190">
        <f t="shared" si="214"/>
        <v>0</v>
      </c>
      <c r="L110" s="190">
        <f t="shared" si="214"/>
        <v>0</v>
      </c>
      <c r="M110" s="190">
        <f t="shared" si="214"/>
        <v>0</v>
      </c>
      <c r="N110" s="190">
        <f t="shared" si="214"/>
        <v>0</v>
      </c>
      <c r="O110" s="190">
        <f t="shared" si="214"/>
        <v>0</v>
      </c>
      <c r="P110" s="190">
        <f t="shared" si="214"/>
        <v>0</v>
      </c>
      <c r="Q110" s="297">
        <f t="shared" si="214"/>
        <v>0</v>
      </c>
      <c r="R110" s="298">
        <f>SUM(F110:Q110)</f>
        <v>0</v>
      </c>
      <c r="S110" s="48"/>
      <c r="T110" s="40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47"/>
      <c r="AJ110" s="47"/>
      <c r="AK110" s="47"/>
      <c r="AL110" s="47"/>
      <c r="AM110" s="402"/>
    </row>
    <row r="111" spans="2:39" ht="13.15" customHeight="1" thickTop="1" thickBot="1" x14ac:dyDescent="0.25">
      <c r="B111" s="277" t="s">
        <v>28</v>
      </c>
      <c r="C111" s="252">
        <f>SUM(C61:C110)</f>
        <v>0</v>
      </c>
      <c r="D111" s="253"/>
      <c r="E111" s="255">
        <f>SUM(E61:E110)</f>
        <v>0</v>
      </c>
      <c r="F111" s="252">
        <f>SUM(F61:F110)</f>
        <v>0</v>
      </c>
      <c r="G111" s="252">
        <f t="shared" ref="G111:Q111" si="215">SUM(G61:G110)</f>
        <v>0</v>
      </c>
      <c r="H111" s="252">
        <f t="shared" si="215"/>
        <v>0</v>
      </c>
      <c r="I111" s="252">
        <f t="shared" si="215"/>
        <v>0</v>
      </c>
      <c r="J111" s="252">
        <f t="shared" si="215"/>
        <v>0</v>
      </c>
      <c r="K111" s="252">
        <f t="shared" si="215"/>
        <v>0</v>
      </c>
      <c r="L111" s="252">
        <f t="shared" si="215"/>
        <v>0</v>
      </c>
      <c r="M111" s="252">
        <f t="shared" si="215"/>
        <v>0</v>
      </c>
      <c r="N111" s="252">
        <f t="shared" si="215"/>
        <v>0</v>
      </c>
      <c r="O111" s="252">
        <f t="shared" si="215"/>
        <v>0</v>
      </c>
      <c r="P111" s="252">
        <f t="shared" si="215"/>
        <v>0</v>
      </c>
      <c r="Q111" s="252">
        <f t="shared" si="215"/>
        <v>0</v>
      </c>
      <c r="R111" s="252">
        <f>SUM(F111:Q111)</f>
        <v>0</v>
      </c>
      <c r="S111" s="48"/>
      <c r="T111" s="40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47"/>
      <c r="AJ111" s="47"/>
      <c r="AK111" s="47"/>
      <c r="AL111" s="47"/>
      <c r="AM111" s="402"/>
    </row>
    <row r="112" spans="2:39" ht="4.5" customHeight="1" thickTop="1" thickBot="1" x14ac:dyDescent="0.25">
      <c r="T112" s="433"/>
      <c r="AM112" s="427"/>
    </row>
    <row r="113" spans="2:39" ht="12" customHeight="1" x14ac:dyDescent="0.2">
      <c r="C113" s="579" t="s">
        <v>120</v>
      </c>
      <c r="E113" s="579" t="s">
        <v>120</v>
      </c>
      <c r="T113" s="433"/>
      <c r="AM113" s="427"/>
    </row>
    <row r="114" spans="2:39" ht="12" customHeight="1" thickBot="1" x14ac:dyDescent="0.25">
      <c r="C114" s="582"/>
      <c r="E114" s="582"/>
      <c r="T114" s="431"/>
      <c r="AM114" s="427"/>
    </row>
    <row r="115" spans="2:39" ht="18.95" customHeight="1" x14ac:dyDescent="0.2">
      <c r="B115" s="339" t="s">
        <v>214</v>
      </c>
      <c r="C115" s="340" t="s">
        <v>71</v>
      </c>
      <c r="D115" s="333" t="s">
        <v>106</v>
      </c>
      <c r="E115" s="341" t="s">
        <v>121</v>
      </c>
      <c r="F115" s="335">
        <f>F60</f>
        <v>46023</v>
      </c>
      <c r="G115" s="343">
        <f t="shared" ref="G115:R115" si="216">G60</f>
        <v>46054</v>
      </c>
      <c r="H115" s="343">
        <f t="shared" si="216"/>
        <v>46085</v>
      </c>
      <c r="I115" s="343">
        <f t="shared" si="216"/>
        <v>46116</v>
      </c>
      <c r="J115" s="343">
        <f t="shared" si="216"/>
        <v>46147</v>
      </c>
      <c r="K115" s="343">
        <f t="shared" si="216"/>
        <v>46178</v>
      </c>
      <c r="L115" s="343">
        <f t="shared" si="216"/>
        <v>46209</v>
      </c>
      <c r="M115" s="343">
        <f t="shared" si="216"/>
        <v>46240</v>
      </c>
      <c r="N115" s="343">
        <f t="shared" si="216"/>
        <v>46271</v>
      </c>
      <c r="O115" s="343">
        <f t="shared" si="216"/>
        <v>46302</v>
      </c>
      <c r="P115" s="343">
        <f t="shared" si="216"/>
        <v>46333</v>
      </c>
      <c r="Q115" s="343">
        <f t="shared" si="216"/>
        <v>46364</v>
      </c>
      <c r="R115" s="342" t="str">
        <f t="shared" si="216"/>
        <v>YHTEENSÄ</v>
      </c>
      <c r="S115" s="46"/>
      <c r="T115" s="401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02"/>
    </row>
    <row r="116" spans="2:39" ht="12" customHeight="1" x14ac:dyDescent="0.2">
      <c r="B116" s="83" t="s">
        <v>215</v>
      </c>
      <c r="C116" s="222">
        <v>0</v>
      </c>
      <c r="D116" s="84">
        <v>25.5</v>
      </c>
      <c r="E116" s="227">
        <f t="shared" ref="E116:E120" si="217">(C116+C116*D116%)</f>
        <v>0</v>
      </c>
      <c r="F116" s="295">
        <f t="shared" ref="F116:F120" si="218">E116/12</f>
        <v>0</v>
      </c>
      <c r="G116" s="188">
        <f>F116</f>
        <v>0</v>
      </c>
      <c r="H116" s="188">
        <f t="shared" ref="H116:H120" si="219">G116</f>
        <v>0</v>
      </c>
      <c r="I116" s="188">
        <f t="shared" ref="I116:I120" si="220">H116</f>
        <v>0</v>
      </c>
      <c r="J116" s="188">
        <f t="shared" ref="J116:J120" si="221">I116</f>
        <v>0</v>
      </c>
      <c r="K116" s="188">
        <f t="shared" ref="K116:K120" si="222">J116</f>
        <v>0</v>
      </c>
      <c r="L116" s="188">
        <f t="shared" ref="L116:L120" si="223">K116</f>
        <v>0</v>
      </c>
      <c r="M116" s="188">
        <f t="shared" ref="M116:M120" si="224">L116</f>
        <v>0</v>
      </c>
      <c r="N116" s="188">
        <f t="shared" ref="N116:N120" si="225">M116</f>
        <v>0</v>
      </c>
      <c r="O116" s="188">
        <f t="shared" ref="O116:O120" si="226">N116</f>
        <v>0</v>
      </c>
      <c r="P116" s="188">
        <f t="shared" ref="P116:P120" si="227">O116</f>
        <v>0</v>
      </c>
      <c r="Q116" s="188">
        <f t="shared" ref="Q116:Q120" si="228">P116</f>
        <v>0</v>
      </c>
      <c r="R116" s="189">
        <f t="shared" ref="R116:R120" si="229">SUM(F116:Q116)</f>
        <v>0</v>
      </c>
      <c r="S116" s="48"/>
      <c r="T116" s="401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02"/>
    </row>
    <row r="117" spans="2:39" ht="12" customHeight="1" x14ac:dyDescent="0.2">
      <c r="B117" s="316"/>
      <c r="C117" s="300">
        <v>0</v>
      </c>
      <c r="D117" s="301">
        <v>25.5</v>
      </c>
      <c r="E117" s="302">
        <f t="shared" si="217"/>
        <v>0</v>
      </c>
      <c r="F117" s="304">
        <f t="shared" si="218"/>
        <v>0</v>
      </c>
      <c r="G117" s="304">
        <f t="shared" ref="G117:G120" si="230">F117</f>
        <v>0</v>
      </c>
      <c r="H117" s="304">
        <f t="shared" si="219"/>
        <v>0</v>
      </c>
      <c r="I117" s="304">
        <f t="shared" si="220"/>
        <v>0</v>
      </c>
      <c r="J117" s="304">
        <f t="shared" si="221"/>
        <v>0</v>
      </c>
      <c r="K117" s="304">
        <f t="shared" si="222"/>
        <v>0</v>
      </c>
      <c r="L117" s="304">
        <f t="shared" si="223"/>
        <v>0</v>
      </c>
      <c r="M117" s="304">
        <f t="shared" si="224"/>
        <v>0</v>
      </c>
      <c r="N117" s="304">
        <f t="shared" si="225"/>
        <v>0</v>
      </c>
      <c r="O117" s="304">
        <f t="shared" si="226"/>
        <v>0</v>
      </c>
      <c r="P117" s="304">
        <f t="shared" si="227"/>
        <v>0</v>
      </c>
      <c r="Q117" s="304">
        <f t="shared" si="228"/>
        <v>0</v>
      </c>
      <c r="R117" s="305">
        <f t="shared" si="229"/>
        <v>0</v>
      </c>
      <c r="S117" s="48"/>
      <c r="T117" s="401">
        <v>0</v>
      </c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02"/>
    </row>
    <row r="118" spans="2:39" ht="12" customHeight="1" x14ac:dyDescent="0.2">
      <c r="B118" s="316"/>
      <c r="C118" s="300">
        <v>0</v>
      </c>
      <c r="D118" s="301">
        <v>25.5</v>
      </c>
      <c r="E118" s="302">
        <f t="shared" si="217"/>
        <v>0</v>
      </c>
      <c r="F118" s="304">
        <f t="shared" si="218"/>
        <v>0</v>
      </c>
      <c r="G118" s="304">
        <f t="shared" si="230"/>
        <v>0</v>
      </c>
      <c r="H118" s="304">
        <f t="shared" si="219"/>
        <v>0</v>
      </c>
      <c r="I118" s="304">
        <f t="shared" si="220"/>
        <v>0</v>
      </c>
      <c r="J118" s="304">
        <f t="shared" si="221"/>
        <v>0</v>
      </c>
      <c r="K118" s="304">
        <f t="shared" si="222"/>
        <v>0</v>
      </c>
      <c r="L118" s="304">
        <f t="shared" si="223"/>
        <v>0</v>
      </c>
      <c r="M118" s="304">
        <f t="shared" si="224"/>
        <v>0</v>
      </c>
      <c r="N118" s="304">
        <f t="shared" si="225"/>
        <v>0</v>
      </c>
      <c r="O118" s="304">
        <f t="shared" si="226"/>
        <v>0</v>
      </c>
      <c r="P118" s="304">
        <f t="shared" si="227"/>
        <v>0</v>
      </c>
      <c r="Q118" s="304">
        <f t="shared" si="228"/>
        <v>0</v>
      </c>
      <c r="R118" s="305">
        <f t="shared" si="229"/>
        <v>0</v>
      </c>
      <c r="S118" s="48"/>
      <c r="T118" s="401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02"/>
    </row>
    <row r="119" spans="2:39" ht="12" customHeight="1" x14ac:dyDescent="0.2">
      <c r="B119" s="316"/>
      <c r="C119" s="300"/>
      <c r="D119" s="301">
        <v>25.5</v>
      </c>
      <c r="E119" s="302">
        <f t="shared" si="217"/>
        <v>0</v>
      </c>
      <c r="F119" s="304">
        <f t="shared" si="218"/>
        <v>0</v>
      </c>
      <c r="G119" s="304">
        <f t="shared" si="230"/>
        <v>0</v>
      </c>
      <c r="H119" s="304">
        <f t="shared" si="219"/>
        <v>0</v>
      </c>
      <c r="I119" s="304">
        <f t="shared" si="220"/>
        <v>0</v>
      </c>
      <c r="J119" s="304">
        <f t="shared" si="221"/>
        <v>0</v>
      </c>
      <c r="K119" s="304">
        <f t="shared" si="222"/>
        <v>0</v>
      </c>
      <c r="L119" s="304">
        <f t="shared" si="223"/>
        <v>0</v>
      </c>
      <c r="M119" s="304">
        <f t="shared" si="224"/>
        <v>0</v>
      </c>
      <c r="N119" s="304">
        <f t="shared" si="225"/>
        <v>0</v>
      </c>
      <c r="O119" s="304">
        <f t="shared" si="226"/>
        <v>0</v>
      </c>
      <c r="P119" s="304">
        <f t="shared" si="227"/>
        <v>0</v>
      </c>
      <c r="Q119" s="304">
        <f t="shared" si="228"/>
        <v>0</v>
      </c>
      <c r="R119" s="305">
        <f t="shared" si="229"/>
        <v>0</v>
      </c>
      <c r="S119" s="48"/>
      <c r="T119" s="401">
        <v>0</v>
      </c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02"/>
    </row>
    <row r="120" spans="2:39" ht="12" customHeight="1" x14ac:dyDescent="0.2">
      <c r="B120" s="316"/>
      <c r="C120" s="300">
        <v>0</v>
      </c>
      <c r="D120" s="301">
        <v>25.5</v>
      </c>
      <c r="E120" s="302">
        <f t="shared" si="217"/>
        <v>0</v>
      </c>
      <c r="F120" s="304">
        <f t="shared" si="218"/>
        <v>0</v>
      </c>
      <c r="G120" s="304">
        <f t="shared" si="230"/>
        <v>0</v>
      </c>
      <c r="H120" s="304">
        <f t="shared" si="219"/>
        <v>0</v>
      </c>
      <c r="I120" s="304">
        <f t="shared" si="220"/>
        <v>0</v>
      </c>
      <c r="J120" s="304">
        <f t="shared" si="221"/>
        <v>0</v>
      </c>
      <c r="K120" s="304">
        <f t="shared" si="222"/>
        <v>0</v>
      </c>
      <c r="L120" s="304">
        <f t="shared" si="223"/>
        <v>0</v>
      </c>
      <c r="M120" s="304">
        <f t="shared" si="224"/>
        <v>0</v>
      </c>
      <c r="N120" s="304">
        <f t="shared" si="225"/>
        <v>0</v>
      </c>
      <c r="O120" s="304">
        <f t="shared" si="226"/>
        <v>0</v>
      </c>
      <c r="P120" s="304">
        <f t="shared" si="227"/>
        <v>0</v>
      </c>
      <c r="Q120" s="304">
        <f t="shared" si="228"/>
        <v>0</v>
      </c>
      <c r="R120" s="305">
        <f t="shared" si="229"/>
        <v>0</v>
      </c>
      <c r="S120" s="48"/>
      <c r="T120" s="401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02"/>
    </row>
    <row r="121" spans="2:39" ht="12" customHeight="1" x14ac:dyDescent="0.2">
      <c r="B121" s="316"/>
      <c r="C121" s="300">
        <v>0</v>
      </c>
      <c r="D121" s="301">
        <v>25.5</v>
      </c>
      <c r="E121" s="302">
        <f t="shared" ref="E121:E125" si="231">(C121+C121*D121%)</f>
        <v>0</v>
      </c>
      <c r="F121" s="304">
        <f t="shared" ref="F121:F125" si="232">E121/12</f>
        <v>0</v>
      </c>
      <c r="G121" s="304">
        <f>F121</f>
        <v>0</v>
      </c>
      <c r="H121" s="304">
        <f t="shared" ref="H121:H125" si="233">G121</f>
        <v>0</v>
      </c>
      <c r="I121" s="304">
        <f t="shared" ref="I121:I125" si="234">H121</f>
        <v>0</v>
      </c>
      <c r="J121" s="304">
        <f t="shared" ref="J121:J125" si="235">I121</f>
        <v>0</v>
      </c>
      <c r="K121" s="304">
        <f t="shared" ref="K121:K125" si="236">J121</f>
        <v>0</v>
      </c>
      <c r="L121" s="304">
        <f t="shared" ref="L121:L125" si="237">K121</f>
        <v>0</v>
      </c>
      <c r="M121" s="304">
        <f t="shared" ref="M121:M125" si="238">L121</f>
        <v>0</v>
      </c>
      <c r="N121" s="304">
        <f t="shared" ref="N121:N125" si="239">M121</f>
        <v>0</v>
      </c>
      <c r="O121" s="304">
        <f t="shared" ref="O121:O125" si="240">N121</f>
        <v>0</v>
      </c>
      <c r="P121" s="304">
        <f t="shared" ref="P121:P125" si="241">O121</f>
        <v>0</v>
      </c>
      <c r="Q121" s="304">
        <f t="shared" ref="Q121:Q125" si="242">P121</f>
        <v>0</v>
      </c>
      <c r="R121" s="305">
        <f t="shared" ref="R121:R125" si="243">SUM(F121:Q121)</f>
        <v>0</v>
      </c>
      <c r="S121" s="48"/>
      <c r="T121" s="401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02"/>
    </row>
    <row r="122" spans="2:39" ht="12" customHeight="1" x14ac:dyDescent="0.2">
      <c r="B122" s="316"/>
      <c r="C122" s="300">
        <v>0</v>
      </c>
      <c r="D122" s="301">
        <v>25.5</v>
      </c>
      <c r="E122" s="302">
        <f t="shared" si="231"/>
        <v>0</v>
      </c>
      <c r="F122" s="304">
        <f t="shared" si="232"/>
        <v>0</v>
      </c>
      <c r="G122" s="304">
        <f t="shared" ref="G122:G125" si="244">F122</f>
        <v>0</v>
      </c>
      <c r="H122" s="304">
        <f t="shared" si="233"/>
        <v>0</v>
      </c>
      <c r="I122" s="304">
        <f t="shared" si="234"/>
        <v>0</v>
      </c>
      <c r="J122" s="304">
        <f t="shared" si="235"/>
        <v>0</v>
      </c>
      <c r="K122" s="304">
        <f t="shared" si="236"/>
        <v>0</v>
      </c>
      <c r="L122" s="304">
        <f t="shared" si="237"/>
        <v>0</v>
      </c>
      <c r="M122" s="304">
        <f t="shared" si="238"/>
        <v>0</v>
      </c>
      <c r="N122" s="304">
        <f t="shared" si="239"/>
        <v>0</v>
      </c>
      <c r="O122" s="304">
        <f t="shared" si="240"/>
        <v>0</v>
      </c>
      <c r="P122" s="304">
        <f t="shared" si="241"/>
        <v>0</v>
      </c>
      <c r="Q122" s="304">
        <f t="shared" si="242"/>
        <v>0</v>
      </c>
      <c r="R122" s="305">
        <f t="shared" si="243"/>
        <v>0</v>
      </c>
      <c r="S122" s="48"/>
      <c r="T122" s="401">
        <v>0</v>
      </c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02"/>
    </row>
    <row r="123" spans="2:39" ht="12" customHeight="1" x14ac:dyDescent="0.2">
      <c r="B123" s="316"/>
      <c r="C123" s="300">
        <v>0</v>
      </c>
      <c r="D123" s="301">
        <v>25.5</v>
      </c>
      <c r="E123" s="302">
        <f t="shared" si="231"/>
        <v>0</v>
      </c>
      <c r="F123" s="304">
        <f t="shared" si="232"/>
        <v>0</v>
      </c>
      <c r="G123" s="304">
        <f t="shared" si="244"/>
        <v>0</v>
      </c>
      <c r="H123" s="304">
        <f t="shared" si="233"/>
        <v>0</v>
      </c>
      <c r="I123" s="304">
        <f t="shared" si="234"/>
        <v>0</v>
      </c>
      <c r="J123" s="304">
        <f t="shared" si="235"/>
        <v>0</v>
      </c>
      <c r="K123" s="304">
        <f t="shared" si="236"/>
        <v>0</v>
      </c>
      <c r="L123" s="304">
        <f t="shared" si="237"/>
        <v>0</v>
      </c>
      <c r="M123" s="304">
        <f t="shared" si="238"/>
        <v>0</v>
      </c>
      <c r="N123" s="304">
        <f t="shared" si="239"/>
        <v>0</v>
      </c>
      <c r="O123" s="304">
        <f t="shared" si="240"/>
        <v>0</v>
      </c>
      <c r="P123" s="304">
        <f t="shared" si="241"/>
        <v>0</v>
      </c>
      <c r="Q123" s="304">
        <f t="shared" si="242"/>
        <v>0</v>
      </c>
      <c r="R123" s="305">
        <f t="shared" si="243"/>
        <v>0</v>
      </c>
      <c r="S123" s="48"/>
      <c r="T123" s="401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02"/>
    </row>
    <row r="124" spans="2:39" ht="12" customHeight="1" x14ac:dyDescent="0.2">
      <c r="B124" s="316"/>
      <c r="C124" s="300">
        <v>0</v>
      </c>
      <c r="D124" s="301">
        <v>25.5</v>
      </c>
      <c r="E124" s="302">
        <f t="shared" si="231"/>
        <v>0</v>
      </c>
      <c r="F124" s="304">
        <f t="shared" si="232"/>
        <v>0</v>
      </c>
      <c r="G124" s="304">
        <f t="shared" si="244"/>
        <v>0</v>
      </c>
      <c r="H124" s="304">
        <f t="shared" si="233"/>
        <v>0</v>
      </c>
      <c r="I124" s="304">
        <f t="shared" si="234"/>
        <v>0</v>
      </c>
      <c r="J124" s="304">
        <f t="shared" si="235"/>
        <v>0</v>
      </c>
      <c r="K124" s="304">
        <f t="shared" si="236"/>
        <v>0</v>
      </c>
      <c r="L124" s="304">
        <f t="shared" si="237"/>
        <v>0</v>
      </c>
      <c r="M124" s="304">
        <f t="shared" si="238"/>
        <v>0</v>
      </c>
      <c r="N124" s="304">
        <f t="shared" si="239"/>
        <v>0</v>
      </c>
      <c r="O124" s="304">
        <f t="shared" si="240"/>
        <v>0</v>
      </c>
      <c r="P124" s="304">
        <f t="shared" si="241"/>
        <v>0</v>
      </c>
      <c r="Q124" s="304">
        <f t="shared" si="242"/>
        <v>0</v>
      </c>
      <c r="R124" s="305">
        <f t="shared" si="243"/>
        <v>0</v>
      </c>
      <c r="S124" s="48"/>
      <c r="T124" s="401">
        <v>0</v>
      </c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02"/>
    </row>
    <row r="125" spans="2:39" ht="12" customHeight="1" thickBot="1" x14ac:dyDescent="0.25">
      <c r="B125" s="316"/>
      <c r="C125" s="300">
        <v>0</v>
      </c>
      <c r="D125" s="301">
        <v>25.5</v>
      </c>
      <c r="E125" s="302">
        <f t="shared" si="231"/>
        <v>0</v>
      </c>
      <c r="F125" s="304">
        <f t="shared" si="232"/>
        <v>0</v>
      </c>
      <c r="G125" s="304">
        <f t="shared" si="244"/>
        <v>0</v>
      </c>
      <c r="H125" s="304">
        <f t="shared" si="233"/>
        <v>0</v>
      </c>
      <c r="I125" s="304">
        <f t="shared" si="234"/>
        <v>0</v>
      </c>
      <c r="J125" s="304">
        <f t="shared" si="235"/>
        <v>0</v>
      </c>
      <c r="K125" s="304">
        <f t="shared" si="236"/>
        <v>0</v>
      </c>
      <c r="L125" s="304">
        <f t="shared" si="237"/>
        <v>0</v>
      </c>
      <c r="M125" s="304">
        <f t="shared" si="238"/>
        <v>0</v>
      </c>
      <c r="N125" s="304">
        <f t="shared" si="239"/>
        <v>0</v>
      </c>
      <c r="O125" s="304">
        <f t="shared" si="240"/>
        <v>0</v>
      </c>
      <c r="P125" s="304">
        <f t="shared" si="241"/>
        <v>0</v>
      </c>
      <c r="Q125" s="304">
        <f t="shared" si="242"/>
        <v>0</v>
      </c>
      <c r="R125" s="305">
        <f t="shared" si="243"/>
        <v>0</v>
      </c>
      <c r="S125" s="48"/>
      <c r="T125" s="401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02"/>
    </row>
    <row r="126" spans="2:39" ht="13.15" customHeight="1" thickTop="1" thickBot="1" x14ac:dyDescent="0.25">
      <c r="B126" s="324" t="s">
        <v>28</v>
      </c>
      <c r="C126" s="252">
        <f>SUM(C116:C125)</f>
        <v>0</v>
      </c>
      <c r="D126" s="253"/>
      <c r="E126" s="252">
        <f t="shared" ref="E126:R126" si="245">SUM(E116:E125)</f>
        <v>0</v>
      </c>
      <c r="F126" s="252">
        <f t="shared" si="245"/>
        <v>0</v>
      </c>
      <c r="G126" s="252">
        <f t="shared" si="245"/>
        <v>0</v>
      </c>
      <c r="H126" s="252">
        <f t="shared" si="245"/>
        <v>0</v>
      </c>
      <c r="I126" s="252">
        <f t="shared" si="245"/>
        <v>0</v>
      </c>
      <c r="J126" s="252">
        <f t="shared" si="245"/>
        <v>0</v>
      </c>
      <c r="K126" s="252">
        <f t="shared" si="245"/>
        <v>0</v>
      </c>
      <c r="L126" s="252">
        <f t="shared" si="245"/>
        <v>0</v>
      </c>
      <c r="M126" s="252">
        <f t="shared" si="245"/>
        <v>0</v>
      </c>
      <c r="N126" s="252">
        <f t="shared" si="245"/>
        <v>0</v>
      </c>
      <c r="O126" s="252">
        <f t="shared" si="245"/>
        <v>0</v>
      </c>
      <c r="P126" s="252">
        <f t="shared" si="245"/>
        <v>0</v>
      </c>
      <c r="Q126" s="252">
        <f t="shared" si="245"/>
        <v>0</v>
      </c>
      <c r="R126" s="252">
        <f t="shared" si="245"/>
        <v>0</v>
      </c>
      <c r="S126" s="48"/>
      <c r="T126" s="403"/>
      <c r="U126" s="428"/>
      <c r="V126" s="428"/>
      <c r="W126" s="428"/>
      <c r="X126" s="428"/>
      <c r="Y126" s="428"/>
      <c r="Z126" s="428"/>
      <c r="AA126" s="428"/>
      <c r="AB126" s="428"/>
      <c r="AC126" s="428"/>
      <c r="AD126" s="428"/>
      <c r="AE126" s="428"/>
      <c r="AF126" s="428"/>
      <c r="AG126" s="428"/>
      <c r="AH126" s="428"/>
      <c r="AI126" s="428"/>
      <c r="AJ126" s="428"/>
      <c r="AK126" s="428"/>
      <c r="AL126" s="428"/>
      <c r="AM126" s="429"/>
    </row>
    <row r="127" spans="2:39" ht="12.6" customHeight="1" thickTop="1" x14ac:dyDescent="0.2"/>
    <row r="128" spans="2:39" ht="12.6" customHeight="1" x14ac:dyDescent="0.2">
      <c r="F128" s="16"/>
      <c r="G128" s="16"/>
      <c r="H128" s="16"/>
      <c r="I128" s="16"/>
      <c r="J128" s="16"/>
      <c r="K128" s="16"/>
      <c r="L128" s="16"/>
      <c r="M128" s="16"/>
      <c r="N128" s="16"/>
      <c r="O128" s="575"/>
      <c r="P128" s="575"/>
      <c r="Q128" s="575"/>
      <c r="R128" s="575"/>
    </row>
    <row r="129" spans="2:18" ht="12.6" customHeight="1" x14ac:dyDescent="0.2">
      <c r="B129" s="18"/>
      <c r="D129" s="19"/>
      <c r="F129" s="16"/>
      <c r="G129" s="16"/>
      <c r="H129" s="16"/>
      <c r="I129" s="16"/>
      <c r="J129" s="16"/>
      <c r="K129" s="20"/>
      <c r="L129" s="581"/>
      <c r="M129" s="581"/>
      <c r="O129" s="575"/>
      <c r="P129" s="575"/>
      <c r="Q129" s="575"/>
      <c r="R129" s="575"/>
    </row>
    <row r="130" spans="2:18" ht="12.6" customHeight="1" x14ac:dyDescent="0.2">
      <c r="B130" s="221"/>
      <c r="D130" s="221"/>
      <c r="F130" s="539"/>
      <c r="G130" s="539"/>
      <c r="H130" s="539"/>
      <c r="I130" s="16"/>
      <c r="J130" s="16"/>
      <c r="K130" s="16"/>
      <c r="L130" s="16"/>
      <c r="M130" s="16"/>
      <c r="N130" s="59"/>
    </row>
    <row r="131" spans="2:18" ht="12.6" customHeight="1" x14ac:dyDescent="0.2">
      <c r="B131" s="18"/>
      <c r="D131" s="19"/>
      <c r="F131" s="539"/>
      <c r="G131" s="539"/>
      <c r="H131" s="539"/>
      <c r="I131" s="16"/>
      <c r="J131" s="16"/>
      <c r="K131" s="16"/>
      <c r="L131" s="16"/>
      <c r="M131" s="16"/>
      <c r="N131" s="16"/>
      <c r="O131" s="16"/>
      <c r="P131" s="23"/>
      <c r="Q131" s="23"/>
      <c r="R131" s="23"/>
    </row>
    <row r="133" spans="2:18" ht="3.95" customHeight="1" x14ac:dyDescent="0.2"/>
    <row r="134" spans="2:18" ht="12.6" customHeight="1" x14ac:dyDescent="0.2"/>
    <row r="135" spans="2:18" ht="12.6" customHeight="1" x14ac:dyDescent="0.2"/>
    <row r="136" spans="2:18" ht="12.6" customHeight="1" x14ac:dyDescent="0.2"/>
    <row r="137" spans="2:18" ht="12.6" customHeight="1" x14ac:dyDescent="0.2"/>
    <row r="138" spans="2:18" ht="12.6" customHeight="1" x14ac:dyDescent="0.2"/>
    <row r="139" spans="2:18" ht="12.6" customHeight="1" x14ac:dyDescent="0.2"/>
    <row r="140" spans="2:18" ht="12.6" customHeight="1" x14ac:dyDescent="0.2"/>
    <row r="141" spans="2:18" ht="12.6" customHeight="1" x14ac:dyDescent="0.2"/>
    <row r="142" spans="2:18" ht="12.6" customHeight="1" x14ac:dyDescent="0.2"/>
    <row r="143" spans="2:18" ht="12.6" customHeight="1" x14ac:dyDescent="0.2"/>
    <row r="144" spans="2:18" ht="12.6" customHeight="1" x14ac:dyDescent="0.2"/>
    <row r="145" ht="12.6" customHeight="1" x14ac:dyDescent="0.2"/>
  </sheetData>
  <sheetProtection algorithmName="SHA-512" hashValue="oOAhs7mE3mDVYE2jVJYIDKtisXNygdfUwloEjUoek1jdrW6vf6R02vbhS3ZGkv4+bG1BsXfZelwLzEkkdp9hQQ==" saltValue="Ok0lJXokaqE8PLaYLUP4cw==" spinCount="100000" sheet="1" objects="1" scenarios="1"/>
  <mergeCells count="12">
    <mergeCell ref="B1:F1"/>
    <mergeCell ref="E3:E4"/>
    <mergeCell ref="O128:R129"/>
    <mergeCell ref="L129:M129"/>
    <mergeCell ref="F130:H131"/>
    <mergeCell ref="C3:C4"/>
    <mergeCell ref="C58:C59"/>
    <mergeCell ref="E58:E59"/>
    <mergeCell ref="C113:C114"/>
    <mergeCell ref="E113:E114"/>
    <mergeCell ref="B3:B4"/>
    <mergeCell ref="H3:L4"/>
  </mergeCells>
  <phoneticPr fontId="1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9" firstPageNumber="0" orientation="landscape" r:id="rId1"/>
  <rowBreaks count="1" manualBreakCount="1">
    <brk id="57" min="1" max="38" man="1"/>
  </rowBreaks>
  <colBreaks count="1" manualBreakCount="1">
    <brk id="18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AK105"/>
  <sheetViews>
    <sheetView showGridLines="0" showZeros="0"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17" sqref="C17"/>
    </sheetView>
  </sheetViews>
  <sheetFormatPr defaultRowHeight="12.75" x14ac:dyDescent="0.2"/>
  <cols>
    <col min="1" max="1" width="2.7109375" customWidth="1"/>
    <col min="2" max="2" width="3" customWidth="1"/>
    <col min="3" max="3" width="31.42578125" style="129" customWidth="1"/>
    <col min="4" max="4" width="9.42578125" style="129" customWidth="1"/>
    <col min="5" max="5" width="5.28515625" style="92" customWidth="1"/>
    <col min="6" max="18" width="9.42578125" customWidth="1"/>
    <col min="19" max="19" width="10.85546875" customWidth="1"/>
    <col min="20" max="20" width="2.140625" customWidth="1"/>
    <col min="21" max="21" width="10.7109375" customWidth="1"/>
    <col min="37" max="37" width="9.140625" customWidth="1"/>
  </cols>
  <sheetData>
    <row r="1" spans="2:37" x14ac:dyDescent="0.2">
      <c r="D1" s="92"/>
      <c r="E1"/>
    </row>
    <row r="2" spans="2:37" ht="35.1" customHeight="1" x14ac:dyDescent="0.25">
      <c r="B2" s="588"/>
      <c r="C2" s="588"/>
      <c r="D2" s="588"/>
      <c r="E2" s="588"/>
      <c r="F2" s="587"/>
      <c r="G2" s="587"/>
      <c r="H2" s="587"/>
      <c r="I2" s="587"/>
    </row>
    <row r="3" spans="2:37" ht="35.65" customHeight="1" thickBot="1" x14ac:dyDescent="0.25">
      <c r="B3" s="590" t="str">
        <f>'1. KASSABUDJETTI'!C6</f>
        <v>Yrityksen nimi</v>
      </c>
      <c r="C3" s="590"/>
      <c r="D3" s="590"/>
      <c r="E3" s="590"/>
      <c r="F3" s="590"/>
      <c r="J3" s="589" t="s">
        <v>67</v>
      </c>
      <c r="K3" s="589"/>
      <c r="L3" s="589"/>
      <c r="M3" s="589"/>
      <c r="N3" s="589"/>
      <c r="O3" s="589"/>
      <c r="U3" s="167"/>
    </row>
    <row r="4" spans="2:37" s="85" customFormat="1" ht="19.149999999999999" customHeight="1" x14ac:dyDescent="0.2">
      <c r="B4" s="520"/>
      <c r="C4" s="521"/>
      <c r="D4" s="600"/>
      <c r="E4" s="600"/>
      <c r="F4" s="600"/>
      <c r="G4" s="337">
        <f>'2. MYYNNIT JA OSTOT'!F5</f>
        <v>46023</v>
      </c>
      <c r="H4" s="336">
        <f>'2. MYYNNIT JA OSTOT'!G5</f>
        <v>46054</v>
      </c>
      <c r="I4" s="336">
        <f>'2. MYYNNIT JA OSTOT'!H5</f>
        <v>46085</v>
      </c>
      <c r="J4" s="336">
        <f>'2. MYYNNIT JA OSTOT'!I5</f>
        <v>46116</v>
      </c>
      <c r="K4" s="336">
        <f>'2. MYYNNIT JA OSTOT'!J5</f>
        <v>46147</v>
      </c>
      <c r="L4" s="336">
        <f>'2. MYYNNIT JA OSTOT'!K5</f>
        <v>46178</v>
      </c>
      <c r="M4" s="336">
        <f>'2. MYYNNIT JA OSTOT'!L5</f>
        <v>46209</v>
      </c>
      <c r="N4" s="336">
        <f>'2. MYYNNIT JA OSTOT'!M5</f>
        <v>46240</v>
      </c>
      <c r="O4" s="336">
        <f>'2. MYYNNIT JA OSTOT'!N5</f>
        <v>46271</v>
      </c>
      <c r="P4" s="336">
        <f>'2. MYYNNIT JA OSTOT'!O5</f>
        <v>46302</v>
      </c>
      <c r="Q4" s="336">
        <f>'2. MYYNNIT JA OSTOT'!P5</f>
        <v>46333</v>
      </c>
      <c r="R4" s="336">
        <f>'2. MYYNNIT JA OSTOT'!Q5</f>
        <v>46364</v>
      </c>
      <c r="S4" s="347" t="str">
        <f>'2. MYYNNIT JA OSTOT'!R5</f>
        <v>YHTEENSÄ</v>
      </c>
      <c r="T4" s="522"/>
      <c r="U4" s="404" t="s">
        <v>42</v>
      </c>
      <c r="V4" s="405"/>
      <c r="W4" s="523"/>
      <c r="X4" s="523"/>
      <c r="Y4" s="523"/>
      <c r="Z4" s="523"/>
      <c r="AA4" s="523"/>
      <c r="AB4" s="523"/>
      <c r="AC4" s="523"/>
      <c r="AD4" s="523"/>
      <c r="AE4" s="523"/>
      <c r="AF4" s="523"/>
      <c r="AG4" s="523"/>
      <c r="AH4" s="523"/>
      <c r="AI4" s="523"/>
      <c r="AJ4" s="524"/>
      <c r="AK4" s="525"/>
    </row>
    <row r="5" spans="2:37" x14ac:dyDescent="0.2">
      <c r="B5" s="442"/>
      <c r="C5" s="601" t="s">
        <v>203</v>
      </c>
      <c r="D5" s="601"/>
      <c r="E5" s="601"/>
      <c r="F5" s="601"/>
      <c r="G5" s="443"/>
      <c r="H5" s="443"/>
      <c r="I5" s="443"/>
      <c r="J5" s="443"/>
      <c r="K5" s="443"/>
      <c r="L5" s="443"/>
      <c r="M5" s="443"/>
      <c r="N5" s="443"/>
      <c r="O5" s="443"/>
      <c r="P5" s="443"/>
      <c r="Q5" s="443"/>
      <c r="R5" s="443"/>
      <c r="S5" s="444"/>
      <c r="U5" s="282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5"/>
      <c r="AK5" s="406"/>
    </row>
    <row r="6" spans="2:37" ht="12.6" customHeight="1" x14ac:dyDescent="0.2">
      <c r="B6" s="208">
        <v>1</v>
      </c>
      <c r="C6" s="594" t="s">
        <v>201</v>
      </c>
      <c r="D6" s="595"/>
      <c r="E6" s="595"/>
      <c r="F6" s="596"/>
      <c r="G6" s="168">
        <v>0</v>
      </c>
      <c r="H6" s="168">
        <f t="shared" ref="H6:R7" si="0">G6</f>
        <v>0</v>
      </c>
      <c r="I6" s="168">
        <f t="shared" si="0"/>
        <v>0</v>
      </c>
      <c r="J6" s="168">
        <f t="shared" si="0"/>
        <v>0</v>
      </c>
      <c r="K6" s="168">
        <f>J6</f>
        <v>0</v>
      </c>
      <c r="L6" s="168">
        <f t="shared" si="0"/>
        <v>0</v>
      </c>
      <c r="M6" s="168">
        <f t="shared" si="0"/>
        <v>0</v>
      </c>
      <c r="N6" s="168">
        <f t="shared" si="0"/>
        <v>0</v>
      </c>
      <c r="O6" s="168">
        <f t="shared" si="0"/>
        <v>0</v>
      </c>
      <c r="P6" s="168">
        <f t="shared" si="0"/>
        <v>0</v>
      </c>
      <c r="Q6" s="168">
        <f t="shared" si="0"/>
        <v>0</v>
      </c>
      <c r="R6" s="168">
        <f t="shared" si="0"/>
        <v>0</v>
      </c>
      <c r="S6" s="169">
        <f t="shared" ref="S6:S25" si="1">SUM(G6:R6)</f>
        <v>0</v>
      </c>
      <c r="T6" s="51"/>
      <c r="U6" s="282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5"/>
      <c r="AK6" s="406"/>
    </row>
    <row r="7" spans="2:37" ht="12.6" customHeight="1" x14ac:dyDescent="0.2">
      <c r="B7" s="208">
        <v>2</v>
      </c>
      <c r="C7" s="261" t="s">
        <v>200</v>
      </c>
      <c r="D7" s="262"/>
      <c r="E7" s="602"/>
      <c r="F7" s="603"/>
      <c r="G7" s="168">
        <v>0</v>
      </c>
      <c r="H7" s="168">
        <f t="shared" ref="H7:I8" si="2">G7</f>
        <v>0</v>
      </c>
      <c r="I7" s="168">
        <f t="shared" si="2"/>
        <v>0</v>
      </c>
      <c r="J7" s="168">
        <f t="shared" si="0"/>
        <v>0</v>
      </c>
      <c r="K7" s="168">
        <f t="shared" ref="K7:R19" si="3">J7</f>
        <v>0</v>
      </c>
      <c r="L7" s="168">
        <f t="shared" si="3"/>
        <v>0</v>
      </c>
      <c r="M7" s="168">
        <f t="shared" si="3"/>
        <v>0</v>
      </c>
      <c r="N7" s="168">
        <f t="shared" si="3"/>
        <v>0</v>
      </c>
      <c r="O7" s="168">
        <f t="shared" si="3"/>
        <v>0</v>
      </c>
      <c r="P7" s="168">
        <f t="shared" si="3"/>
        <v>0</v>
      </c>
      <c r="Q7" s="168">
        <f t="shared" si="3"/>
        <v>0</v>
      </c>
      <c r="R7" s="168">
        <f t="shared" si="3"/>
        <v>0</v>
      </c>
      <c r="S7" s="169">
        <f t="shared" si="1"/>
        <v>0</v>
      </c>
      <c r="T7" s="48"/>
      <c r="U7" s="282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5"/>
      <c r="AK7" s="406"/>
    </row>
    <row r="8" spans="2:37" s="88" customFormat="1" ht="12.6" customHeight="1" x14ac:dyDescent="0.2">
      <c r="B8" s="208">
        <v>3</v>
      </c>
      <c r="C8" s="261" t="s">
        <v>117</v>
      </c>
      <c r="D8" s="262"/>
      <c r="E8" s="262"/>
      <c r="F8" s="263"/>
      <c r="G8" s="217">
        <v>0</v>
      </c>
      <c r="H8" s="217">
        <f t="shared" si="2"/>
        <v>0</v>
      </c>
      <c r="I8" s="217">
        <f t="shared" si="2"/>
        <v>0</v>
      </c>
      <c r="J8" s="217">
        <f>I8</f>
        <v>0</v>
      </c>
      <c r="K8" s="217">
        <f t="shared" si="3"/>
        <v>0</v>
      </c>
      <c r="L8" s="217">
        <f t="shared" si="3"/>
        <v>0</v>
      </c>
      <c r="M8" s="217">
        <f t="shared" si="3"/>
        <v>0</v>
      </c>
      <c r="N8" s="217">
        <f t="shared" si="3"/>
        <v>0</v>
      </c>
      <c r="O8" s="217">
        <f t="shared" si="3"/>
        <v>0</v>
      </c>
      <c r="P8" s="217">
        <f t="shared" si="3"/>
        <v>0</v>
      </c>
      <c r="Q8" s="217">
        <f t="shared" si="3"/>
        <v>0</v>
      </c>
      <c r="R8" s="217">
        <f t="shared" si="3"/>
        <v>0</v>
      </c>
      <c r="S8" s="448"/>
      <c r="T8" s="156"/>
      <c r="U8" s="282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5"/>
      <c r="AK8" s="406"/>
    </row>
    <row r="9" spans="2:37" ht="12.6" customHeight="1" x14ac:dyDescent="0.2">
      <c r="B9" s="219">
        <v>4</v>
      </c>
      <c r="C9" s="264" t="s">
        <v>102</v>
      </c>
      <c r="D9" s="265"/>
      <c r="E9" s="266"/>
      <c r="F9" s="267"/>
      <c r="G9" s="170">
        <f>G10*G11/12</f>
        <v>0</v>
      </c>
      <c r="H9" s="170">
        <f t="shared" ref="H9:R9" si="4">H10*H11/12</f>
        <v>0</v>
      </c>
      <c r="I9" s="170">
        <f t="shared" si="4"/>
        <v>0</v>
      </c>
      <c r="J9" s="170">
        <f t="shared" si="4"/>
        <v>0</v>
      </c>
      <c r="K9" s="170">
        <f t="shared" si="4"/>
        <v>0</v>
      </c>
      <c r="L9" s="170">
        <f t="shared" si="4"/>
        <v>0</v>
      </c>
      <c r="M9" s="170">
        <f t="shared" si="4"/>
        <v>0</v>
      </c>
      <c r="N9" s="170">
        <f t="shared" si="4"/>
        <v>0</v>
      </c>
      <c r="O9" s="170">
        <f t="shared" si="4"/>
        <v>0</v>
      </c>
      <c r="P9" s="170">
        <f t="shared" si="4"/>
        <v>0</v>
      </c>
      <c r="Q9" s="170">
        <f t="shared" si="4"/>
        <v>0</v>
      </c>
      <c r="R9" s="170">
        <f t="shared" si="4"/>
        <v>0</v>
      </c>
      <c r="S9" s="169">
        <f t="shared" si="1"/>
        <v>0</v>
      </c>
      <c r="T9" s="88"/>
      <c r="U9" s="282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5"/>
      <c r="AK9" s="406"/>
    </row>
    <row r="10" spans="2:37" s="218" customFormat="1" ht="12.6" customHeight="1" x14ac:dyDescent="0.2">
      <c r="B10" s="219"/>
      <c r="C10" s="268" t="s">
        <v>135</v>
      </c>
      <c r="D10" s="269"/>
      <c r="E10" s="270"/>
      <c r="F10" s="271"/>
      <c r="G10" s="260">
        <f>(G6+G7)*12.5</f>
        <v>0</v>
      </c>
      <c r="H10" s="171">
        <f>G10</f>
        <v>0</v>
      </c>
      <c r="I10" s="171">
        <f t="shared" ref="I10:R10" si="5">H10</f>
        <v>0</v>
      </c>
      <c r="J10" s="171">
        <f t="shared" si="5"/>
        <v>0</v>
      </c>
      <c r="K10" s="171">
        <f t="shared" si="5"/>
        <v>0</v>
      </c>
      <c r="L10" s="171">
        <f t="shared" si="5"/>
        <v>0</v>
      </c>
      <c r="M10" s="171">
        <f t="shared" si="5"/>
        <v>0</v>
      </c>
      <c r="N10" s="171">
        <f t="shared" si="5"/>
        <v>0</v>
      </c>
      <c r="O10" s="171">
        <f t="shared" si="5"/>
        <v>0</v>
      </c>
      <c r="P10" s="171">
        <f t="shared" si="5"/>
        <v>0</v>
      </c>
      <c r="Q10" s="171">
        <f t="shared" si="5"/>
        <v>0</v>
      </c>
      <c r="R10" s="171">
        <f t="shared" si="5"/>
        <v>0</v>
      </c>
      <c r="S10" s="449"/>
      <c r="U10" s="282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5"/>
      <c r="AK10" s="406"/>
    </row>
    <row r="11" spans="2:37" s="218" customFormat="1" ht="12.6" customHeight="1" x14ac:dyDescent="0.2">
      <c r="B11" s="219"/>
      <c r="C11" s="268" t="s">
        <v>205</v>
      </c>
      <c r="D11" s="269"/>
      <c r="E11" s="270"/>
      <c r="F11" s="271"/>
      <c r="G11" s="172">
        <v>0.24399999999999999</v>
      </c>
      <c r="H11" s="172">
        <f>G11</f>
        <v>0.24399999999999999</v>
      </c>
      <c r="I11" s="172">
        <f t="shared" ref="I11:R13" si="6">H11</f>
        <v>0.24399999999999999</v>
      </c>
      <c r="J11" s="172">
        <f t="shared" si="6"/>
        <v>0.24399999999999999</v>
      </c>
      <c r="K11" s="172">
        <f t="shared" si="6"/>
        <v>0.24399999999999999</v>
      </c>
      <c r="L11" s="172">
        <f t="shared" si="6"/>
        <v>0.24399999999999999</v>
      </c>
      <c r="M11" s="172">
        <f t="shared" si="6"/>
        <v>0.24399999999999999</v>
      </c>
      <c r="N11" s="172">
        <f t="shared" si="6"/>
        <v>0.24399999999999999</v>
      </c>
      <c r="O11" s="172">
        <f t="shared" si="6"/>
        <v>0.24399999999999999</v>
      </c>
      <c r="P11" s="172">
        <f t="shared" si="6"/>
        <v>0.24399999999999999</v>
      </c>
      <c r="Q11" s="172">
        <f t="shared" si="6"/>
        <v>0.24399999999999999</v>
      </c>
      <c r="R11" s="172">
        <f t="shared" si="6"/>
        <v>0.24399999999999999</v>
      </c>
      <c r="S11" s="449"/>
      <c r="U11" s="282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5"/>
      <c r="AK11" s="406"/>
    </row>
    <row r="12" spans="2:37" s="87" customFormat="1" ht="12.6" customHeight="1" x14ac:dyDescent="0.2">
      <c r="B12" s="219">
        <v>5</v>
      </c>
      <c r="C12" s="272" t="s">
        <v>103</v>
      </c>
      <c r="D12" s="273"/>
      <c r="E12" s="274"/>
      <c r="F12" s="275"/>
      <c r="G12" s="173">
        <v>0</v>
      </c>
      <c r="H12" s="173">
        <f>G12</f>
        <v>0</v>
      </c>
      <c r="I12" s="173">
        <f t="shared" si="6"/>
        <v>0</v>
      </c>
      <c r="J12" s="173">
        <f t="shared" si="6"/>
        <v>0</v>
      </c>
      <c r="K12" s="173">
        <f t="shared" si="6"/>
        <v>0</v>
      </c>
      <c r="L12" s="173">
        <f t="shared" si="6"/>
        <v>0</v>
      </c>
      <c r="M12" s="173">
        <f t="shared" si="6"/>
        <v>0</v>
      </c>
      <c r="N12" s="173">
        <f t="shared" si="6"/>
        <v>0</v>
      </c>
      <c r="O12" s="173">
        <f t="shared" si="6"/>
        <v>0</v>
      </c>
      <c r="P12" s="173">
        <f t="shared" si="6"/>
        <v>0</v>
      </c>
      <c r="Q12" s="173">
        <f t="shared" si="6"/>
        <v>0</v>
      </c>
      <c r="R12" s="173">
        <f t="shared" si="6"/>
        <v>0</v>
      </c>
      <c r="S12" s="174">
        <f t="shared" si="1"/>
        <v>0</v>
      </c>
      <c r="U12" s="282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5"/>
      <c r="AK12" s="406"/>
    </row>
    <row r="13" spans="2:37" ht="12.6" customHeight="1" x14ac:dyDescent="0.2">
      <c r="B13" s="208">
        <v>6</v>
      </c>
      <c r="C13" s="604" t="s">
        <v>216</v>
      </c>
      <c r="D13" s="605"/>
      <c r="E13" s="605"/>
      <c r="F13" s="606"/>
      <c r="G13" s="168">
        <v>0</v>
      </c>
      <c r="H13" s="168">
        <f>G13</f>
        <v>0</v>
      </c>
      <c r="I13" s="168">
        <f t="shared" ref="I13:Q13" si="7">H13</f>
        <v>0</v>
      </c>
      <c r="J13" s="168">
        <f t="shared" si="7"/>
        <v>0</v>
      </c>
      <c r="K13" s="168">
        <f t="shared" si="7"/>
        <v>0</v>
      </c>
      <c r="L13" s="168">
        <f t="shared" si="7"/>
        <v>0</v>
      </c>
      <c r="M13" s="168">
        <f t="shared" si="7"/>
        <v>0</v>
      </c>
      <c r="N13" s="168">
        <f t="shared" si="7"/>
        <v>0</v>
      </c>
      <c r="O13" s="168">
        <f t="shared" si="7"/>
        <v>0</v>
      </c>
      <c r="P13" s="168">
        <f t="shared" si="7"/>
        <v>0</v>
      </c>
      <c r="Q13" s="168">
        <f t="shared" si="7"/>
        <v>0</v>
      </c>
      <c r="R13" s="168">
        <f t="shared" si="6"/>
        <v>0</v>
      </c>
      <c r="S13" s="169">
        <f t="shared" si="1"/>
        <v>0</v>
      </c>
      <c r="U13" s="282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5"/>
      <c r="AK13" s="406"/>
    </row>
    <row r="14" spans="2:37" ht="12.6" customHeight="1" x14ac:dyDescent="0.2">
      <c r="B14" s="445"/>
      <c r="C14" s="593" t="s">
        <v>204</v>
      </c>
      <c r="D14" s="593"/>
      <c r="E14" s="593"/>
      <c r="F14" s="593"/>
      <c r="G14" s="446"/>
      <c r="H14" s="446"/>
      <c r="I14" s="446"/>
      <c r="J14" s="446"/>
      <c r="K14" s="446"/>
      <c r="L14" s="446"/>
      <c r="M14" s="446"/>
      <c r="N14" s="446"/>
      <c r="O14" s="446"/>
      <c r="P14" s="446"/>
      <c r="Q14" s="446"/>
      <c r="R14" s="446"/>
      <c r="S14" s="447"/>
      <c r="U14" s="282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5"/>
      <c r="AK14" s="406"/>
    </row>
    <row r="15" spans="2:37" ht="12.6" customHeight="1" x14ac:dyDescent="0.2">
      <c r="B15" s="219">
        <v>7</v>
      </c>
      <c r="C15" s="594" t="s">
        <v>197</v>
      </c>
      <c r="D15" s="595"/>
      <c r="E15" s="595"/>
      <c r="F15" s="596"/>
      <c r="G15" s="168">
        <v>0</v>
      </c>
      <c r="H15" s="168">
        <f t="shared" ref="H15:J20" si="8">G15</f>
        <v>0</v>
      </c>
      <c r="I15" s="168">
        <f t="shared" si="8"/>
        <v>0</v>
      </c>
      <c r="J15" s="168">
        <f t="shared" si="8"/>
        <v>0</v>
      </c>
      <c r="K15" s="168">
        <f t="shared" si="3"/>
        <v>0</v>
      </c>
      <c r="L15" s="168">
        <f t="shared" si="3"/>
        <v>0</v>
      </c>
      <c r="M15" s="168">
        <f t="shared" si="3"/>
        <v>0</v>
      </c>
      <c r="N15" s="168">
        <f t="shared" si="3"/>
        <v>0</v>
      </c>
      <c r="O15" s="168">
        <f t="shared" si="3"/>
        <v>0</v>
      </c>
      <c r="P15" s="168">
        <f t="shared" si="3"/>
        <v>0</v>
      </c>
      <c r="Q15" s="168">
        <f t="shared" si="3"/>
        <v>0</v>
      </c>
      <c r="R15" s="168">
        <f t="shared" si="3"/>
        <v>0</v>
      </c>
      <c r="S15" s="169">
        <f t="shared" si="1"/>
        <v>0</v>
      </c>
      <c r="T15" s="48"/>
      <c r="U15" s="282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5"/>
      <c r="AK15" s="406"/>
    </row>
    <row r="16" spans="2:37" ht="12.6" customHeight="1" x14ac:dyDescent="0.2">
      <c r="B16" s="219">
        <v>8</v>
      </c>
      <c r="C16" s="264" t="s">
        <v>88</v>
      </c>
      <c r="D16" s="265"/>
      <c r="E16" s="266"/>
      <c r="F16" s="267"/>
      <c r="G16" s="168">
        <v>0</v>
      </c>
      <c r="H16" s="168">
        <f t="shared" si="8"/>
        <v>0</v>
      </c>
      <c r="I16" s="168">
        <f t="shared" si="8"/>
        <v>0</v>
      </c>
      <c r="J16" s="168">
        <f t="shared" si="8"/>
        <v>0</v>
      </c>
      <c r="K16" s="168">
        <f t="shared" si="3"/>
        <v>0</v>
      </c>
      <c r="L16" s="168">
        <f t="shared" si="3"/>
        <v>0</v>
      </c>
      <c r="M16" s="168">
        <f t="shared" si="3"/>
        <v>0</v>
      </c>
      <c r="N16" s="168">
        <f t="shared" si="3"/>
        <v>0</v>
      </c>
      <c r="O16" s="168">
        <f t="shared" si="3"/>
        <v>0</v>
      </c>
      <c r="P16" s="168">
        <f t="shared" si="3"/>
        <v>0</v>
      </c>
      <c r="Q16" s="168">
        <f t="shared" si="3"/>
        <v>0</v>
      </c>
      <c r="R16" s="168">
        <f t="shared" si="3"/>
        <v>0</v>
      </c>
      <c r="S16" s="169">
        <f t="shared" si="1"/>
        <v>0</v>
      </c>
      <c r="T16" s="48"/>
      <c r="U16" s="282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5"/>
      <c r="AK16" s="406"/>
    </row>
    <row r="17" spans="2:37" s="88" customFormat="1" ht="12.6" customHeight="1" x14ac:dyDescent="0.2">
      <c r="B17" s="219">
        <v>9</v>
      </c>
      <c r="C17" s="264" t="s">
        <v>118</v>
      </c>
      <c r="D17" s="265"/>
      <c r="E17" s="266"/>
      <c r="F17" s="263"/>
      <c r="G17" s="217">
        <v>0</v>
      </c>
      <c r="H17" s="217">
        <f t="shared" si="8"/>
        <v>0</v>
      </c>
      <c r="I17" s="217">
        <f t="shared" si="8"/>
        <v>0</v>
      </c>
      <c r="J17" s="217">
        <f t="shared" si="8"/>
        <v>0</v>
      </c>
      <c r="K17" s="217">
        <f t="shared" ref="K17:R17" si="9">J17</f>
        <v>0</v>
      </c>
      <c r="L17" s="217">
        <f t="shared" si="9"/>
        <v>0</v>
      </c>
      <c r="M17" s="217">
        <f t="shared" si="9"/>
        <v>0</v>
      </c>
      <c r="N17" s="217">
        <f t="shared" si="9"/>
        <v>0</v>
      </c>
      <c r="O17" s="217">
        <f t="shared" si="9"/>
        <v>0</v>
      </c>
      <c r="P17" s="217">
        <f t="shared" si="9"/>
        <v>0</v>
      </c>
      <c r="Q17" s="217">
        <f t="shared" si="9"/>
        <v>0</v>
      </c>
      <c r="R17" s="217">
        <f t="shared" si="9"/>
        <v>0</v>
      </c>
      <c r="S17" s="448"/>
      <c r="T17" s="156"/>
      <c r="U17" s="282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5"/>
      <c r="AK17" s="406"/>
    </row>
    <row r="18" spans="2:37" ht="12.6" customHeight="1" x14ac:dyDescent="0.2">
      <c r="B18" s="219">
        <v>10</v>
      </c>
      <c r="C18" s="594" t="s">
        <v>198</v>
      </c>
      <c r="D18" s="595"/>
      <c r="E18" s="595"/>
      <c r="F18" s="596"/>
      <c r="G18" s="168">
        <v>0</v>
      </c>
      <c r="H18" s="168">
        <f t="shared" si="8"/>
        <v>0</v>
      </c>
      <c r="I18" s="168">
        <f t="shared" si="8"/>
        <v>0</v>
      </c>
      <c r="J18" s="168">
        <f t="shared" si="8"/>
        <v>0</v>
      </c>
      <c r="K18" s="168">
        <f t="shared" si="3"/>
        <v>0</v>
      </c>
      <c r="L18" s="168">
        <f t="shared" si="3"/>
        <v>0</v>
      </c>
      <c r="M18" s="168">
        <f t="shared" si="3"/>
        <v>0</v>
      </c>
      <c r="N18" s="168">
        <f t="shared" si="3"/>
        <v>0</v>
      </c>
      <c r="O18" s="168">
        <f t="shared" si="3"/>
        <v>0</v>
      </c>
      <c r="P18" s="168">
        <f t="shared" si="3"/>
        <v>0</v>
      </c>
      <c r="Q18" s="168">
        <f t="shared" si="3"/>
        <v>0</v>
      </c>
      <c r="R18" s="168">
        <f t="shared" si="3"/>
        <v>0</v>
      </c>
      <c r="S18" s="169">
        <f t="shared" si="1"/>
        <v>0</v>
      </c>
      <c r="T18" s="48"/>
      <c r="U18" s="282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5"/>
      <c r="AK18" s="406"/>
    </row>
    <row r="19" spans="2:37" ht="12.6" customHeight="1" x14ac:dyDescent="0.2">
      <c r="B19" s="219">
        <f>B18+1</f>
        <v>11</v>
      </c>
      <c r="C19" s="264" t="s">
        <v>199</v>
      </c>
      <c r="D19" s="265"/>
      <c r="E19" s="266"/>
      <c r="F19" s="267"/>
      <c r="G19" s="168">
        <v>0</v>
      </c>
      <c r="H19" s="168">
        <f t="shared" si="8"/>
        <v>0</v>
      </c>
      <c r="I19" s="168">
        <f t="shared" si="8"/>
        <v>0</v>
      </c>
      <c r="J19" s="168">
        <f t="shared" si="8"/>
        <v>0</v>
      </c>
      <c r="K19" s="168">
        <f t="shared" si="3"/>
        <v>0</v>
      </c>
      <c r="L19" s="168">
        <f t="shared" si="3"/>
        <v>0</v>
      </c>
      <c r="M19" s="168">
        <f t="shared" si="3"/>
        <v>0</v>
      </c>
      <c r="N19" s="168">
        <f t="shared" si="3"/>
        <v>0</v>
      </c>
      <c r="O19" s="168">
        <f t="shared" si="3"/>
        <v>0</v>
      </c>
      <c r="P19" s="168">
        <f t="shared" si="3"/>
        <v>0</v>
      </c>
      <c r="Q19" s="168">
        <f t="shared" si="3"/>
        <v>0</v>
      </c>
      <c r="R19" s="168">
        <f t="shared" si="3"/>
        <v>0</v>
      </c>
      <c r="S19" s="169">
        <f t="shared" si="1"/>
        <v>0</v>
      </c>
      <c r="T19" s="48"/>
      <c r="U19" s="282"/>
      <c r="V19" s="280"/>
      <c r="W19" s="280" t="s">
        <v>4</v>
      </c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5"/>
      <c r="AK19" s="406"/>
    </row>
    <row r="20" spans="2:37" s="88" customFormat="1" ht="12.6" customHeight="1" x14ac:dyDescent="0.2">
      <c r="B20" s="219">
        <v>12</v>
      </c>
      <c r="C20" s="264" t="s">
        <v>119</v>
      </c>
      <c r="D20" s="265"/>
      <c r="E20" s="266"/>
      <c r="F20" s="263"/>
      <c r="G20" s="217">
        <v>0</v>
      </c>
      <c r="H20" s="217">
        <f t="shared" si="8"/>
        <v>0</v>
      </c>
      <c r="I20" s="217">
        <f t="shared" si="8"/>
        <v>0</v>
      </c>
      <c r="J20" s="217">
        <f t="shared" si="8"/>
        <v>0</v>
      </c>
      <c r="K20" s="217">
        <f t="shared" ref="K20:R20" si="10">J20</f>
        <v>0</v>
      </c>
      <c r="L20" s="217">
        <f t="shared" si="10"/>
        <v>0</v>
      </c>
      <c r="M20" s="217">
        <f t="shared" si="10"/>
        <v>0</v>
      </c>
      <c r="N20" s="217">
        <f t="shared" si="10"/>
        <v>0</v>
      </c>
      <c r="O20" s="217">
        <f t="shared" si="10"/>
        <v>0</v>
      </c>
      <c r="P20" s="217">
        <f t="shared" si="10"/>
        <v>0</v>
      </c>
      <c r="Q20" s="217">
        <f t="shared" si="10"/>
        <v>0</v>
      </c>
      <c r="R20" s="217">
        <f t="shared" si="10"/>
        <v>0</v>
      </c>
      <c r="S20" s="448"/>
      <c r="T20" s="156"/>
      <c r="U20" s="282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5"/>
      <c r="AK20" s="406"/>
    </row>
    <row r="21" spans="2:37" ht="12.6" customHeight="1" x14ac:dyDescent="0.2">
      <c r="B21" s="219">
        <v>13</v>
      </c>
      <c r="C21" s="264" t="s">
        <v>113</v>
      </c>
      <c r="D21" s="265"/>
      <c r="E21" s="266"/>
      <c r="F21" s="267"/>
      <c r="G21" s="170">
        <f>(G15+G16)*(G22+G23)+(G18+G19)*(G22+G23)</f>
        <v>0</v>
      </c>
      <c r="H21" s="170">
        <f t="shared" ref="H21:R21" si="11">(H15+H16)*(H22+H23)+(H18+H19)*(H22+H23)</f>
        <v>0</v>
      </c>
      <c r="I21" s="170">
        <f t="shared" si="11"/>
        <v>0</v>
      </c>
      <c r="J21" s="170">
        <f t="shared" si="11"/>
        <v>0</v>
      </c>
      <c r="K21" s="170">
        <f t="shared" si="11"/>
        <v>0</v>
      </c>
      <c r="L21" s="170">
        <f t="shared" si="11"/>
        <v>0</v>
      </c>
      <c r="M21" s="170">
        <f t="shared" si="11"/>
        <v>0</v>
      </c>
      <c r="N21" s="170">
        <f t="shared" si="11"/>
        <v>0</v>
      </c>
      <c r="O21" s="170">
        <f t="shared" si="11"/>
        <v>0</v>
      </c>
      <c r="P21" s="170">
        <f t="shared" si="11"/>
        <v>0</v>
      </c>
      <c r="Q21" s="170">
        <f t="shared" si="11"/>
        <v>0</v>
      </c>
      <c r="R21" s="170">
        <f t="shared" si="11"/>
        <v>0</v>
      </c>
      <c r="S21" s="169">
        <f t="shared" si="1"/>
        <v>0</v>
      </c>
      <c r="T21" s="48"/>
      <c r="U21" s="282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5"/>
      <c r="AK21" s="406"/>
    </row>
    <row r="22" spans="2:37" s="18" customFormat="1" ht="12.6" customHeight="1" x14ac:dyDescent="0.2">
      <c r="B22" s="219"/>
      <c r="C22" s="268" t="s">
        <v>184</v>
      </c>
      <c r="D22" s="269"/>
      <c r="E22" s="270"/>
      <c r="F22" s="276"/>
      <c r="G22" s="172">
        <v>8.1900000000000001E-2</v>
      </c>
      <c r="H22" s="172">
        <f>G22</f>
        <v>8.1900000000000001E-2</v>
      </c>
      <c r="I22" s="172">
        <f t="shared" ref="I22:R22" si="12">H22</f>
        <v>8.1900000000000001E-2</v>
      </c>
      <c r="J22" s="172">
        <f t="shared" si="12"/>
        <v>8.1900000000000001E-2</v>
      </c>
      <c r="K22" s="172">
        <f t="shared" si="12"/>
        <v>8.1900000000000001E-2</v>
      </c>
      <c r="L22" s="172">
        <f t="shared" si="12"/>
        <v>8.1900000000000001E-2</v>
      </c>
      <c r="M22" s="172">
        <f t="shared" si="12"/>
        <v>8.1900000000000001E-2</v>
      </c>
      <c r="N22" s="172">
        <f t="shared" si="12"/>
        <v>8.1900000000000001E-2</v>
      </c>
      <c r="O22" s="172">
        <f t="shared" si="12"/>
        <v>8.1900000000000001E-2</v>
      </c>
      <c r="P22" s="172">
        <f t="shared" si="12"/>
        <v>8.1900000000000001E-2</v>
      </c>
      <c r="Q22" s="172">
        <f t="shared" si="12"/>
        <v>8.1900000000000001E-2</v>
      </c>
      <c r="R22" s="172">
        <f t="shared" si="12"/>
        <v>8.1900000000000001E-2</v>
      </c>
      <c r="S22" s="449"/>
      <c r="T22" s="58"/>
      <c r="U22" s="282"/>
      <c r="V22" s="280">
        <v>0</v>
      </c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5"/>
      <c r="AK22" s="406"/>
    </row>
    <row r="23" spans="2:37" s="18" customFormat="1" ht="12.6" customHeight="1" x14ac:dyDescent="0.2">
      <c r="B23" s="219"/>
      <c r="C23" s="268" t="s">
        <v>185</v>
      </c>
      <c r="D23" s="269"/>
      <c r="E23" s="270"/>
      <c r="F23" s="276"/>
      <c r="G23" s="172">
        <v>0.17979999999999999</v>
      </c>
      <c r="H23" s="172">
        <f>G23</f>
        <v>0.17979999999999999</v>
      </c>
      <c r="I23" s="172">
        <f t="shared" ref="I23:R23" si="13">H23</f>
        <v>0.17979999999999999</v>
      </c>
      <c r="J23" s="172">
        <f t="shared" si="13"/>
        <v>0.17979999999999999</v>
      </c>
      <c r="K23" s="172">
        <f t="shared" si="13"/>
        <v>0.17979999999999999</v>
      </c>
      <c r="L23" s="172">
        <f t="shared" si="13"/>
        <v>0.17979999999999999</v>
      </c>
      <c r="M23" s="172">
        <f t="shared" si="13"/>
        <v>0.17979999999999999</v>
      </c>
      <c r="N23" s="172">
        <f t="shared" si="13"/>
        <v>0.17979999999999999</v>
      </c>
      <c r="O23" s="172">
        <f t="shared" si="13"/>
        <v>0.17979999999999999</v>
      </c>
      <c r="P23" s="172">
        <f t="shared" si="13"/>
        <v>0.17979999999999999</v>
      </c>
      <c r="Q23" s="172">
        <f t="shared" si="13"/>
        <v>0.17979999999999999</v>
      </c>
      <c r="R23" s="172">
        <f t="shared" si="13"/>
        <v>0.17979999999999999</v>
      </c>
      <c r="S23" s="449"/>
      <c r="T23" s="58"/>
      <c r="U23" s="282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5"/>
      <c r="AK23" s="406"/>
    </row>
    <row r="24" spans="2:37" ht="12.6" customHeight="1" x14ac:dyDescent="0.2">
      <c r="B24" s="219">
        <v>14</v>
      </c>
      <c r="C24" s="264" t="s">
        <v>103</v>
      </c>
      <c r="D24" s="265"/>
      <c r="E24" s="266"/>
      <c r="F24" s="267"/>
      <c r="G24" s="168">
        <v>0</v>
      </c>
      <c r="H24" s="168">
        <f>G24</f>
        <v>0</v>
      </c>
      <c r="I24" s="168">
        <f t="shared" ref="I24:R25" si="14">H24</f>
        <v>0</v>
      </c>
      <c r="J24" s="168">
        <f t="shared" si="14"/>
        <v>0</v>
      </c>
      <c r="K24" s="168">
        <f t="shared" si="14"/>
        <v>0</v>
      </c>
      <c r="L24" s="168">
        <f t="shared" si="14"/>
        <v>0</v>
      </c>
      <c r="M24" s="168">
        <f t="shared" si="14"/>
        <v>0</v>
      </c>
      <c r="N24" s="168">
        <f t="shared" si="14"/>
        <v>0</v>
      </c>
      <c r="O24" s="168">
        <f t="shared" si="14"/>
        <v>0</v>
      </c>
      <c r="P24" s="168">
        <f t="shared" si="14"/>
        <v>0</v>
      </c>
      <c r="Q24" s="168">
        <f t="shared" si="14"/>
        <v>0</v>
      </c>
      <c r="R24" s="168">
        <f t="shared" si="14"/>
        <v>0</v>
      </c>
      <c r="S24" s="169">
        <f t="shared" si="1"/>
        <v>0</v>
      </c>
      <c r="U24" s="282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5"/>
      <c r="AK24" s="406"/>
    </row>
    <row r="25" spans="2:37" ht="12.6" customHeight="1" thickBot="1" x14ac:dyDescent="0.25">
      <c r="B25" s="212">
        <v>15</v>
      </c>
      <c r="C25" s="597" t="s">
        <v>105</v>
      </c>
      <c r="D25" s="598"/>
      <c r="E25" s="598"/>
      <c r="F25" s="599"/>
      <c r="G25" s="175">
        <v>0</v>
      </c>
      <c r="H25" s="175">
        <f>G25</f>
        <v>0</v>
      </c>
      <c r="I25" s="175">
        <f t="shared" si="14"/>
        <v>0</v>
      </c>
      <c r="J25" s="175">
        <f t="shared" si="14"/>
        <v>0</v>
      </c>
      <c r="K25" s="175">
        <f t="shared" si="14"/>
        <v>0</v>
      </c>
      <c r="L25" s="175">
        <f t="shared" si="14"/>
        <v>0</v>
      </c>
      <c r="M25" s="175">
        <f t="shared" si="14"/>
        <v>0</v>
      </c>
      <c r="N25" s="175">
        <f t="shared" si="14"/>
        <v>0</v>
      </c>
      <c r="O25" s="175">
        <f t="shared" si="14"/>
        <v>0</v>
      </c>
      <c r="P25" s="175">
        <f t="shared" si="14"/>
        <v>0</v>
      </c>
      <c r="Q25" s="175">
        <f t="shared" si="14"/>
        <v>0</v>
      </c>
      <c r="R25" s="175">
        <f t="shared" si="14"/>
        <v>0</v>
      </c>
      <c r="S25" s="450">
        <f t="shared" si="1"/>
        <v>0</v>
      </c>
      <c r="U25" s="282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5"/>
      <c r="AK25" s="406"/>
    </row>
    <row r="26" spans="2:37" ht="12" customHeight="1" thickBot="1" x14ac:dyDescent="0.25">
      <c r="B26" s="88"/>
      <c r="C26" s="86"/>
      <c r="D26" s="86"/>
      <c r="E26" s="86"/>
      <c r="F26" s="151"/>
      <c r="G26" s="151"/>
      <c r="H26" s="151"/>
      <c r="I26" s="152"/>
      <c r="J26" s="151"/>
      <c r="K26" s="151"/>
      <c r="L26" s="151"/>
      <c r="M26" s="151"/>
      <c r="N26" s="151"/>
      <c r="O26" s="151"/>
      <c r="P26" s="151"/>
      <c r="Q26" s="151"/>
      <c r="R26" s="153"/>
      <c r="U26" s="282"/>
      <c r="V26" s="280"/>
      <c r="W26" s="280">
        <v>0</v>
      </c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5"/>
      <c r="AK26" s="406"/>
    </row>
    <row r="27" spans="2:37" ht="12" customHeight="1" x14ac:dyDescent="0.2">
      <c r="B27" s="88"/>
      <c r="C27" s="86"/>
      <c r="D27" s="591" t="s">
        <v>120</v>
      </c>
      <c r="E27" s="86"/>
      <c r="F27" s="591" t="s">
        <v>120</v>
      </c>
      <c r="G27" s="154"/>
      <c r="H27" s="154"/>
      <c r="I27" s="155"/>
      <c r="J27" s="154"/>
      <c r="K27" s="154"/>
      <c r="L27" s="154"/>
      <c r="M27" s="154"/>
      <c r="N27" s="154"/>
      <c r="O27" s="154"/>
      <c r="P27" s="154"/>
      <c r="Q27" s="154"/>
      <c r="R27" s="156"/>
      <c r="U27" s="282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5"/>
      <c r="AK27" s="406"/>
    </row>
    <row r="28" spans="2:37" ht="12" customHeight="1" thickBot="1" x14ac:dyDescent="0.25">
      <c r="B28" s="85"/>
      <c r="C28" s="86"/>
      <c r="D28" s="592"/>
      <c r="E28" s="93"/>
      <c r="F28" s="592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48"/>
      <c r="T28" s="48"/>
      <c r="U28" s="282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5"/>
      <c r="AK28" s="406"/>
    </row>
    <row r="29" spans="2:37" ht="19.149999999999999" customHeight="1" x14ac:dyDescent="0.2">
      <c r="B29" s="607"/>
      <c r="C29" s="608"/>
      <c r="D29" s="344" t="s">
        <v>71</v>
      </c>
      <c r="E29" s="345" t="s">
        <v>106</v>
      </c>
      <c r="F29" s="346" t="s">
        <v>121</v>
      </c>
      <c r="G29" s="335">
        <f t="shared" ref="G29:S29" si="15">G4</f>
        <v>46023</v>
      </c>
      <c r="H29" s="336">
        <f t="shared" si="15"/>
        <v>46054</v>
      </c>
      <c r="I29" s="336">
        <f t="shared" si="15"/>
        <v>46085</v>
      </c>
      <c r="J29" s="336">
        <f t="shared" si="15"/>
        <v>46116</v>
      </c>
      <c r="K29" s="336">
        <f t="shared" si="15"/>
        <v>46147</v>
      </c>
      <c r="L29" s="336">
        <f t="shared" si="15"/>
        <v>46178</v>
      </c>
      <c r="M29" s="336">
        <f t="shared" si="15"/>
        <v>46209</v>
      </c>
      <c r="N29" s="336">
        <f t="shared" si="15"/>
        <v>46240</v>
      </c>
      <c r="O29" s="336">
        <f t="shared" si="15"/>
        <v>46271</v>
      </c>
      <c r="P29" s="336">
        <f t="shared" si="15"/>
        <v>46302</v>
      </c>
      <c r="Q29" s="336">
        <f t="shared" si="15"/>
        <v>46333</v>
      </c>
      <c r="R29" s="336">
        <f t="shared" si="15"/>
        <v>46364</v>
      </c>
      <c r="S29" s="347" t="str">
        <f t="shared" si="15"/>
        <v>YHTEENSÄ</v>
      </c>
      <c r="T29" s="158"/>
      <c r="U29" s="282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5"/>
      <c r="AK29" s="406"/>
    </row>
    <row r="30" spans="2:37" x14ac:dyDescent="0.2">
      <c r="B30" s="451">
        <v>0</v>
      </c>
      <c r="C30" s="452" t="s">
        <v>126</v>
      </c>
      <c r="D30" s="453">
        <f>SUM(D31:D35)</f>
        <v>0</v>
      </c>
      <c r="E30" s="454">
        <v>0</v>
      </c>
      <c r="F30" s="455">
        <f>SUM(F31:F35)</f>
        <v>0</v>
      </c>
      <c r="G30" s="456">
        <f>SUM(G31:G35)</f>
        <v>0</v>
      </c>
      <c r="H30" s="457">
        <f t="shared" ref="H30:R30" si="16">SUM(H31:H35)</f>
        <v>0</v>
      </c>
      <c r="I30" s="457">
        <f t="shared" si="16"/>
        <v>0</v>
      </c>
      <c r="J30" s="457">
        <f t="shared" si="16"/>
        <v>0</v>
      </c>
      <c r="K30" s="457">
        <f t="shared" si="16"/>
        <v>0</v>
      </c>
      <c r="L30" s="457">
        <f t="shared" si="16"/>
        <v>0</v>
      </c>
      <c r="M30" s="457">
        <f t="shared" si="16"/>
        <v>0</v>
      </c>
      <c r="N30" s="457">
        <f t="shared" si="16"/>
        <v>0</v>
      </c>
      <c r="O30" s="457">
        <f t="shared" si="16"/>
        <v>0</v>
      </c>
      <c r="P30" s="457">
        <f t="shared" si="16"/>
        <v>0</v>
      </c>
      <c r="Q30" s="457">
        <f t="shared" si="16"/>
        <v>0</v>
      </c>
      <c r="R30" s="457">
        <f t="shared" si="16"/>
        <v>0</v>
      </c>
      <c r="S30" s="455">
        <f>SUM(S31:S35)</f>
        <v>0</v>
      </c>
      <c r="T30" s="154"/>
      <c r="U30" s="282"/>
      <c r="V30" s="285"/>
      <c r="W30" s="285"/>
      <c r="X30" s="285"/>
      <c r="Y30" s="285"/>
      <c r="Z30" s="285"/>
      <c r="AA30" s="285"/>
      <c r="AB30" s="285"/>
      <c r="AC30" s="285"/>
      <c r="AD30" s="285"/>
      <c r="AE30" s="285"/>
      <c r="AF30" s="285"/>
      <c r="AG30" s="285"/>
      <c r="AH30" s="285"/>
      <c r="AI30" s="285"/>
      <c r="AJ30" s="285"/>
      <c r="AK30" s="406"/>
    </row>
    <row r="31" spans="2:37" ht="12" customHeight="1" x14ac:dyDescent="0.2">
      <c r="B31" s="208">
        <v>16</v>
      </c>
      <c r="C31" s="157" t="s">
        <v>183</v>
      </c>
      <c r="D31" s="233">
        <v>0</v>
      </c>
      <c r="E31" s="245">
        <v>25.5</v>
      </c>
      <c r="F31" s="240">
        <f>(D31+D31*E31%)</f>
        <v>0</v>
      </c>
      <c r="G31" s="176">
        <f>F31/12</f>
        <v>0</v>
      </c>
      <c r="H31" s="181">
        <f>G31</f>
        <v>0</v>
      </c>
      <c r="I31" s="181">
        <f t="shared" ref="H31:R34" si="17">H31</f>
        <v>0</v>
      </c>
      <c r="J31" s="181">
        <f t="shared" si="17"/>
        <v>0</v>
      </c>
      <c r="K31" s="181">
        <f t="shared" si="17"/>
        <v>0</v>
      </c>
      <c r="L31" s="181">
        <f t="shared" si="17"/>
        <v>0</v>
      </c>
      <c r="M31" s="181">
        <f t="shared" si="17"/>
        <v>0</v>
      </c>
      <c r="N31" s="181">
        <f t="shared" si="17"/>
        <v>0</v>
      </c>
      <c r="O31" s="181">
        <f t="shared" si="17"/>
        <v>0</v>
      </c>
      <c r="P31" s="181">
        <f t="shared" si="17"/>
        <v>0</v>
      </c>
      <c r="Q31" s="181">
        <f t="shared" si="17"/>
        <v>0</v>
      </c>
      <c r="R31" s="181">
        <f t="shared" si="17"/>
        <v>0</v>
      </c>
      <c r="S31" s="182">
        <f>SUM(G31:R31)</f>
        <v>0</v>
      </c>
      <c r="T31" s="156"/>
      <c r="U31" s="282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5"/>
      <c r="AK31" s="406"/>
    </row>
    <row r="32" spans="2:37" ht="12" customHeight="1" x14ac:dyDescent="0.2">
      <c r="B32" s="208">
        <f>1+B31</f>
        <v>17</v>
      </c>
      <c r="C32" s="157" t="s">
        <v>182</v>
      </c>
      <c r="D32" s="234">
        <v>0</v>
      </c>
      <c r="E32" s="246">
        <f>E31</f>
        <v>25.5</v>
      </c>
      <c r="F32" s="241">
        <f>(D32+D32*E32%)</f>
        <v>0</v>
      </c>
      <c r="G32" s="176">
        <f>F32/12</f>
        <v>0</v>
      </c>
      <c r="H32" s="168">
        <f t="shared" ref="H32:R32" si="18">G32</f>
        <v>0</v>
      </c>
      <c r="I32" s="168">
        <f t="shared" si="18"/>
        <v>0</v>
      </c>
      <c r="J32" s="168">
        <f t="shared" si="18"/>
        <v>0</v>
      </c>
      <c r="K32" s="168">
        <f t="shared" si="18"/>
        <v>0</v>
      </c>
      <c r="L32" s="168">
        <f t="shared" si="18"/>
        <v>0</v>
      </c>
      <c r="M32" s="168">
        <f t="shared" si="18"/>
        <v>0</v>
      </c>
      <c r="N32" s="168">
        <f t="shared" si="18"/>
        <v>0</v>
      </c>
      <c r="O32" s="168">
        <f t="shared" si="18"/>
        <v>0</v>
      </c>
      <c r="P32" s="168">
        <f t="shared" si="18"/>
        <v>0</v>
      </c>
      <c r="Q32" s="168">
        <f t="shared" si="18"/>
        <v>0</v>
      </c>
      <c r="R32" s="168">
        <f t="shared" si="18"/>
        <v>0</v>
      </c>
      <c r="S32" s="178">
        <f>SUM(G32:R32)</f>
        <v>0</v>
      </c>
      <c r="T32" s="156"/>
      <c r="U32" s="282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5"/>
      <c r="AK32" s="406"/>
    </row>
    <row r="33" spans="2:37" ht="12" customHeight="1" x14ac:dyDescent="0.2">
      <c r="B33" s="208">
        <f>1+B32</f>
        <v>18</v>
      </c>
      <c r="C33" s="157" t="s">
        <v>181</v>
      </c>
      <c r="D33" s="235">
        <v>0</v>
      </c>
      <c r="E33" s="247">
        <v>0</v>
      </c>
      <c r="F33" s="241">
        <f t="shared" ref="F33:F96" si="19">(D33+D33*E33%)</f>
        <v>0</v>
      </c>
      <c r="G33" s="176">
        <f t="shared" ref="G33:G96" si="20">F33/12</f>
        <v>0</v>
      </c>
      <c r="H33" s="168">
        <f t="shared" ref="H33:R33" si="21">G33</f>
        <v>0</v>
      </c>
      <c r="I33" s="168">
        <f t="shared" si="21"/>
        <v>0</v>
      </c>
      <c r="J33" s="168">
        <f t="shared" si="21"/>
        <v>0</v>
      </c>
      <c r="K33" s="168">
        <f t="shared" si="21"/>
        <v>0</v>
      </c>
      <c r="L33" s="168">
        <f t="shared" si="21"/>
        <v>0</v>
      </c>
      <c r="M33" s="168">
        <f t="shared" si="21"/>
        <v>0</v>
      </c>
      <c r="N33" s="168">
        <f t="shared" si="21"/>
        <v>0</v>
      </c>
      <c r="O33" s="168">
        <f t="shared" si="21"/>
        <v>0</v>
      </c>
      <c r="P33" s="168">
        <f t="shared" si="21"/>
        <v>0</v>
      </c>
      <c r="Q33" s="168">
        <f t="shared" si="21"/>
        <v>0</v>
      </c>
      <c r="R33" s="168">
        <f t="shared" si="21"/>
        <v>0</v>
      </c>
      <c r="S33" s="178">
        <f>SUM(G33:R33)</f>
        <v>0</v>
      </c>
      <c r="T33" s="156"/>
      <c r="U33" s="282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5"/>
      <c r="AK33" s="406"/>
    </row>
    <row r="34" spans="2:37" ht="12" customHeight="1" x14ac:dyDescent="0.2">
      <c r="B34" s="208">
        <f>1+B33</f>
        <v>19</v>
      </c>
      <c r="C34" s="157" t="s">
        <v>180</v>
      </c>
      <c r="D34" s="235">
        <v>0</v>
      </c>
      <c r="E34" s="246">
        <f>E32</f>
        <v>25.5</v>
      </c>
      <c r="F34" s="241">
        <f t="shared" si="19"/>
        <v>0</v>
      </c>
      <c r="G34" s="176">
        <f t="shared" si="20"/>
        <v>0</v>
      </c>
      <c r="H34" s="168">
        <f t="shared" si="17"/>
        <v>0</v>
      </c>
      <c r="I34" s="168">
        <f t="shared" si="17"/>
        <v>0</v>
      </c>
      <c r="J34" s="168">
        <f t="shared" si="17"/>
        <v>0</v>
      </c>
      <c r="K34" s="168">
        <f t="shared" si="17"/>
        <v>0</v>
      </c>
      <c r="L34" s="168">
        <f t="shared" si="17"/>
        <v>0</v>
      </c>
      <c r="M34" s="168">
        <f t="shared" si="17"/>
        <v>0</v>
      </c>
      <c r="N34" s="168">
        <f t="shared" si="17"/>
        <v>0</v>
      </c>
      <c r="O34" s="168">
        <f t="shared" si="17"/>
        <v>0</v>
      </c>
      <c r="P34" s="168">
        <f t="shared" si="17"/>
        <v>0</v>
      </c>
      <c r="Q34" s="168">
        <f t="shared" si="17"/>
        <v>0</v>
      </c>
      <c r="R34" s="168">
        <f t="shared" si="17"/>
        <v>0</v>
      </c>
      <c r="S34" s="178">
        <f>SUM(G34:R34)</f>
        <v>0</v>
      </c>
      <c r="T34" s="156"/>
      <c r="U34" s="282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5"/>
      <c r="AK34" s="406"/>
    </row>
    <row r="35" spans="2:37" ht="12" customHeight="1" x14ac:dyDescent="0.2">
      <c r="B35" s="208">
        <f>1+B34</f>
        <v>20</v>
      </c>
      <c r="C35" s="415" t="s">
        <v>179</v>
      </c>
      <c r="D35" s="235">
        <v>0</v>
      </c>
      <c r="E35" s="247">
        <v>0</v>
      </c>
      <c r="F35" s="241">
        <f t="shared" si="19"/>
        <v>0</v>
      </c>
      <c r="G35" s="176">
        <f t="shared" si="20"/>
        <v>0</v>
      </c>
      <c r="H35" s="168">
        <f t="shared" ref="H35:R35" si="22">G35</f>
        <v>0</v>
      </c>
      <c r="I35" s="168">
        <f t="shared" si="22"/>
        <v>0</v>
      </c>
      <c r="J35" s="168">
        <f t="shared" si="22"/>
        <v>0</v>
      </c>
      <c r="K35" s="168">
        <f t="shared" si="22"/>
        <v>0</v>
      </c>
      <c r="L35" s="168">
        <f t="shared" si="22"/>
        <v>0</v>
      </c>
      <c r="M35" s="168">
        <f t="shared" si="22"/>
        <v>0</v>
      </c>
      <c r="N35" s="168">
        <f t="shared" si="22"/>
        <v>0</v>
      </c>
      <c r="O35" s="168">
        <f t="shared" si="22"/>
        <v>0</v>
      </c>
      <c r="P35" s="168">
        <f t="shared" si="22"/>
        <v>0</v>
      </c>
      <c r="Q35" s="168">
        <f t="shared" si="22"/>
        <v>0</v>
      </c>
      <c r="R35" s="168">
        <f t="shared" si="22"/>
        <v>0</v>
      </c>
      <c r="S35" s="178">
        <f t="shared" ref="S35:S50" si="23">SUM(G35:R35)</f>
        <v>0</v>
      </c>
      <c r="T35" s="156"/>
      <c r="U35" s="282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5"/>
      <c r="AK35" s="406"/>
    </row>
    <row r="36" spans="2:37" x14ac:dyDescent="0.2">
      <c r="B36" s="458">
        <v>0</v>
      </c>
      <c r="C36" s="459" t="s">
        <v>125</v>
      </c>
      <c r="D36" s="453">
        <f>SUM(D37:D46)</f>
        <v>0</v>
      </c>
      <c r="E36" s="460">
        <v>0</v>
      </c>
      <c r="F36" s="455">
        <f>SUM(F37:F46)</f>
        <v>0</v>
      </c>
      <c r="G36" s="461">
        <f>SUM(G37:G46)</f>
        <v>0</v>
      </c>
      <c r="H36" s="462">
        <f t="shared" ref="H36:S36" si="24">SUM(H37:H46)</f>
        <v>0</v>
      </c>
      <c r="I36" s="462">
        <f t="shared" si="24"/>
        <v>0</v>
      </c>
      <c r="J36" s="462">
        <f t="shared" si="24"/>
        <v>0</v>
      </c>
      <c r="K36" s="462">
        <f t="shared" si="24"/>
        <v>0</v>
      </c>
      <c r="L36" s="462">
        <f t="shared" si="24"/>
        <v>0</v>
      </c>
      <c r="M36" s="462">
        <f t="shared" si="24"/>
        <v>0</v>
      </c>
      <c r="N36" s="462">
        <f t="shared" si="24"/>
        <v>0</v>
      </c>
      <c r="O36" s="462">
        <f t="shared" si="24"/>
        <v>0</v>
      </c>
      <c r="P36" s="462">
        <f t="shared" si="24"/>
        <v>0</v>
      </c>
      <c r="Q36" s="462">
        <f t="shared" si="24"/>
        <v>0</v>
      </c>
      <c r="R36" s="462">
        <f t="shared" si="24"/>
        <v>0</v>
      </c>
      <c r="S36" s="455">
        <f t="shared" si="24"/>
        <v>0</v>
      </c>
      <c r="T36" s="154"/>
      <c r="U36" s="282"/>
      <c r="V36" s="280"/>
      <c r="W36" s="280"/>
      <c r="X36" s="280"/>
      <c r="Y36" s="280"/>
      <c r="Z36" s="280"/>
      <c r="AA36" s="280"/>
      <c r="AB36" s="280"/>
      <c r="AC36" s="280"/>
      <c r="AD36" s="280"/>
      <c r="AE36" s="280"/>
      <c r="AF36" s="280"/>
      <c r="AG36" s="280"/>
      <c r="AH36" s="280"/>
      <c r="AI36" s="280"/>
      <c r="AJ36" s="285"/>
      <c r="AK36" s="406"/>
    </row>
    <row r="37" spans="2:37" ht="12" customHeight="1" x14ac:dyDescent="0.2">
      <c r="B37" s="208">
        <v>21</v>
      </c>
      <c r="C37" s="157" t="s">
        <v>178</v>
      </c>
      <c r="D37" s="235">
        <v>0</v>
      </c>
      <c r="E37" s="246">
        <v>25.5</v>
      </c>
      <c r="F37" s="242">
        <f t="shared" si="19"/>
        <v>0</v>
      </c>
      <c r="G37" s="176">
        <f t="shared" si="20"/>
        <v>0</v>
      </c>
      <c r="H37" s="168">
        <f t="shared" ref="H37:R38" si="25">G37</f>
        <v>0</v>
      </c>
      <c r="I37" s="168">
        <f t="shared" si="25"/>
        <v>0</v>
      </c>
      <c r="J37" s="168">
        <f t="shared" si="25"/>
        <v>0</v>
      </c>
      <c r="K37" s="168">
        <f t="shared" si="25"/>
        <v>0</v>
      </c>
      <c r="L37" s="168">
        <f t="shared" si="25"/>
        <v>0</v>
      </c>
      <c r="M37" s="168">
        <f t="shared" si="25"/>
        <v>0</v>
      </c>
      <c r="N37" s="168">
        <f t="shared" si="25"/>
        <v>0</v>
      </c>
      <c r="O37" s="168">
        <f t="shared" si="25"/>
        <v>0</v>
      </c>
      <c r="P37" s="168">
        <f t="shared" si="25"/>
        <v>0</v>
      </c>
      <c r="Q37" s="168">
        <f t="shared" si="25"/>
        <v>0</v>
      </c>
      <c r="R37" s="168">
        <f t="shared" si="25"/>
        <v>0</v>
      </c>
      <c r="S37" s="178">
        <f>SUM(G37:R37)</f>
        <v>0</v>
      </c>
      <c r="T37" s="156"/>
      <c r="U37" s="282"/>
      <c r="V37" s="280"/>
      <c r="W37" s="280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  <c r="AH37" s="280"/>
      <c r="AI37" s="280"/>
      <c r="AJ37" s="285"/>
      <c r="AK37" s="406"/>
    </row>
    <row r="38" spans="2:37" ht="12" customHeight="1" x14ac:dyDescent="0.2">
      <c r="B38" s="208">
        <f t="shared" ref="B38:B98" si="26">B37+1</f>
        <v>22</v>
      </c>
      <c r="C38" s="157" t="s">
        <v>177</v>
      </c>
      <c r="D38" s="235">
        <v>0</v>
      </c>
      <c r="E38" s="246">
        <v>25.5</v>
      </c>
      <c r="F38" s="242">
        <f t="shared" si="19"/>
        <v>0</v>
      </c>
      <c r="G38" s="176">
        <f t="shared" si="20"/>
        <v>0</v>
      </c>
      <c r="H38" s="168">
        <f t="shared" si="25"/>
        <v>0</v>
      </c>
      <c r="I38" s="168">
        <f t="shared" si="25"/>
        <v>0</v>
      </c>
      <c r="J38" s="168">
        <f t="shared" si="25"/>
        <v>0</v>
      </c>
      <c r="K38" s="168">
        <f t="shared" si="25"/>
        <v>0</v>
      </c>
      <c r="L38" s="168">
        <f t="shared" si="25"/>
        <v>0</v>
      </c>
      <c r="M38" s="168">
        <f t="shared" si="25"/>
        <v>0</v>
      </c>
      <c r="N38" s="168">
        <f t="shared" si="25"/>
        <v>0</v>
      </c>
      <c r="O38" s="168">
        <f t="shared" si="25"/>
        <v>0</v>
      </c>
      <c r="P38" s="168">
        <f t="shared" si="25"/>
        <v>0</v>
      </c>
      <c r="Q38" s="168">
        <f t="shared" si="25"/>
        <v>0</v>
      </c>
      <c r="R38" s="168">
        <f t="shared" si="25"/>
        <v>0</v>
      </c>
      <c r="S38" s="178">
        <f>SUM(G38:R38)</f>
        <v>0</v>
      </c>
      <c r="T38" s="156"/>
      <c r="U38" s="282"/>
      <c r="V38" s="280"/>
      <c r="W38" s="280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  <c r="AI38" s="280"/>
      <c r="AJ38" s="285"/>
      <c r="AK38" s="406"/>
    </row>
    <row r="39" spans="2:37" ht="12" customHeight="1" x14ac:dyDescent="0.2">
      <c r="B39" s="208">
        <f t="shared" si="26"/>
        <v>23</v>
      </c>
      <c r="C39" s="157" t="s">
        <v>176</v>
      </c>
      <c r="D39" s="235">
        <v>0</v>
      </c>
      <c r="E39" s="246">
        <v>25.5</v>
      </c>
      <c r="F39" s="242">
        <f t="shared" si="19"/>
        <v>0</v>
      </c>
      <c r="G39" s="176">
        <f t="shared" si="20"/>
        <v>0</v>
      </c>
      <c r="H39" s="168">
        <f t="shared" ref="H39:R40" si="27">G39</f>
        <v>0</v>
      </c>
      <c r="I39" s="168">
        <f t="shared" si="27"/>
        <v>0</v>
      </c>
      <c r="J39" s="168">
        <f t="shared" si="27"/>
        <v>0</v>
      </c>
      <c r="K39" s="168">
        <f t="shared" si="27"/>
        <v>0</v>
      </c>
      <c r="L39" s="168">
        <f t="shared" si="27"/>
        <v>0</v>
      </c>
      <c r="M39" s="168">
        <f t="shared" si="27"/>
        <v>0</v>
      </c>
      <c r="N39" s="168">
        <f t="shared" si="27"/>
        <v>0</v>
      </c>
      <c r="O39" s="168">
        <f t="shared" si="27"/>
        <v>0</v>
      </c>
      <c r="P39" s="168">
        <f t="shared" si="27"/>
        <v>0</v>
      </c>
      <c r="Q39" s="168">
        <f t="shared" si="27"/>
        <v>0</v>
      </c>
      <c r="R39" s="168">
        <f t="shared" si="27"/>
        <v>0</v>
      </c>
      <c r="S39" s="178">
        <f t="shared" si="23"/>
        <v>0</v>
      </c>
      <c r="T39" s="156"/>
      <c r="U39" s="282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5"/>
      <c r="AK39" s="406"/>
    </row>
    <row r="40" spans="2:37" ht="12" customHeight="1" x14ac:dyDescent="0.2">
      <c r="B40" s="208">
        <f t="shared" si="26"/>
        <v>24</v>
      </c>
      <c r="C40" s="157" t="s">
        <v>175</v>
      </c>
      <c r="D40" s="235">
        <v>0</v>
      </c>
      <c r="E40" s="246">
        <v>25.5</v>
      </c>
      <c r="F40" s="242">
        <f t="shared" si="19"/>
        <v>0</v>
      </c>
      <c r="G40" s="176">
        <f t="shared" si="20"/>
        <v>0</v>
      </c>
      <c r="H40" s="168">
        <f t="shared" si="27"/>
        <v>0</v>
      </c>
      <c r="I40" s="168">
        <f t="shared" si="27"/>
        <v>0</v>
      </c>
      <c r="J40" s="168">
        <f t="shared" si="27"/>
        <v>0</v>
      </c>
      <c r="K40" s="168">
        <f t="shared" si="27"/>
        <v>0</v>
      </c>
      <c r="L40" s="168">
        <f t="shared" si="27"/>
        <v>0</v>
      </c>
      <c r="M40" s="168">
        <f t="shared" si="27"/>
        <v>0</v>
      </c>
      <c r="N40" s="168">
        <f t="shared" si="27"/>
        <v>0</v>
      </c>
      <c r="O40" s="168">
        <f t="shared" si="27"/>
        <v>0</v>
      </c>
      <c r="P40" s="168">
        <f t="shared" si="27"/>
        <v>0</v>
      </c>
      <c r="Q40" s="168">
        <f t="shared" si="27"/>
        <v>0</v>
      </c>
      <c r="R40" s="168">
        <f t="shared" si="27"/>
        <v>0</v>
      </c>
      <c r="S40" s="178">
        <f>SUM(G40:R40)</f>
        <v>0</v>
      </c>
      <c r="T40" s="156"/>
      <c r="U40" s="282"/>
      <c r="V40" s="280"/>
      <c r="W40" s="280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0"/>
      <c r="AJ40" s="285"/>
      <c r="AK40" s="406"/>
    </row>
    <row r="41" spans="2:37" ht="12" customHeight="1" x14ac:dyDescent="0.2">
      <c r="B41" s="208">
        <f t="shared" si="26"/>
        <v>25</v>
      </c>
      <c r="C41" s="157" t="s">
        <v>174</v>
      </c>
      <c r="D41" s="235">
        <v>0</v>
      </c>
      <c r="E41" s="246">
        <v>25.5</v>
      </c>
      <c r="F41" s="242">
        <f t="shared" si="19"/>
        <v>0</v>
      </c>
      <c r="G41" s="176">
        <f t="shared" si="20"/>
        <v>0</v>
      </c>
      <c r="H41" s="168">
        <f t="shared" ref="H41:R42" si="28">G41</f>
        <v>0</v>
      </c>
      <c r="I41" s="168">
        <f t="shared" si="28"/>
        <v>0</v>
      </c>
      <c r="J41" s="168">
        <f t="shared" si="28"/>
        <v>0</v>
      </c>
      <c r="K41" s="168">
        <f t="shared" si="28"/>
        <v>0</v>
      </c>
      <c r="L41" s="168">
        <f t="shared" si="28"/>
        <v>0</v>
      </c>
      <c r="M41" s="168">
        <f t="shared" si="28"/>
        <v>0</v>
      </c>
      <c r="N41" s="168">
        <f t="shared" si="28"/>
        <v>0</v>
      </c>
      <c r="O41" s="168">
        <f t="shared" si="28"/>
        <v>0</v>
      </c>
      <c r="P41" s="168">
        <f t="shared" si="28"/>
        <v>0</v>
      </c>
      <c r="Q41" s="168">
        <f t="shared" si="28"/>
        <v>0</v>
      </c>
      <c r="R41" s="168">
        <f t="shared" si="28"/>
        <v>0</v>
      </c>
      <c r="S41" s="178">
        <f t="shared" si="23"/>
        <v>0</v>
      </c>
      <c r="T41" s="156"/>
      <c r="U41" s="282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  <c r="AI41" s="280"/>
      <c r="AJ41" s="285"/>
      <c r="AK41" s="406"/>
    </row>
    <row r="42" spans="2:37" ht="12" customHeight="1" x14ac:dyDescent="0.2">
      <c r="B42" s="208">
        <f t="shared" si="26"/>
        <v>26</v>
      </c>
      <c r="C42" s="157" t="s">
        <v>173</v>
      </c>
      <c r="D42" s="235">
        <v>0</v>
      </c>
      <c r="E42" s="246">
        <v>25.5</v>
      </c>
      <c r="F42" s="242">
        <f t="shared" si="19"/>
        <v>0</v>
      </c>
      <c r="G42" s="176">
        <f t="shared" si="20"/>
        <v>0</v>
      </c>
      <c r="H42" s="168">
        <f t="shared" si="28"/>
        <v>0</v>
      </c>
      <c r="I42" s="168">
        <f t="shared" si="28"/>
        <v>0</v>
      </c>
      <c r="J42" s="168">
        <f t="shared" si="28"/>
        <v>0</v>
      </c>
      <c r="K42" s="168">
        <f t="shared" si="28"/>
        <v>0</v>
      </c>
      <c r="L42" s="168">
        <f t="shared" si="28"/>
        <v>0</v>
      </c>
      <c r="M42" s="168">
        <f t="shared" si="28"/>
        <v>0</v>
      </c>
      <c r="N42" s="168">
        <f t="shared" si="28"/>
        <v>0</v>
      </c>
      <c r="O42" s="168">
        <f t="shared" si="28"/>
        <v>0</v>
      </c>
      <c r="P42" s="168">
        <f t="shared" si="28"/>
        <v>0</v>
      </c>
      <c r="Q42" s="168">
        <f t="shared" si="28"/>
        <v>0</v>
      </c>
      <c r="R42" s="168">
        <f t="shared" si="28"/>
        <v>0</v>
      </c>
      <c r="S42" s="178">
        <f>SUM(G42:R42)</f>
        <v>0</v>
      </c>
      <c r="T42" s="156"/>
      <c r="U42" s="282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5"/>
      <c r="AK42" s="406"/>
    </row>
    <row r="43" spans="2:37" ht="12" customHeight="1" x14ac:dyDescent="0.2">
      <c r="B43" s="208">
        <f t="shared" si="26"/>
        <v>27</v>
      </c>
      <c r="C43" s="157" t="s">
        <v>172</v>
      </c>
      <c r="D43" s="235">
        <v>0</v>
      </c>
      <c r="E43" s="246">
        <v>25.5</v>
      </c>
      <c r="F43" s="242">
        <f t="shared" si="19"/>
        <v>0</v>
      </c>
      <c r="G43" s="176">
        <f t="shared" si="20"/>
        <v>0</v>
      </c>
      <c r="H43" s="168">
        <f t="shared" ref="H43:R43" si="29">G43</f>
        <v>0</v>
      </c>
      <c r="I43" s="168">
        <f t="shared" si="29"/>
        <v>0</v>
      </c>
      <c r="J43" s="168">
        <f t="shared" si="29"/>
        <v>0</v>
      </c>
      <c r="K43" s="168">
        <f t="shared" si="29"/>
        <v>0</v>
      </c>
      <c r="L43" s="168">
        <f t="shared" si="29"/>
        <v>0</v>
      </c>
      <c r="M43" s="168">
        <f t="shared" si="29"/>
        <v>0</v>
      </c>
      <c r="N43" s="168">
        <f t="shared" si="29"/>
        <v>0</v>
      </c>
      <c r="O43" s="168">
        <f t="shared" si="29"/>
        <v>0</v>
      </c>
      <c r="P43" s="168">
        <f t="shared" si="29"/>
        <v>0</v>
      </c>
      <c r="Q43" s="168">
        <f t="shared" si="29"/>
        <v>0</v>
      </c>
      <c r="R43" s="168">
        <f t="shared" si="29"/>
        <v>0</v>
      </c>
      <c r="S43" s="178">
        <f t="shared" si="23"/>
        <v>0</v>
      </c>
      <c r="T43" s="156"/>
      <c r="U43" s="282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5"/>
      <c r="AK43" s="406"/>
    </row>
    <row r="44" spans="2:37" ht="12" customHeight="1" x14ac:dyDescent="0.2">
      <c r="B44" s="208">
        <f t="shared" si="26"/>
        <v>28</v>
      </c>
      <c r="C44" s="157" t="s">
        <v>171</v>
      </c>
      <c r="D44" s="235">
        <v>0</v>
      </c>
      <c r="E44" s="246">
        <v>25.5</v>
      </c>
      <c r="F44" s="242">
        <f t="shared" si="19"/>
        <v>0</v>
      </c>
      <c r="G44" s="176">
        <f t="shared" si="20"/>
        <v>0</v>
      </c>
      <c r="H44" s="168">
        <f t="shared" ref="H44:R44" si="30">G44</f>
        <v>0</v>
      </c>
      <c r="I44" s="168">
        <f t="shared" si="30"/>
        <v>0</v>
      </c>
      <c r="J44" s="168">
        <f t="shared" si="30"/>
        <v>0</v>
      </c>
      <c r="K44" s="168">
        <f t="shared" si="30"/>
        <v>0</v>
      </c>
      <c r="L44" s="168">
        <f t="shared" si="30"/>
        <v>0</v>
      </c>
      <c r="M44" s="168">
        <f t="shared" si="30"/>
        <v>0</v>
      </c>
      <c r="N44" s="168">
        <f t="shared" si="30"/>
        <v>0</v>
      </c>
      <c r="O44" s="168">
        <f t="shared" si="30"/>
        <v>0</v>
      </c>
      <c r="P44" s="168">
        <f t="shared" si="30"/>
        <v>0</v>
      </c>
      <c r="Q44" s="168">
        <f t="shared" si="30"/>
        <v>0</v>
      </c>
      <c r="R44" s="168">
        <f t="shared" si="30"/>
        <v>0</v>
      </c>
      <c r="S44" s="178">
        <f t="shared" si="23"/>
        <v>0</v>
      </c>
      <c r="T44" s="156"/>
      <c r="U44" s="282"/>
      <c r="V44" s="285"/>
      <c r="W44" s="280"/>
      <c r="X44" s="280"/>
      <c r="Y44" s="280"/>
      <c r="Z44" s="280">
        <v>0</v>
      </c>
      <c r="AA44" s="280"/>
      <c r="AB44" s="280"/>
      <c r="AC44" s="280"/>
      <c r="AD44" s="280"/>
      <c r="AE44" s="280"/>
      <c r="AF44" s="280"/>
      <c r="AG44" s="280"/>
      <c r="AH44" s="280"/>
      <c r="AI44" s="280"/>
      <c r="AJ44" s="285"/>
      <c r="AK44" s="406"/>
    </row>
    <row r="45" spans="2:37" ht="12" customHeight="1" x14ac:dyDescent="0.2">
      <c r="B45" s="208">
        <f t="shared" si="26"/>
        <v>29</v>
      </c>
      <c r="C45" s="157" t="s">
        <v>170</v>
      </c>
      <c r="D45" s="235">
        <v>0</v>
      </c>
      <c r="E45" s="247">
        <v>0</v>
      </c>
      <c r="F45" s="242">
        <f t="shared" si="19"/>
        <v>0</v>
      </c>
      <c r="G45" s="176">
        <f t="shared" si="20"/>
        <v>0</v>
      </c>
      <c r="H45" s="168">
        <f t="shared" ref="H45" si="31">G45</f>
        <v>0</v>
      </c>
      <c r="I45" s="168">
        <f t="shared" ref="I45" si="32">H45</f>
        <v>0</v>
      </c>
      <c r="J45" s="168">
        <f t="shared" ref="J45" si="33">I45</f>
        <v>0</v>
      </c>
      <c r="K45" s="168">
        <f t="shared" ref="K45" si="34">J45</f>
        <v>0</v>
      </c>
      <c r="L45" s="168">
        <f t="shared" ref="L45" si="35">K45</f>
        <v>0</v>
      </c>
      <c r="M45" s="168">
        <f t="shared" ref="M45" si="36">L45</f>
        <v>0</v>
      </c>
      <c r="N45" s="168">
        <f t="shared" ref="N45" si="37">M45</f>
        <v>0</v>
      </c>
      <c r="O45" s="168">
        <f t="shared" ref="O45" si="38">N45</f>
        <v>0</v>
      </c>
      <c r="P45" s="168">
        <f t="shared" ref="P45" si="39">O45</f>
        <v>0</v>
      </c>
      <c r="Q45" s="168">
        <f t="shared" ref="Q45" si="40">P45</f>
        <v>0</v>
      </c>
      <c r="R45" s="168">
        <f t="shared" ref="R45" si="41">Q45</f>
        <v>0</v>
      </c>
      <c r="S45" s="178">
        <f t="shared" ref="S45" si="42">SUM(G45:R45)</f>
        <v>0</v>
      </c>
      <c r="T45" s="156"/>
      <c r="U45" s="282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5"/>
      <c r="AK45" s="406"/>
    </row>
    <row r="46" spans="2:37" ht="12" customHeight="1" x14ac:dyDescent="0.2">
      <c r="B46" s="208">
        <f t="shared" si="26"/>
        <v>30</v>
      </c>
      <c r="C46" s="415" t="s">
        <v>169</v>
      </c>
      <c r="D46" s="235">
        <v>0</v>
      </c>
      <c r="E46" s="247">
        <v>0</v>
      </c>
      <c r="F46" s="242">
        <f t="shared" si="19"/>
        <v>0</v>
      </c>
      <c r="G46" s="176">
        <f t="shared" si="20"/>
        <v>0</v>
      </c>
      <c r="H46" s="168">
        <f t="shared" ref="H46:R46" si="43">G46</f>
        <v>0</v>
      </c>
      <c r="I46" s="168">
        <f t="shared" si="43"/>
        <v>0</v>
      </c>
      <c r="J46" s="168">
        <f t="shared" si="43"/>
        <v>0</v>
      </c>
      <c r="K46" s="168">
        <f t="shared" si="43"/>
        <v>0</v>
      </c>
      <c r="L46" s="168">
        <f t="shared" si="43"/>
        <v>0</v>
      </c>
      <c r="M46" s="168">
        <f t="shared" si="43"/>
        <v>0</v>
      </c>
      <c r="N46" s="168">
        <f t="shared" si="43"/>
        <v>0</v>
      </c>
      <c r="O46" s="168">
        <f t="shared" si="43"/>
        <v>0</v>
      </c>
      <c r="P46" s="168">
        <f t="shared" si="43"/>
        <v>0</v>
      </c>
      <c r="Q46" s="168">
        <f t="shared" si="43"/>
        <v>0</v>
      </c>
      <c r="R46" s="168">
        <f t="shared" si="43"/>
        <v>0</v>
      </c>
      <c r="S46" s="178">
        <f>SUM(G46:R46)</f>
        <v>0</v>
      </c>
      <c r="T46" s="156"/>
      <c r="U46" s="282"/>
      <c r="V46" s="280"/>
      <c r="W46" s="280"/>
      <c r="X46" s="280"/>
      <c r="Y46" s="280"/>
      <c r="Z46" s="280"/>
      <c r="AA46" s="280"/>
      <c r="AB46" s="280"/>
      <c r="AC46" s="280"/>
      <c r="AD46" s="280"/>
      <c r="AE46" s="280"/>
      <c r="AF46" s="280"/>
      <c r="AG46" s="280"/>
      <c r="AH46" s="280"/>
      <c r="AI46" s="280"/>
      <c r="AJ46" s="285"/>
      <c r="AK46" s="406"/>
    </row>
    <row r="47" spans="2:37" x14ac:dyDescent="0.2">
      <c r="B47" s="458"/>
      <c r="C47" s="459" t="s">
        <v>90</v>
      </c>
      <c r="D47" s="453">
        <f>SUM(D48:D52)</f>
        <v>0</v>
      </c>
      <c r="E47" s="460">
        <v>0</v>
      </c>
      <c r="F47" s="455">
        <f>SUM(F48:F52)</f>
        <v>0</v>
      </c>
      <c r="G47" s="461">
        <f>SUM(G48:G52)</f>
        <v>0</v>
      </c>
      <c r="H47" s="462">
        <f t="shared" ref="H47:S47" si="44">SUM(H48:H52)</f>
        <v>0</v>
      </c>
      <c r="I47" s="462">
        <f t="shared" si="44"/>
        <v>0</v>
      </c>
      <c r="J47" s="462">
        <f t="shared" si="44"/>
        <v>0</v>
      </c>
      <c r="K47" s="462">
        <f t="shared" si="44"/>
        <v>0</v>
      </c>
      <c r="L47" s="462">
        <f t="shared" si="44"/>
        <v>0</v>
      </c>
      <c r="M47" s="462">
        <f t="shared" si="44"/>
        <v>0</v>
      </c>
      <c r="N47" s="462">
        <f>SUM(N48:N52)</f>
        <v>0</v>
      </c>
      <c r="O47" s="462">
        <f t="shared" si="44"/>
        <v>0</v>
      </c>
      <c r="P47" s="462">
        <f t="shared" si="44"/>
        <v>0</v>
      </c>
      <c r="Q47" s="462">
        <f t="shared" si="44"/>
        <v>0</v>
      </c>
      <c r="R47" s="462">
        <f>SUM(R48:R52)</f>
        <v>0</v>
      </c>
      <c r="S47" s="455">
        <f t="shared" si="44"/>
        <v>0</v>
      </c>
      <c r="T47" s="154"/>
      <c r="U47" s="282"/>
      <c r="V47" s="280"/>
      <c r="W47" s="280"/>
      <c r="X47" s="280"/>
      <c r="Y47" s="280"/>
      <c r="Z47" s="280"/>
      <c r="AA47" s="280"/>
      <c r="AB47" s="280"/>
      <c r="AC47" s="280"/>
      <c r="AD47" s="280"/>
      <c r="AE47" s="280"/>
      <c r="AF47" s="280"/>
      <c r="AG47" s="280"/>
      <c r="AH47" s="280"/>
      <c r="AI47" s="280"/>
      <c r="AJ47" s="285"/>
      <c r="AK47" s="406"/>
    </row>
    <row r="48" spans="2:37" ht="12" customHeight="1" x14ac:dyDescent="0.2">
      <c r="B48" s="208">
        <v>31</v>
      </c>
      <c r="C48" s="157" t="s">
        <v>168</v>
      </c>
      <c r="D48" s="235">
        <v>0</v>
      </c>
      <c r="E48" s="246">
        <v>25.5</v>
      </c>
      <c r="F48" s="242">
        <f t="shared" si="19"/>
        <v>0</v>
      </c>
      <c r="G48" s="176">
        <f t="shared" si="20"/>
        <v>0</v>
      </c>
      <c r="H48" s="168">
        <f t="shared" ref="H48:R49" si="45">G48</f>
        <v>0</v>
      </c>
      <c r="I48" s="168">
        <f t="shared" si="45"/>
        <v>0</v>
      </c>
      <c r="J48" s="168">
        <f t="shared" si="45"/>
        <v>0</v>
      </c>
      <c r="K48" s="168">
        <f t="shared" si="45"/>
        <v>0</v>
      </c>
      <c r="L48" s="168">
        <f t="shared" si="45"/>
        <v>0</v>
      </c>
      <c r="M48" s="168">
        <f t="shared" si="45"/>
        <v>0</v>
      </c>
      <c r="N48" s="168">
        <f t="shared" si="45"/>
        <v>0</v>
      </c>
      <c r="O48" s="168">
        <f t="shared" si="45"/>
        <v>0</v>
      </c>
      <c r="P48" s="168">
        <f t="shared" si="45"/>
        <v>0</v>
      </c>
      <c r="Q48" s="168">
        <f t="shared" si="45"/>
        <v>0</v>
      </c>
      <c r="R48" s="168">
        <f t="shared" si="45"/>
        <v>0</v>
      </c>
      <c r="S48" s="178">
        <f t="shared" si="23"/>
        <v>0</v>
      </c>
      <c r="T48" s="156"/>
      <c r="U48" s="282"/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5"/>
      <c r="AK48" s="406"/>
    </row>
    <row r="49" spans="2:37" ht="12" customHeight="1" x14ac:dyDescent="0.2">
      <c r="B49" s="208">
        <f t="shared" si="26"/>
        <v>32</v>
      </c>
      <c r="C49" s="157" t="s">
        <v>167</v>
      </c>
      <c r="D49" s="236">
        <v>0</v>
      </c>
      <c r="E49" s="246">
        <f t="shared" ref="E49:E57" si="46">E48</f>
        <v>25.5</v>
      </c>
      <c r="F49" s="242">
        <f t="shared" si="19"/>
        <v>0</v>
      </c>
      <c r="G49" s="176">
        <f t="shared" si="20"/>
        <v>0</v>
      </c>
      <c r="H49" s="183">
        <f t="shared" si="45"/>
        <v>0</v>
      </c>
      <c r="I49" s="183">
        <f t="shared" si="45"/>
        <v>0</v>
      </c>
      <c r="J49" s="183">
        <f t="shared" si="45"/>
        <v>0</v>
      </c>
      <c r="K49" s="183">
        <f t="shared" si="45"/>
        <v>0</v>
      </c>
      <c r="L49" s="183">
        <f t="shared" si="45"/>
        <v>0</v>
      </c>
      <c r="M49" s="183">
        <f t="shared" si="45"/>
        <v>0</v>
      </c>
      <c r="N49" s="183">
        <f t="shared" si="45"/>
        <v>0</v>
      </c>
      <c r="O49" s="183">
        <f t="shared" si="45"/>
        <v>0</v>
      </c>
      <c r="P49" s="183">
        <f t="shared" si="45"/>
        <v>0</v>
      </c>
      <c r="Q49" s="183">
        <f t="shared" si="45"/>
        <v>0</v>
      </c>
      <c r="R49" s="183">
        <f t="shared" si="45"/>
        <v>0</v>
      </c>
      <c r="S49" s="184">
        <f>SUM(G49:R49)</f>
        <v>0</v>
      </c>
      <c r="T49" s="156"/>
      <c r="U49" s="282"/>
      <c r="V49" s="280"/>
      <c r="W49" s="280"/>
      <c r="X49" s="280"/>
      <c r="Y49" s="280"/>
      <c r="Z49" s="280"/>
      <c r="AA49" s="280"/>
      <c r="AB49" s="280"/>
      <c r="AC49" s="280"/>
      <c r="AD49" s="280"/>
      <c r="AE49" s="280"/>
      <c r="AF49" s="280"/>
      <c r="AG49" s="280"/>
      <c r="AH49" s="280"/>
      <c r="AI49" s="280"/>
      <c r="AJ49" s="285"/>
      <c r="AK49" s="406"/>
    </row>
    <row r="50" spans="2:37" ht="12" customHeight="1" x14ac:dyDescent="0.2">
      <c r="B50" s="208">
        <f t="shared" si="26"/>
        <v>33</v>
      </c>
      <c r="C50" s="157" t="s">
        <v>159</v>
      </c>
      <c r="D50" s="237">
        <v>0</v>
      </c>
      <c r="E50" s="246">
        <f t="shared" si="46"/>
        <v>25.5</v>
      </c>
      <c r="F50" s="242">
        <f t="shared" si="19"/>
        <v>0</v>
      </c>
      <c r="G50" s="176">
        <f t="shared" si="20"/>
        <v>0</v>
      </c>
      <c r="H50" s="168">
        <f t="shared" ref="H50:R52" si="47">G50</f>
        <v>0</v>
      </c>
      <c r="I50" s="168">
        <f t="shared" si="47"/>
        <v>0</v>
      </c>
      <c r="J50" s="168">
        <f t="shared" si="47"/>
        <v>0</v>
      </c>
      <c r="K50" s="168">
        <f t="shared" si="47"/>
        <v>0</v>
      </c>
      <c r="L50" s="168">
        <f t="shared" si="47"/>
        <v>0</v>
      </c>
      <c r="M50" s="168">
        <f t="shared" si="47"/>
        <v>0</v>
      </c>
      <c r="N50" s="168">
        <f t="shared" si="47"/>
        <v>0</v>
      </c>
      <c r="O50" s="168">
        <f t="shared" si="47"/>
        <v>0</v>
      </c>
      <c r="P50" s="168">
        <f t="shared" si="47"/>
        <v>0</v>
      </c>
      <c r="Q50" s="168">
        <f t="shared" si="47"/>
        <v>0</v>
      </c>
      <c r="R50" s="168">
        <f t="shared" si="47"/>
        <v>0</v>
      </c>
      <c r="S50" s="178">
        <f t="shared" si="23"/>
        <v>0</v>
      </c>
      <c r="T50" s="156"/>
      <c r="U50" s="282"/>
      <c r="V50" s="280"/>
      <c r="W50" s="280"/>
      <c r="X50" s="280"/>
      <c r="Y50" s="280"/>
      <c r="Z50" s="280"/>
      <c r="AA50" s="280"/>
      <c r="AB50" s="280"/>
      <c r="AC50" s="280"/>
      <c r="AD50" s="280"/>
      <c r="AE50" s="280"/>
      <c r="AF50" s="280"/>
      <c r="AG50" s="280"/>
      <c r="AH50" s="280"/>
      <c r="AI50" s="280"/>
      <c r="AJ50" s="285"/>
      <c r="AK50" s="406"/>
    </row>
    <row r="51" spans="2:37" ht="12" customHeight="1" x14ac:dyDescent="0.2">
      <c r="B51" s="208">
        <f t="shared" si="26"/>
        <v>34</v>
      </c>
      <c r="C51" s="157" t="s">
        <v>166</v>
      </c>
      <c r="D51" s="238">
        <v>0</v>
      </c>
      <c r="E51" s="247">
        <v>0</v>
      </c>
      <c r="F51" s="242">
        <f t="shared" si="19"/>
        <v>0</v>
      </c>
      <c r="G51" s="176">
        <f t="shared" si="20"/>
        <v>0</v>
      </c>
      <c r="H51" s="185">
        <f t="shared" si="47"/>
        <v>0</v>
      </c>
      <c r="I51" s="185">
        <f t="shared" si="47"/>
        <v>0</v>
      </c>
      <c r="J51" s="185">
        <f t="shared" si="47"/>
        <v>0</v>
      </c>
      <c r="K51" s="185">
        <f t="shared" si="47"/>
        <v>0</v>
      </c>
      <c r="L51" s="185">
        <f t="shared" si="47"/>
        <v>0</v>
      </c>
      <c r="M51" s="185">
        <f t="shared" si="47"/>
        <v>0</v>
      </c>
      <c r="N51" s="185">
        <f t="shared" si="47"/>
        <v>0</v>
      </c>
      <c r="O51" s="185">
        <f t="shared" si="47"/>
        <v>0</v>
      </c>
      <c r="P51" s="185">
        <f t="shared" si="47"/>
        <v>0</v>
      </c>
      <c r="Q51" s="185">
        <f t="shared" si="47"/>
        <v>0</v>
      </c>
      <c r="R51" s="185">
        <f t="shared" si="47"/>
        <v>0</v>
      </c>
      <c r="S51" s="186">
        <f>SUM(G51:R51)</f>
        <v>0</v>
      </c>
      <c r="T51" s="156"/>
      <c r="U51" s="282"/>
      <c r="V51" s="280"/>
      <c r="W51" s="280"/>
      <c r="X51" s="280"/>
      <c r="Y51" s="280"/>
      <c r="Z51" s="280"/>
      <c r="AA51" s="280"/>
      <c r="AB51" s="280"/>
      <c r="AC51" s="280"/>
      <c r="AD51" s="280"/>
      <c r="AE51" s="280"/>
      <c r="AF51" s="280"/>
      <c r="AG51" s="280"/>
      <c r="AH51" s="280"/>
      <c r="AI51" s="280"/>
      <c r="AJ51" s="285"/>
      <c r="AK51" s="406"/>
    </row>
    <row r="52" spans="2:37" ht="12" customHeight="1" x14ac:dyDescent="0.2">
      <c r="B52" s="208">
        <f t="shared" si="26"/>
        <v>35</v>
      </c>
      <c r="C52" s="415" t="s">
        <v>165</v>
      </c>
      <c r="D52" s="235">
        <v>0</v>
      </c>
      <c r="E52" s="246">
        <f>E50</f>
        <v>25.5</v>
      </c>
      <c r="F52" s="242">
        <f t="shared" si="19"/>
        <v>0</v>
      </c>
      <c r="G52" s="176">
        <f t="shared" si="20"/>
        <v>0</v>
      </c>
      <c r="H52" s="168">
        <f t="shared" si="47"/>
        <v>0</v>
      </c>
      <c r="I52" s="168">
        <f t="shared" si="47"/>
        <v>0</v>
      </c>
      <c r="J52" s="168">
        <f t="shared" si="47"/>
        <v>0</v>
      </c>
      <c r="K52" s="168">
        <f t="shared" si="47"/>
        <v>0</v>
      </c>
      <c r="L52" s="168">
        <f t="shared" si="47"/>
        <v>0</v>
      </c>
      <c r="M52" s="168">
        <f t="shared" si="47"/>
        <v>0</v>
      </c>
      <c r="N52" s="168">
        <f t="shared" si="47"/>
        <v>0</v>
      </c>
      <c r="O52" s="168">
        <f t="shared" si="47"/>
        <v>0</v>
      </c>
      <c r="P52" s="168">
        <f t="shared" si="47"/>
        <v>0</v>
      </c>
      <c r="Q52" s="168">
        <f t="shared" si="47"/>
        <v>0</v>
      </c>
      <c r="R52" s="168">
        <f t="shared" si="47"/>
        <v>0</v>
      </c>
      <c r="S52" s="178">
        <f>SUM(G52:R52)</f>
        <v>0</v>
      </c>
      <c r="T52" s="156"/>
      <c r="U52" s="407"/>
      <c r="V52" s="288"/>
      <c r="W52" s="288"/>
      <c r="X52" s="288"/>
      <c r="Y52" s="288"/>
      <c r="Z52" s="288"/>
      <c r="AA52" s="288"/>
      <c r="AB52" s="288"/>
      <c r="AC52" s="288"/>
      <c r="AD52" s="288"/>
      <c r="AE52" s="288"/>
      <c r="AF52" s="288"/>
      <c r="AG52" s="288"/>
      <c r="AH52" s="288"/>
      <c r="AI52" s="288"/>
      <c r="AJ52" s="408"/>
      <c r="AK52" s="409"/>
    </row>
    <row r="53" spans="2:37" x14ac:dyDescent="0.2">
      <c r="B53" s="458"/>
      <c r="C53" s="459" t="s">
        <v>91</v>
      </c>
      <c r="D53" s="453">
        <f>SUM(D54:D57)</f>
        <v>0</v>
      </c>
      <c r="E53" s="460"/>
      <c r="F53" s="455">
        <f>SUM(F54:F57)</f>
        <v>0</v>
      </c>
      <c r="G53" s="461">
        <f>SUM(G54:G57)</f>
        <v>0</v>
      </c>
      <c r="H53" s="462">
        <f t="shared" ref="H53:S53" si="48">SUM(H54:H57)</f>
        <v>0</v>
      </c>
      <c r="I53" s="462">
        <f t="shared" si="48"/>
        <v>0</v>
      </c>
      <c r="J53" s="462">
        <f t="shared" si="48"/>
        <v>0</v>
      </c>
      <c r="K53" s="462">
        <f t="shared" si="48"/>
        <v>0</v>
      </c>
      <c r="L53" s="462">
        <f t="shared" si="48"/>
        <v>0</v>
      </c>
      <c r="M53" s="462">
        <f t="shared" si="48"/>
        <v>0</v>
      </c>
      <c r="N53" s="462">
        <f>SUM(N54:N57)</f>
        <v>0</v>
      </c>
      <c r="O53" s="462">
        <f t="shared" si="48"/>
        <v>0</v>
      </c>
      <c r="P53" s="462">
        <f t="shared" si="48"/>
        <v>0</v>
      </c>
      <c r="Q53" s="462">
        <f t="shared" si="48"/>
        <v>0</v>
      </c>
      <c r="R53" s="462">
        <f>SUM(R54:R57)</f>
        <v>0</v>
      </c>
      <c r="S53" s="455">
        <f t="shared" si="48"/>
        <v>0</v>
      </c>
      <c r="T53" s="154"/>
      <c r="U53" s="410"/>
      <c r="V53" s="411"/>
      <c r="W53" s="411"/>
      <c r="X53" s="411"/>
      <c r="Y53" s="411"/>
      <c r="Z53" s="411"/>
      <c r="AA53" s="411"/>
      <c r="AB53" s="411"/>
      <c r="AC53" s="411"/>
      <c r="AD53" s="411"/>
      <c r="AE53" s="411"/>
      <c r="AF53" s="411"/>
      <c r="AG53" s="411"/>
      <c r="AH53" s="411"/>
      <c r="AI53" s="411"/>
      <c r="AJ53" s="411"/>
      <c r="AK53" s="412"/>
    </row>
    <row r="54" spans="2:37" ht="12" customHeight="1" x14ac:dyDescent="0.2">
      <c r="B54" s="208">
        <v>36</v>
      </c>
      <c r="C54" s="157" t="s">
        <v>164</v>
      </c>
      <c r="D54" s="235">
        <v>0</v>
      </c>
      <c r="E54" s="246">
        <v>25.5</v>
      </c>
      <c r="F54" s="243">
        <f t="shared" si="19"/>
        <v>0</v>
      </c>
      <c r="G54" s="176">
        <f t="shared" si="20"/>
        <v>0</v>
      </c>
      <c r="H54" s="168">
        <f t="shared" ref="H54:R54" si="49">G54</f>
        <v>0</v>
      </c>
      <c r="I54" s="168">
        <f t="shared" si="49"/>
        <v>0</v>
      </c>
      <c r="J54" s="168">
        <f t="shared" si="49"/>
        <v>0</v>
      </c>
      <c r="K54" s="168">
        <f t="shared" si="49"/>
        <v>0</v>
      </c>
      <c r="L54" s="168">
        <f t="shared" si="49"/>
        <v>0</v>
      </c>
      <c r="M54" s="168">
        <f t="shared" si="49"/>
        <v>0</v>
      </c>
      <c r="N54" s="168">
        <f t="shared" si="49"/>
        <v>0</v>
      </c>
      <c r="O54" s="168">
        <f t="shared" si="49"/>
        <v>0</v>
      </c>
      <c r="P54" s="168">
        <f t="shared" si="49"/>
        <v>0</v>
      </c>
      <c r="Q54" s="168">
        <f t="shared" si="49"/>
        <v>0</v>
      </c>
      <c r="R54" s="168">
        <f t="shared" si="49"/>
        <v>0</v>
      </c>
      <c r="S54" s="178">
        <f t="shared" ref="S54:S57" si="50">SUM(G54:R54)</f>
        <v>0</v>
      </c>
      <c r="T54" s="156"/>
      <c r="U54" s="282"/>
      <c r="V54" s="285"/>
      <c r="W54" s="285"/>
      <c r="X54" s="285"/>
      <c r="Y54" s="285"/>
      <c r="Z54" s="285"/>
      <c r="AA54" s="285"/>
      <c r="AB54" s="285"/>
      <c r="AC54" s="285"/>
      <c r="AD54" s="285"/>
      <c r="AE54" s="285"/>
      <c r="AF54" s="285"/>
      <c r="AG54" s="285"/>
      <c r="AH54" s="285"/>
      <c r="AI54" s="285"/>
      <c r="AJ54" s="285"/>
      <c r="AK54" s="406"/>
    </row>
    <row r="55" spans="2:37" ht="12" customHeight="1" x14ac:dyDescent="0.2">
      <c r="B55" s="208">
        <f t="shared" si="26"/>
        <v>37</v>
      </c>
      <c r="C55" s="157" t="s">
        <v>163</v>
      </c>
      <c r="D55" s="238">
        <v>0</v>
      </c>
      <c r="E55" s="246">
        <f t="shared" si="46"/>
        <v>25.5</v>
      </c>
      <c r="F55" s="243">
        <f t="shared" si="19"/>
        <v>0</v>
      </c>
      <c r="G55" s="176">
        <f t="shared" si="20"/>
        <v>0</v>
      </c>
      <c r="H55" s="168">
        <f t="shared" ref="H55:R55" si="51">G55</f>
        <v>0</v>
      </c>
      <c r="I55" s="168">
        <f t="shared" si="51"/>
        <v>0</v>
      </c>
      <c r="J55" s="168">
        <f t="shared" si="51"/>
        <v>0</v>
      </c>
      <c r="K55" s="168">
        <f t="shared" si="51"/>
        <v>0</v>
      </c>
      <c r="L55" s="168">
        <f t="shared" si="51"/>
        <v>0</v>
      </c>
      <c r="M55" s="168">
        <f t="shared" si="51"/>
        <v>0</v>
      </c>
      <c r="N55" s="168">
        <f t="shared" si="51"/>
        <v>0</v>
      </c>
      <c r="O55" s="168">
        <f t="shared" si="51"/>
        <v>0</v>
      </c>
      <c r="P55" s="168">
        <f t="shared" si="51"/>
        <v>0</v>
      </c>
      <c r="Q55" s="168">
        <f t="shared" si="51"/>
        <v>0</v>
      </c>
      <c r="R55" s="168">
        <f t="shared" si="51"/>
        <v>0</v>
      </c>
      <c r="S55" s="178">
        <f t="shared" si="50"/>
        <v>0</v>
      </c>
      <c r="T55" s="156"/>
      <c r="U55" s="282"/>
      <c r="V55" s="285"/>
      <c r="W55" s="285"/>
      <c r="X55" s="285">
        <v>0</v>
      </c>
      <c r="Y55" s="285"/>
      <c r="Z55" s="285"/>
      <c r="AA55" s="285"/>
      <c r="AB55" s="285"/>
      <c r="AC55" s="285"/>
      <c r="AD55" s="285"/>
      <c r="AE55" s="285"/>
      <c r="AF55" s="285"/>
      <c r="AG55" s="285"/>
      <c r="AH55" s="285"/>
      <c r="AI55" s="285"/>
      <c r="AJ55" s="285"/>
      <c r="AK55" s="406"/>
    </row>
    <row r="56" spans="2:37" ht="12" customHeight="1" x14ac:dyDescent="0.2">
      <c r="B56" s="208">
        <f t="shared" si="26"/>
        <v>38</v>
      </c>
      <c r="C56" s="157" t="s">
        <v>162</v>
      </c>
      <c r="D56" s="235">
        <v>0</v>
      </c>
      <c r="E56" s="246">
        <f t="shared" si="46"/>
        <v>25.5</v>
      </c>
      <c r="F56" s="243">
        <f t="shared" si="19"/>
        <v>0</v>
      </c>
      <c r="G56" s="176">
        <f t="shared" si="20"/>
        <v>0</v>
      </c>
      <c r="H56" s="168">
        <f t="shared" ref="H56:R57" si="52">G56</f>
        <v>0</v>
      </c>
      <c r="I56" s="168">
        <f t="shared" si="52"/>
        <v>0</v>
      </c>
      <c r="J56" s="168">
        <f t="shared" si="52"/>
        <v>0</v>
      </c>
      <c r="K56" s="168">
        <f t="shared" si="52"/>
        <v>0</v>
      </c>
      <c r="L56" s="168">
        <f t="shared" si="52"/>
        <v>0</v>
      </c>
      <c r="M56" s="168">
        <f t="shared" si="52"/>
        <v>0</v>
      </c>
      <c r="N56" s="168">
        <f t="shared" si="52"/>
        <v>0</v>
      </c>
      <c r="O56" s="168">
        <f t="shared" si="52"/>
        <v>0</v>
      </c>
      <c r="P56" s="168">
        <f t="shared" si="52"/>
        <v>0</v>
      </c>
      <c r="Q56" s="168">
        <f t="shared" si="52"/>
        <v>0</v>
      </c>
      <c r="R56" s="168">
        <f t="shared" si="52"/>
        <v>0</v>
      </c>
      <c r="S56" s="178">
        <f t="shared" si="50"/>
        <v>0</v>
      </c>
      <c r="T56" s="156"/>
      <c r="U56" s="282"/>
      <c r="V56" s="285"/>
      <c r="W56" s="285"/>
      <c r="X56" s="285"/>
      <c r="Y56" s="285"/>
      <c r="Z56" s="285"/>
      <c r="AA56" s="285"/>
      <c r="AB56" s="285"/>
      <c r="AC56" s="285"/>
      <c r="AD56" s="285"/>
      <c r="AE56" s="285"/>
      <c r="AF56" s="285"/>
      <c r="AG56" s="285"/>
      <c r="AH56" s="285"/>
      <c r="AI56" s="285"/>
      <c r="AJ56" s="285"/>
      <c r="AK56" s="406"/>
    </row>
    <row r="57" spans="2:37" ht="12" customHeight="1" x14ac:dyDescent="0.2">
      <c r="B57" s="208">
        <f t="shared" si="26"/>
        <v>39</v>
      </c>
      <c r="C57" s="157" t="s">
        <v>161</v>
      </c>
      <c r="D57" s="238">
        <v>0</v>
      </c>
      <c r="E57" s="246">
        <f t="shared" si="46"/>
        <v>25.5</v>
      </c>
      <c r="F57" s="243">
        <f t="shared" si="19"/>
        <v>0</v>
      </c>
      <c r="G57" s="176">
        <f t="shared" si="20"/>
        <v>0</v>
      </c>
      <c r="H57" s="168">
        <f t="shared" si="52"/>
        <v>0</v>
      </c>
      <c r="I57" s="168">
        <f t="shared" si="52"/>
        <v>0</v>
      </c>
      <c r="J57" s="168">
        <f t="shared" si="52"/>
        <v>0</v>
      </c>
      <c r="K57" s="168">
        <f t="shared" si="52"/>
        <v>0</v>
      </c>
      <c r="L57" s="168">
        <f t="shared" si="52"/>
        <v>0</v>
      </c>
      <c r="M57" s="168">
        <f t="shared" si="52"/>
        <v>0</v>
      </c>
      <c r="N57" s="168">
        <f t="shared" si="52"/>
        <v>0</v>
      </c>
      <c r="O57" s="168">
        <f t="shared" si="52"/>
        <v>0</v>
      </c>
      <c r="P57" s="168">
        <f t="shared" si="52"/>
        <v>0</v>
      </c>
      <c r="Q57" s="168">
        <f t="shared" si="52"/>
        <v>0</v>
      </c>
      <c r="R57" s="168">
        <f t="shared" si="52"/>
        <v>0</v>
      </c>
      <c r="S57" s="178">
        <f t="shared" si="50"/>
        <v>0</v>
      </c>
      <c r="T57" s="156"/>
      <c r="U57" s="282"/>
      <c r="V57" s="285"/>
      <c r="W57" s="285"/>
      <c r="X57" s="285"/>
      <c r="Y57" s="285"/>
      <c r="Z57" s="285"/>
      <c r="AA57" s="285"/>
      <c r="AB57" s="285"/>
      <c r="AC57" s="285"/>
      <c r="AD57" s="285"/>
      <c r="AE57" s="285"/>
      <c r="AF57" s="285"/>
      <c r="AG57" s="285"/>
      <c r="AH57" s="285"/>
      <c r="AI57" s="285"/>
      <c r="AJ57" s="285"/>
      <c r="AK57" s="406"/>
    </row>
    <row r="58" spans="2:37" x14ac:dyDescent="0.2">
      <c r="B58" s="458"/>
      <c r="C58" s="459" t="s">
        <v>104</v>
      </c>
      <c r="D58" s="453">
        <f>SUM(D59:D62)</f>
        <v>0</v>
      </c>
      <c r="E58" s="460"/>
      <c r="F58" s="455">
        <f>SUM(F59:F62)</f>
        <v>0</v>
      </c>
      <c r="G58" s="461">
        <f>SUM(G59:G62)</f>
        <v>0</v>
      </c>
      <c r="H58" s="462">
        <f t="shared" ref="H58:S58" si="53">SUM(H59:H62)</f>
        <v>0</v>
      </c>
      <c r="I58" s="462">
        <f t="shared" si="53"/>
        <v>0</v>
      </c>
      <c r="J58" s="462">
        <f t="shared" si="53"/>
        <v>0</v>
      </c>
      <c r="K58" s="462">
        <f t="shared" si="53"/>
        <v>0</v>
      </c>
      <c r="L58" s="462">
        <f t="shared" si="53"/>
        <v>0</v>
      </c>
      <c r="M58" s="462">
        <f t="shared" si="53"/>
        <v>0</v>
      </c>
      <c r="N58" s="462">
        <f>SUM(N59:N62)</f>
        <v>0</v>
      </c>
      <c r="O58" s="462">
        <f t="shared" si="53"/>
        <v>0</v>
      </c>
      <c r="P58" s="462">
        <f t="shared" si="53"/>
        <v>0</v>
      </c>
      <c r="Q58" s="462">
        <f t="shared" si="53"/>
        <v>0</v>
      </c>
      <c r="R58" s="462">
        <f>SUM(R59:R62)</f>
        <v>0</v>
      </c>
      <c r="S58" s="455">
        <f t="shared" si="53"/>
        <v>0</v>
      </c>
      <c r="T58" s="154"/>
      <c r="U58" s="282"/>
      <c r="V58" s="285"/>
      <c r="W58" s="285"/>
      <c r="X58" s="285"/>
      <c r="Y58" s="285"/>
      <c r="Z58" s="285"/>
      <c r="AA58" s="285"/>
      <c r="AB58" s="285"/>
      <c r="AC58" s="285"/>
      <c r="AD58" s="285"/>
      <c r="AE58" s="285"/>
      <c r="AF58" s="285"/>
      <c r="AG58" s="285"/>
      <c r="AH58" s="285"/>
      <c r="AI58" s="285"/>
      <c r="AJ58" s="285"/>
      <c r="AK58" s="406"/>
    </row>
    <row r="59" spans="2:37" ht="12" customHeight="1" x14ac:dyDescent="0.2">
      <c r="B59" s="208">
        <v>40</v>
      </c>
      <c r="C59" s="157" t="s">
        <v>160</v>
      </c>
      <c r="D59" s="238">
        <v>0</v>
      </c>
      <c r="E59" s="246">
        <v>25.5</v>
      </c>
      <c r="F59" s="243">
        <f t="shared" si="19"/>
        <v>0</v>
      </c>
      <c r="G59" s="176">
        <f t="shared" si="20"/>
        <v>0</v>
      </c>
      <c r="H59" s="168">
        <f t="shared" ref="H59:H62" si="54">G59</f>
        <v>0</v>
      </c>
      <c r="I59" s="168">
        <f t="shared" ref="I59:I62" si="55">H59</f>
        <v>0</v>
      </c>
      <c r="J59" s="168">
        <f t="shared" ref="J59:J62" si="56">I59</f>
        <v>0</v>
      </c>
      <c r="K59" s="168">
        <f t="shared" ref="K59:K62" si="57">J59</f>
        <v>0</v>
      </c>
      <c r="L59" s="168">
        <f t="shared" ref="L59:L62" si="58">K59</f>
        <v>0</v>
      </c>
      <c r="M59" s="168">
        <f t="shared" ref="M59:M62" si="59">L59</f>
        <v>0</v>
      </c>
      <c r="N59" s="168">
        <f t="shared" ref="N59:N62" si="60">M59</f>
        <v>0</v>
      </c>
      <c r="O59" s="168">
        <f t="shared" ref="O59:O62" si="61">N59</f>
        <v>0</v>
      </c>
      <c r="P59" s="168">
        <f t="shared" ref="P59:P62" si="62">O59</f>
        <v>0</v>
      </c>
      <c r="Q59" s="168">
        <f t="shared" ref="Q59:Q62" si="63">P59</f>
        <v>0</v>
      </c>
      <c r="R59" s="168">
        <f t="shared" ref="R59:R62" si="64">Q59</f>
        <v>0</v>
      </c>
      <c r="S59" s="178">
        <f t="shared" ref="S59:S62" si="65">SUM(G59:R59)</f>
        <v>0</v>
      </c>
      <c r="T59" s="156"/>
      <c r="U59" s="282"/>
      <c r="V59" s="285"/>
      <c r="W59" s="285"/>
      <c r="X59" s="285"/>
      <c r="Y59" s="285"/>
      <c r="Z59" s="285"/>
      <c r="AA59" s="285"/>
      <c r="AB59" s="285"/>
      <c r="AC59" s="285"/>
      <c r="AD59" s="285"/>
      <c r="AE59" s="285"/>
      <c r="AF59" s="285"/>
      <c r="AG59" s="285"/>
      <c r="AH59" s="285"/>
      <c r="AI59" s="285"/>
      <c r="AJ59" s="285"/>
      <c r="AK59" s="406"/>
    </row>
    <row r="60" spans="2:37" ht="12" customHeight="1" x14ac:dyDescent="0.2">
      <c r="B60" s="208">
        <f t="shared" si="26"/>
        <v>41</v>
      </c>
      <c r="C60" s="157" t="s">
        <v>159</v>
      </c>
      <c r="D60" s="235">
        <v>0</v>
      </c>
      <c r="E60" s="246">
        <f t="shared" ref="E60:E62" si="66">E59</f>
        <v>25.5</v>
      </c>
      <c r="F60" s="243">
        <f t="shared" si="19"/>
        <v>0</v>
      </c>
      <c r="G60" s="176">
        <f t="shared" si="20"/>
        <v>0</v>
      </c>
      <c r="H60" s="168">
        <f t="shared" si="54"/>
        <v>0</v>
      </c>
      <c r="I60" s="168">
        <f t="shared" si="55"/>
        <v>0</v>
      </c>
      <c r="J60" s="168">
        <f t="shared" si="56"/>
        <v>0</v>
      </c>
      <c r="K60" s="168">
        <f t="shared" si="57"/>
        <v>0</v>
      </c>
      <c r="L60" s="168">
        <f t="shared" si="58"/>
        <v>0</v>
      </c>
      <c r="M60" s="168">
        <f t="shared" si="59"/>
        <v>0</v>
      </c>
      <c r="N60" s="168">
        <f t="shared" si="60"/>
        <v>0</v>
      </c>
      <c r="O60" s="168">
        <f t="shared" si="61"/>
        <v>0</v>
      </c>
      <c r="P60" s="168">
        <f t="shared" si="62"/>
        <v>0</v>
      </c>
      <c r="Q60" s="168">
        <f t="shared" si="63"/>
        <v>0</v>
      </c>
      <c r="R60" s="168">
        <f t="shared" si="64"/>
        <v>0</v>
      </c>
      <c r="S60" s="178">
        <f t="shared" si="65"/>
        <v>0</v>
      </c>
      <c r="T60" s="156"/>
      <c r="U60" s="282"/>
      <c r="V60" s="285"/>
      <c r="W60" s="285"/>
      <c r="X60" s="285"/>
      <c r="Y60" s="285"/>
      <c r="Z60" s="285"/>
      <c r="AA60" s="285"/>
      <c r="AB60" s="285"/>
      <c r="AC60" s="285"/>
      <c r="AD60" s="285"/>
      <c r="AE60" s="285"/>
      <c r="AF60" s="285"/>
      <c r="AG60" s="285"/>
      <c r="AH60" s="285"/>
      <c r="AI60" s="285"/>
      <c r="AJ60" s="285"/>
      <c r="AK60" s="406"/>
    </row>
    <row r="61" spans="2:37" ht="12" customHeight="1" x14ac:dyDescent="0.2">
      <c r="B61" s="208">
        <f t="shared" si="26"/>
        <v>42</v>
      </c>
      <c r="C61" s="157" t="s">
        <v>158</v>
      </c>
      <c r="D61" s="238">
        <v>0</v>
      </c>
      <c r="E61" s="246">
        <f t="shared" si="66"/>
        <v>25.5</v>
      </c>
      <c r="F61" s="243">
        <f t="shared" si="19"/>
        <v>0</v>
      </c>
      <c r="G61" s="176">
        <f t="shared" si="20"/>
        <v>0</v>
      </c>
      <c r="H61" s="168">
        <f t="shared" si="54"/>
        <v>0</v>
      </c>
      <c r="I61" s="168">
        <f t="shared" si="55"/>
        <v>0</v>
      </c>
      <c r="J61" s="168">
        <f t="shared" si="56"/>
        <v>0</v>
      </c>
      <c r="K61" s="168">
        <f t="shared" si="57"/>
        <v>0</v>
      </c>
      <c r="L61" s="168">
        <f t="shared" si="58"/>
        <v>0</v>
      </c>
      <c r="M61" s="168">
        <f t="shared" si="59"/>
        <v>0</v>
      </c>
      <c r="N61" s="168">
        <f t="shared" si="60"/>
        <v>0</v>
      </c>
      <c r="O61" s="168">
        <f t="shared" si="61"/>
        <v>0</v>
      </c>
      <c r="P61" s="168">
        <f t="shared" si="62"/>
        <v>0</v>
      </c>
      <c r="Q61" s="168">
        <f t="shared" si="63"/>
        <v>0</v>
      </c>
      <c r="R61" s="168">
        <f t="shared" si="64"/>
        <v>0</v>
      </c>
      <c r="S61" s="178">
        <f t="shared" si="65"/>
        <v>0</v>
      </c>
      <c r="T61" s="156"/>
      <c r="U61" s="282"/>
      <c r="V61" s="285"/>
      <c r="W61" s="285"/>
      <c r="X61" s="285"/>
      <c r="Y61" s="285"/>
      <c r="Z61" s="285"/>
      <c r="AA61" s="285"/>
      <c r="AB61" s="285"/>
      <c r="AC61" s="285"/>
      <c r="AD61" s="285"/>
      <c r="AE61" s="285"/>
      <c r="AF61" s="285"/>
      <c r="AG61" s="285"/>
      <c r="AH61" s="285"/>
      <c r="AI61" s="285"/>
      <c r="AJ61" s="285"/>
      <c r="AK61" s="406"/>
    </row>
    <row r="62" spans="2:37" ht="12" customHeight="1" x14ac:dyDescent="0.2">
      <c r="B62" s="208">
        <f t="shared" si="26"/>
        <v>43</v>
      </c>
      <c r="C62" s="415" t="s">
        <v>157</v>
      </c>
      <c r="D62" s="235">
        <v>0</v>
      </c>
      <c r="E62" s="246">
        <f t="shared" si="66"/>
        <v>25.5</v>
      </c>
      <c r="F62" s="243">
        <f t="shared" si="19"/>
        <v>0</v>
      </c>
      <c r="G62" s="176">
        <f t="shared" si="20"/>
        <v>0</v>
      </c>
      <c r="H62" s="168">
        <f t="shared" si="54"/>
        <v>0</v>
      </c>
      <c r="I62" s="168">
        <f t="shared" si="55"/>
        <v>0</v>
      </c>
      <c r="J62" s="168">
        <f t="shared" si="56"/>
        <v>0</v>
      </c>
      <c r="K62" s="168">
        <f t="shared" si="57"/>
        <v>0</v>
      </c>
      <c r="L62" s="168">
        <f t="shared" si="58"/>
        <v>0</v>
      </c>
      <c r="M62" s="168">
        <f t="shared" si="59"/>
        <v>0</v>
      </c>
      <c r="N62" s="168">
        <f t="shared" si="60"/>
        <v>0</v>
      </c>
      <c r="O62" s="168">
        <f t="shared" si="61"/>
        <v>0</v>
      </c>
      <c r="P62" s="168">
        <f t="shared" si="62"/>
        <v>0</v>
      </c>
      <c r="Q62" s="168">
        <f t="shared" si="63"/>
        <v>0</v>
      </c>
      <c r="R62" s="168">
        <f t="shared" si="64"/>
        <v>0</v>
      </c>
      <c r="S62" s="178">
        <f t="shared" si="65"/>
        <v>0</v>
      </c>
      <c r="T62" s="156"/>
      <c r="U62" s="282"/>
      <c r="V62" s="285"/>
      <c r="W62" s="285"/>
      <c r="X62" s="285"/>
      <c r="Y62" s="285"/>
      <c r="Z62" s="285"/>
      <c r="AA62" s="285"/>
      <c r="AB62" s="285"/>
      <c r="AC62" s="285"/>
      <c r="AD62" s="285"/>
      <c r="AE62" s="285"/>
      <c r="AF62" s="285"/>
      <c r="AG62" s="285"/>
      <c r="AH62" s="285"/>
      <c r="AI62" s="285"/>
      <c r="AJ62" s="285"/>
      <c r="AK62" s="406"/>
    </row>
    <row r="63" spans="2:37" x14ac:dyDescent="0.2">
      <c r="B63" s="458"/>
      <c r="C63" s="459" t="s">
        <v>92</v>
      </c>
      <c r="D63" s="453">
        <f>SUM(D64:D66)</f>
        <v>0</v>
      </c>
      <c r="E63" s="460"/>
      <c r="F63" s="455">
        <f>SUM(F64:F66)</f>
        <v>0</v>
      </c>
      <c r="G63" s="461">
        <f>SUM(G64:G66)</f>
        <v>0</v>
      </c>
      <c r="H63" s="462">
        <f t="shared" ref="H63:S63" si="67">SUM(H64:H66)</f>
        <v>0</v>
      </c>
      <c r="I63" s="462">
        <f t="shared" si="67"/>
        <v>0</v>
      </c>
      <c r="J63" s="462">
        <f t="shared" si="67"/>
        <v>0</v>
      </c>
      <c r="K63" s="462">
        <f t="shared" si="67"/>
        <v>0</v>
      </c>
      <c r="L63" s="462">
        <f t="shared" si="67"/>
        <v>0</v>
      </c>
      <c r="M63" s="462">
        <f t="shared" si="67"/>
        <v>0</v>
      </c>
      <c r="N63" s="462">
        <f>SUM(N64:N66)</f>
        <v>0</v>
      </c>
      <c r="O63" s="462">
        <f t="shared" si="67"/>
        <v>0</v>
      </c>
      <c r="P63" s="462">
        <f t="shared" si="67"/>
        <v>0</v>
      </c>
      <c r="Q63" s="462">
        <f t="shared" si="67"/>
        <v>0</v>
      </c>
      <c r="R63" s="462">
        <f>SUM(R64:R66)</f>
        <v>0</v>
      </c>
      <c r="S63" s="455">
        <f t="shared" si="67"/>
        <v>0</v>
      </c>
      <c r="T63" s="154"/>
      <c r="U63" s="282"/>
      <c r="V63" s="285"/>
      <c r="W63" s="285"/>
      <c r="X63" s="285"/>
      <c r="Y63" s="285"/>
      <c r="Z63" s="285"/>
      <c r="AA63" s="285"/>
      <c r="AB63" s="285"/>
      <c r="AC63" s="285"/>
      <c r="AD63" s="285"/>
      <c r="AE63" s="285"/>
      <c r="AF63" s="285"/>
      <c r="AG63" s="285"/>
      <c r="AH63" s="285"/>
      <c r="AI63" s="285"/>
      <c r="AJ63" s="285"/>
      <c r="AK63" s="406"/>
    </row>
    <row r="64" spans="2:37" ht="12" customHeight="1" x14ac:dyDescent="0.2">
      <c r="B64" s="208">
        <v>44</v>
      </c>
      <c r="C64" s="157" t="s">
        <v>156</v>
      </c>
      <c r="D64" s="235">
        <v>0</v>
      </c>
      <c r="E64" s="245">
        <v>14</v>
      </c>
      <c r="F64" s="243">
        <f t="shared" si="19"/>
        <v>0</v>
      </c>
      <c r="G64" s="176">
        <f t="shared" si="20"/>
        <v>0</v>
      </c>
      <c r="H64" s="168">
        <f t="shared" ref="H64:H66" si="68">G64</f>
        <v>0</v>
      </c>
      <c r="I64" s="168">
        <f t="shared" ref="I64:I66" si="69">H64</f>
        <v>0</v>
      </c>
      <c r="J64" s="168">
        <f t="shared" ref="J64:J66" si="70">I64</f>
        <v>0</v>
      </c>
      <c r="K64" s="168">
        <f t="shared" ref="K64:K66" si="71">J64</f>
        <v>0</v>
      </c>
      <c r="L64" s="168">
        <f t="shared" ref="L64:L66" si="72">K64</f>
        <v>0</v>
      </c>
      <c r="M64" s="168">
        <f t="shared" ref="M64:M66" si="73">L64</f>
        <v>0</v>
      </c>
      <c r="N64" s="168">
        <f t="shared" ref="N64:N66" si="74">M64</f>
        <v>0</v>
      </c>
      <c r="O64" s="168">
        <f t="shared" ref="O64:O66" si="75">N64</f>
        <v>0</v>
      </c>
      <c r="P64" s="168">
        <f t="shared" ref="P64:P66" si="76">O64</f>
        <v>0</v>
      </c>
      <c r="Q64" s="168">
        <f t="shared" ref="Q64:Q66" si="77">P64</f>
        <v>0</v>
      </c>
      <c r="R64" s="168">
        <f t="shared" ref="R64:R66" si="78">Q64</f>
        <v>0</v>
      </c>
      <c r="S64" s="178">
        <f>SUM(G64:R64)</f>
        <v>0</v>
      </c>
      <c r="T64" s="156"/>
      <c r="U64" s="282"/>
      <c r="V64" s="285"/>
      <c r="W64" s="285"/>
      <c r="X64" s="285"/>
      <c r="Y64" s="285"/>
      <c r="Z64" s="285"/>
      <c r="AA64" s="285"/>
      <c r="AB64" s="285"/>
      <c r="AC64" s="285"/>
      <c r="AD64" s="285"/>
      <c r="AE64" s="285"/>
      <c r="AF64" s="285"/>
      <c r="AG64" s="285"/>
      <c r="AH64" s="285"/>
      <c r="AI64" s="285"/>
      <c r="AJ64" s="285"/>
      <c r="AK64" s="406"/>
    </row>
    <row r="65" spans="2:37" ht="12" customHeight="1" x14ac:dyDescent="0.2">
      <c r="B65" s="208">
        <f t="shared" si="26"/>
        <v>45</v>
      </c>
      <c r="C65" s="157" t="s">
        <v>155</v>
      </c>
      <c r="D65" s="235">
        <v>0</v>
      </c>
      <c r="E65" s="247">
        <v>0</v>
      </c>
      <c r="F65" s="243">
        <f t="shared" si="19"/>
        <v>0</v>
      </c>
      <c r="G65" s="176">
        <f t="shared" si="20"/>
        <v>0</v>
      </c>
      <c r="H65" s="168">
        <f t="shared" si="68"/>
        <v>0</v>
      </c>
      <c r="I65" s="168">
        <f t="shared" si="69"/>
        <v>0</v>
      </c>
      <c r="J65" s="168">
        <f t="shared" si="70"/>
        <v>0</v>
      </c>
      <c r="K65" s="168">
        <f t="shared" si="71"/>
        <v>0</v>
      </c>
      <c r="L65" s="168">
        <f t="shared" si="72"/>
        <v>0</v>
      </c>
      <c r="M65" s="168">
        <f t="shared" si="73"/>
        <v>0</v>
      </c>
      <c r="N65" s="168">
        <f t="shared" si="74"/>
        <v>0</v>
      </c>
      <c r="O65" s="168">
        <f t="shared" si="75"/>
        <v>0</v>
      </c>
      <c r="P65" s="168">
        <f t="shared" si="76"/>
        <v>0</v>
      </c>
      <c r="Q65" s="168">
        <f t="shared" si="77"/>
        <v>0</v>
      </c>
      <c r="R65" s="168">
        <f t="shared" si="78"/>
        <v>0</v>
      </c>
      <c r="S65" s="178">
        <f t="shared" ref="S65:S66" si="79">SUM(G65:R65)</f>
        <v>0</v>
      </c>
      <c r="T65" s="156"/>
      <c r="U65" s="282"/>
      <c r="V65" s="285"/>
      <c r="W65" s="285"/>
      <c r="X65" s="285"/>
      <c r="Y65" s="285"/>
      <c r="Z65" s="285"/>
      <c r="AA65" s="285"/>
      <c r="AB65" s="285"/>
      <c r="AC65" s="285"/>
      <c r="AD65" s="285"/>
      <c r="AE65" s="285"/>
      <c r="AF65" s="285"/>
      <c r="AG65" s="285"/>
      <c r="AH65" s="285"/>
      <c r="AI65" s="285"/>
      <c r="AJ65" s="285"/>
      <c r="AK65" s="406"/>
    </row>
    <row r="66" spans="2:37" ht="12" customHeight="1" x14ac:dyDescent="0.2">
      <c r="B66" s="208">
        <f t="shared" si="26"/>
        <v>46</v>
      </c>
      <c r="C66" s="415" t="s">
        <v>154</v>
      </c>
      <c r="D66" s="235">
        <v>0</v>
      </c>
      <c r="E66" s="245">
        <v>25.5</v>
      </c>
      <c r="F66" s="243">
        <f t="shared" si="19"/>
        <v>0</v>
      </c>
      <c r="G66" s="176">
        <f t="shared" si="20"/>
        <v>0</v>
      </c>
      <c r="H66" s="168">
        <f t="shared" si="68"/>
        <v>0</v>
      </c>
      <c r="I66" s="168">
        <f t="shared" si="69"/>
        <v>0</v>
      </c>
      <c r="J66" s="168">
        <f t="shared" si="70"/>
        <v>0</v>
      </c>
      <c r="K66" s="168">
        <f t="shared" si="71"/>
        <v>0</v>
      </c>
      <c r="L66" s="168">
        <f t="shared" si="72"/>
        <v>0</v>
      </c>
      <c r="M66" s="168">
        <f t="shared" si="73"/>
        <v>0</v>
      </c>
      <c r="N66" s="168">
        <f t="shared" si="74"/>
        <v>0</v>
      </c>
      <c r="O66" s="168">
        <f t="shared" si="75"/>
        <v>0</v>
      </c>
      <c r="P66" s="168">
        <f t="shared" si="76"/>
        <v>0</v>
      </c>
      <c r="Q66" s="168">
        <f t="shared" si="77"/>
        <v>0</v>
      </c>
      <c r="R66" s="168">
        <f t="shared" si="78"/>
        <v>0</v>
      </c>
      <c r="S66" s="178">
        <f t="shared" si="79"/>
        <v>0</v>
      </c>
      <c r="T66" s="156"/>
      <c r="U66" s="282"/>
      <c r="V66" s="285"/>
      <c r="W66" s="285"/>
      <c r="X66" s="285"/>
      <c r="Y66" s="285"/>
      <c r="Z66" s="285"/>
      <c r="AA66" s="285"/>
      <c r="AB66" s="285"/>
      <c r="AC66" s="285"/>
      <c r="AD66" s="285"/>
      <c r="AE66" s="285"/>
      <c r="AF66" s="285"/>
      <c r="AG66" s="285"/>
      <c r="AH66" s="285"/>
      <c r="AI66" s="285"/>
      <c r="AJ66" s="285"/>
      <c r="AK66" s="406"/>
    </row>
    <row r="67" spans="2:37" x14ac:dyDescent="0.2">
      <c r="B67" s="458" t="s">
        <v>4</v>
      </c>
      <c r="C67" s="459" t="s">
        <v>93</v>
      </c>
      <c r="D67" s="453">
        <f>SUM(D68:D69)</f>
        <v>0</v>
      </c>
      <c r="E67" s="460"/>
      <c r="F67" s="455">
        <f>SUM(F68:F69)</f>
        <v>0</v>
      </c>
      <c r="G67" s="453">
        <f t="shared" ref="G67:R67" si="80">SUM(G68:G69)</f>
        <v>0</v>
      </c>
      <c r="H67" s="462">
        <f t="shared" si="80"/>
        <v>0</v>
      </c>
      <c r="I67" s="462">
        <f t="shared" si="80"/>
        <v>0</v>
      </c>
      <c r="J67" s="462">
        <f t="shared" si="80"/>
        <v>0</v>
      </c>
      <c r="K67" s="462">
        <f t="shared" si="80"/>
        <v>0</v>
      </c>
      <c r="L67" s="462">
        <f t="shared" si="80"/>
        <v>0</v>
      </c>
      <c r="M67" s="462">
        <f t="shared" si="80"/>
        <v>0</v>
      </c>
      <c r="N67" s="462">
        <f>SUM(N68:N69)</f>
        <v>0</v>
      </c>
      <c r="O67" s="462">
        <f t="shared" si="80"/>
        <v>0</v>
      </c>
      <c r="P67" s="462">
        <f t="shared" si="80"/>
        <v>0</v>
      </c>
      <c r="Q67" s="462">
        <f t="shared" si="80"/>
        <v>0</v>
      </c>
      <c r="R67" s="462">
        <f t="shared" si="80"/>
        <v>0</v>
      </c>
      <c r="S67" s="455">
        <f>SUM(S68:S69)</f>
        <v>0</v>
      </c>
      <c r="T67" s="154"/>
      <c r="U67" s="282"/>
      <c r="V67" s="285"/>
      <c r="W67" s="285"/>
      <c r="X67" s="285"/>
      <c r="Y67" s="285"/>
      <c r="Z67" s="285"/>
      <c r="AA67" s="285"/>
      <c r="AB67" s="285"/>
      <c r="AC67" s="285"/>
      <c r="AD67" s="285"/>
      <c r="AE67" s="285"/>
      <c r="AF67" s="285"/>
      <c r="AG67" s="285"/>
      <c r="AH67" s="285"/>
      <c r="AI67" s="285"/>
      <c r="AJ67" s="285"/>
      <c r="AK67" s="406"/>
    </row>
    <row r="68" spans="2:37" ht="12" customHeight="1" x14ac:dyDescent="0.2">
      <c r="B68" s="208">
        <v>47</v>
      </c>
      <c r="C68" s="157" t="s">
        <v>153</v>
      </c>
      <c r="D68" s="238">
        <v>0</v>
      </c>
      <c r="E68" s="247">
        <v>0</v>
      </c>
      <c r="F68" s="243">
        <f t="shared" si="19"/>
        <v>0</v>
      </c>
      <c r="G68" s="176">
        <f t="shared" si="20"/>
        <v>0</v>
      </c>
      <c r="H68" s="168">
        <f t="shared" ref="H68:H71" si="81">G68</f>
        <v>0</v>
      </c>
      <c r="I68" s="168">
        <f t="shared" ref="I68:I71" si="82">H68</f>
        <v>0</v>
      </c>
      <c r="J68" s="168">
        <f t="shared" ref="J68:J71" si="83">I68</f>
        <v>0</v>
      </c>
      <c r="K68" s="168">
        <f t="shared" ref="K68:K71" si="84">J68</f>
        <v>0</v>
      </c>
      <c r="L68" s="168">
        <f t="shared" ref="L68:L71" si="85">K68</f>
        <v>0</v>
      </c>
      <c r="M68" s="168">
        <f t="shared" ref="M68:M71" si="86">L68</f>
        <v>0</v>
      </c>
      <c r="N68" s="168">
        <f t="shared" ref="N68:N71" si="87">M68</f>
        <v>0</v>
      </c>
      <c r="O68" s="168">
        <f t="shared" ref="O68:O71" si="88">N68</f>
        <v>0</v>
      </c>
      <c r="P68" s="168">
        <f t="shared" ref="P68:P71" si="89">O68</f>
        <v>0</v>
      </c>
      <c r="Q68" s="168">
        <f t="shared" ref="Q68:Q71" si="90">P68</f>
        <v>0</v>
      </c>
      <c r="R68" s="168">
        <f t="shared" ref="R68:R71" si="91">Q68</f>
        <v>0</v>
      </c>
      <c r="S68" s="178">
        <f t="shared" ref="S68:S71" si="92">SUM(G68:R68)</f>
        <v>0</v>
      </c>
      <c r="T68" s="156"/>
      <c r="U68" s="282"/>
      <c r="V68" s="285"/>
      <c r="W68" s="285"/>
      <c r="X68" s="285"/>
      <c r="Y68" s="285"/>
      <c r="Z68" s="285"/>
      <c r="AA68" s="285"/>
      <c r="AB68" s="285"/>
      <c r="AC68" s="285"/>
      <c r="AD68" s="285"/>
      <c r="AE68" s="285"/>
      <c r="AF68" s="285"/>
      <c r="AG68" s="285"/>
      <c r="AH68" s="285"/>
      <c r="AI68" s="285"/>
      <c r="AJ68" s="285"/>
      <c r="AK68" s="406"/>
    </row>
    <row r="69" spans="2:37" ht="12" customHeight="1" x14ac:dyDescent="0.2">
      <c r="B69" s="208">
        <f t="shared" si="26"/>
        <v>48</v>
      </c>
      <c r="C69" s="157" t="s">
        <v>152</v>
      </c>
      <c r="D69" s="235">
        <v>0</v>
      </c>
      <c r="E69" s="247">
        <v>0</v>
      </c>
      <c r="F69" s="243">
        <f t="shared" si="19"/>
        <v>0</v>
      </c>
      <c r="G69" s="176">
        <f t="shared" si="20"/>
        <v>0</v>
      </c>
      <c r="H69" s="168">
        <f t="shared" si="81"/>
        <v>0</v>
      </c>
      <c r="I69" s="168">
        <f t="shared" si="82"/>
        <v>0</v>
      </c>
      <c r="J69" s="168">
        <f t="shared" si="83"/>
        <v>0</v>
      </c>
      <c r="K69" s="168">
        <f t="shared" si="84"/>
        <v>0</v>
      </c>
      <c r="L69" s="168">
        <f t="shared" si="85"/>
        <v>0</v>
      </c>
      <c r="M69" s="168">
        <f t="shared" si="86"/>
        <v>0</v>
      </c>
      <c r="N69" s="168">
        <f t="shared" si="87"/>
        <v>0</v>
      </c>
      <c r="O69" s="168">
        <f t="shared" si="88"/>
        <v>0</v>
      </c>
      <c r="P69" s="168">
        <f t="shared" si="89"/>
        <v>0</v>
      </c>
      <c r="Q69" s="168">
        <f t="shared" si="90"/>
        <v>0</v>
      </c>
      <c r="R69" s="168">
        <f t="shared" si="91"/>
        <v>0</v>
      </c>
      <c r="S69" s="178">
        <f t="shared" si="92"/>
        <v>0</v>
      </c>
      <c r="T69" s="156"/>
      <c r="U69" s="282"/>
      <c r="V69" s="285"/>
      <c r="W69" s="285"/>
      <c r="X69" s="285"/>
      <c r="Y69" s="285"/>
      <c r="Z69" s="285"/>
      <c r="AA69" s="285"/>
      <c r="AB69" s="285"/>
      <c r="AC69" s="285"/>
      <c r="AD69" s="285"/>
      <c r="AE69" s="285"/>
      <c r="AF69" s="285"/>
      <c r="AG69" s="285"/>
      <c r="AH69" s="285"/>
      <c r="AI69" s="285"/>
      <c r="AJ69" s="285"/>
      <c r="AK69" s="406"/>
    </row>
    <row r="70" spans="2:37" ht="12" customHeight="1" x14ac:dyDescent="0.2">
      <c r="B70" s="208">
        <f t="shared" si="26"/>
        <v>49</v>
      </c>
      <c r="C70" s="157" t="s">
        <v>89</v>
      </c>
      <c r="D70" s="238">
        <v>0</v>
      </c>
      <c r="E70" s="247">
        <v>0</v>
      </c>
      <c r="F70" s="243">
        <f t="shared" si="19"/>
        <v>0</v>
      </c>
      <c r="G70" s="176">
        <f t="shared" si="20"/>
        <v>0</v>
      </c>
      <c r="H70" s="168">
        <f t="shared" si="81"/>
        <v>0</v>
      </c>
      <c r="I70" s="168">
        <f t="shared" si="82"/>
        <v>0</v>
      </c>
      <c r="J70" s="168">
        <f t="shared" si="83"/>
        <v>0</v>
      </c>
      <c r="K70" s="168">
        <f t="shared" si="84"/>
        <v>0</v>
      </c>
      <c r="L70" s="168">
        <f t="shared" si="85"/>
        <v>0</v>
      </c>
      <c r="M70" s="168">
        <f t="shared" si="86"/>
        <v>0</v>
      </c>
      <c r="N70" s="168">
        <f t="shared" si="87"/>
        <v>0</v>
      </c>
      <c r="O70" s="168">
        <f t="shared" si="88"/>
        <v>0</v>
      </c>
      <c r="P70" s="168">
        <f t="shared" si="89"/>
        <v>0</v>
      </c>
      <c r="Q70" s="168">
        <f t="shared" si="90"/>
        <v>0</v>
      </c>
      <c r="R70" s="168">
        <f t="shared" si="91"/>
        <v>0</v>
      </c>
      <c r="S70" s="178">
        <f t="shared" si="92"/>
        <v>0</v>
      </c>
      <c r="T70" s="156"/>
      <c r="U70" s="282"/>
      <c r="V70" s="285"/>
      <c r="W70" s="285"/>
      <c r="X70" s="285"/>
      <c r="Y70" s="285"/>
      <c r="Z70" s="285"/>
      <c r="AA70" s="285"/>
      <c r="AB70" s="285"/>
      <c r="AC70" s="285"/>
      <c r="AD70" s="285"/>
      <c r="AE70" s="285"/>
      <c r="AF70" s="285"/>
      <c r="AG70" s="285"/>
      <c r="AH70" s="285"/>
      <c r="AI70" s="285"/>
      <c r="AJ70" s="285"/>
      <c r="AK70" s="406"/>
    </row>
    <row r="71" spans="2:37" ht="12" customHeight="1" x14ac:dyDescent="0.2">
      <c r="B71" s="209">
        <f t="shared" si="26"/>
        <v>50</v>
      </c>
      <c r="C71" s="160" t="s">
        <v>196</v>
      </c>
      <c r="D71" s="235">
        <v>0</v>
      </c>
      <c r="E71" s="246">
        <v>25.5</v>
      </c>
      <c r="F71" s="243">
        <f t="shared" si="19"/>
        <v>0</v>
      </c>
      <c r="G71" s="176">
        <f t="shared" si="20"/>
        <v>0</v>
      </c>
      <c r="H71" s="168">
        <f t="shared" si="81"/>
        <v>0</v>
      </c>
      <c r="I71" s="168">
        <f t="shared" si="82"/>
        <v>0</v>
      </c>
      <c r="J71" s="168">
        <f t="shared" si="83"/>
        <v>0</v>
      </c>
      <c r="K71" s="168">
        <f t="shared" si="84"/>
        <v>0</v>
      </c>
      <c r="L71" s="168">
        <f t="shared" si="85"/>
        <v>0</v>
      </c>
      <c r="M71" s="168">
        <f t="shared" si="86"/>
        <v>0</v>
      </c>
      <c r="N71" s="168">
        <f t="shared" si="87"/>
        <v>0</v>
      </c>
      <c r="O71" s="168">
        <f t="shared" si="88"/>
        <v>0</v>
      </c>
      <c r="P71" s="168">
        <f t="shared" si="89"/>
        <v>0</v>
      </c>
      <c r="Q71" s="168">
        <f t="shared" si="90"/>
        <v>0</v>
      </c>
      <c r="R71" s="168">
        <f t="shared" si="91"/>
        <v>0</v>
      </c>
      <c r="S71" s="178">
        <f t="shared" si="92"/>
        <v>0</v>
      </c>
      <c r="T71" s="156"/>
      <c r="U71" s="282"/>
      <c r="V71" s="285"/>
      <c r="W71" s="285"/>
      <c r="X71" s="285"/>
      <c r="Y71" s="285"/>
      <c r="Z71" s="285"/>
      <c r="AA71" s="285"/>
      <c r="AB71" s="285"/>
      <c r="AC71" s="285"/>
      <c r="AD71" s="285"/>
      <c r="AE71" s="285"/>
      <c r="AF71" s="285"/>
      <c r="AG71" s="285"/>
      <c r="AH71" s="285"/>
      <c r="AI71" s="285"/>
      <c r="AJ71" s="285"/>
      <c r="AK71" s="406"/>
    </row>
    <row r="72" spans="2:37" x14ac:dyDescent="0.2">
      <c r="B72" s="458" t="s">
        <v>4</v>
      </c>
      <c r="C72" s="459" t="s">
        <v>94</v>
      </c>
      <c r="D72" s="453">
        <f>SUM(D73:D76)</f>
        <v>0</v>
      </c>
      <c r="E72" s="460"/>
      <c r="F72" s="455">
        <f>SUM(F73:F76)</f>
        <v>0</v>
      </c>
      <c r="G72" s="461">
        <f>SUM(G73:G76)</f>
        <v>0</v>
      </c>
      <c r="H72" s="462">
        <f t="shared" ref="H72:S72" si="93">SUM(H73:H76)</f>
        <v>0</v>
      </c>
      <c r="I72" s="462">
        <f t="shared" si="93"/>
        <v>0</v>
      </c>
      <c r="J72" s="462">
        <f t="shared" si="93"/>
        <v>0</v>
      </c>
      <c r="K72" s="462">
        <f t="shared" si="93"/>
        <v>0</v>
      </c>
      <c r="L72" s="462">
        <f t="shared" si="93"/>
        <v>0</v>
      </c>
      <c r="M72" s="462">
        <f t="shared" si="93"/>
        <v>0</v>
      </c>
      <c r="N72" s="462">
        <f>SUM(N73:N76)</f>
        <v>0</v>
      </c>
      <c r="O72" s="462">
        <f t="shared" si="93"/>
        <v>0</v>
      </c>
      <c r="P72" s="462">
        <f t="shared" si="93"/>
        <v>0</v>
      </c>
      <c r="Q72" s="462">
        <f>SUM(Q73:Q76)</f>
        <v>0</v>
      </c>
      <c r="R72" s="462">
        <f t="shared" si="93"/>
        <v>0</v>
      </c>
      <c r="S72" s="455">
        <f t="shared" si="93"/>
        <v>0</v>
      </c>
      <c r="T72" s="154"/>
      <c r="U72" s="282"/>
      <c r="V72" s="285"/>
      <c r="W72" s="285"/>
      <c r="X72" s="285"/>
      <c r="Y72" s="285"/>
      <c r="Z72" s="285"/>
      <c r="AA72" s="285"/>
      <c r="AB72" s="285"/>
      <c r="AC72" s="285"/>
      <c r="AD72" s="285"/>
      <c r="AE72" s="285"/>
      <c r="AF72" s="285"/>
      <c r="AG72" s="285"/>
      <c r="AH72" s="285"/>
      <c r="AI72" s="285"/>
      <c r="AJ72" s="285"/>
      <c r="AK72" s="406"/>
    </row>
    <row r="73" spans="2:37" ht="12" customHeight="1" x14ac:dyDescent="0.2">
      <c r="B73" s="210">
        <v>51</v>
      </c>
      <c r="C73" s="159" t="s">
        <v>151</v>
      </c>
      <c r="D73" s="235">
        <v>0</v>
      </c>
      <c r="E73" s="246">
        <v>25.5</v>
      </c>
      <c r="F73" s="243">
        <f t="shared" si="19"/>
        <v>0</v>
      </c>
      <c r="G73" s="176">
        <f t="shared" si="20"/>
        <v>0</v>
      </c>
      <c r="H73" s="168">
        <f t="shared" ref="H73:H76" si="94">G73</f>
        <v>0</v>
      </c>
      <c r="I73" s="168">
        <f t="shared" ref="I73:I76" si="95">H73</f>
        <v>0</v>
      </c>
      <c r="J73" s="168">
        <f t="shared" ref="J73:J76" si="96">I73</f>
        <v>0</v>
      </c>
      <c r="K73" s="168">
        <f t="shared" ref="K73:K76" si="97">J73</f>
        <v>0</v>
      </c>
      <c r="L73" s="168">
        <f t="shared" ref="L73:L76" si="98">K73</f>
        <v>0</v>
      </c>
      <c r="M73" s="168">
        <f t="shared" ref="M73:M76" si="99">L73</f>
        <v>0</v>
      </c>
      <c r="N73" s="168">
        <f t="shared" ref="N73:N76" si="100">M73</f>
        <v>0</v>
      </c>
      <c r="O73" s="168">
        <f t="shared" ref="O73:O76" si="101">N73</f>
        <v>0</v>
      </c>
      <c r="P73" s="168">
        <f t="shared" ref="P73:P76" si="102">O73</f>
        <v>0</v>
      </c>
      <c r="Q73" s="168">
        <f t="shared" ref="Q73:Q76" si="103">P73</f>
        <v>0</v>
      </c>
      <c r="R73" s="168">
        <f t="shared" ref="R73:R76" si="104">Q73</f>
        <v>0</v>
      </c>
      <c r="S73" s="178">
        <f t="shared" ref="S73:S76" si="105">SUM(G73:R73)</f>
        <v>0</v>
      </c>
      <c r="T73" s="156"/>
      <c r="U73" s="282"/>
      <c r="V73" s="285"/>
      <c r="W73" s="285"/>
      <c r="X73" s="285"/>
      <c r="Y73" s="285"/>
      <c r="Z73" s="285"/>
      <c r="AA73" s="285"/>
      <c r="AB73" s="285"/>
      <c r="AC73" s="285"/>
      <c r="AD73" s="285"/>
      <c r="AE73" s="285"/>
      <c r="AF73" s="285"/>
      <c r="AG73" s="285"/>
      <c r="AH73" s="285"/>
      <c r="AI73" s="285"/>
      <c r="AJ73" s="285"/>
      <c r="AK73" s="406"/>
    </row>
    <row r="74" spans="2:37" ht="12" customHeight="1" x14ac:dyDescent="0.2">
      <c r="B74" s="208">
        <f t="shared" si="26"/>
        <v>52</v>
      </c>
      <c r="C74" s="157" t="s">
        <v>150</v>
      </c>
      <c r="D74" s="238">
        <v>0</v>
      </c>
      <c r="E74" s="246">
        <f t="shared" ref="E74:E76" si="106">E73</f>
        <v>25.5</v>
      </c>
      <c r="F74" s="243">
        <f t="shared" si="19"/>
        <v>0</v>
      </c>
      <c r="G74" s="176">
        <f t="shared" si="20"/>
        <v>0</v>
      </c>
      <c r="H74" s="168">
        <f t="shared" si="94"/>
        <v>0</v>
      </c>
      <c r="I74" s="168">
        <f t="shared" si="95"/>
        <v>0</v>
      </c>
      <c r="J74" s="168">
        <f t="shared" si="96"/>
        <v>0</v>
      </c>
      <c r="K74" s="168">
        <f t="shared" si="97"/>
        <v>0</v>
      </c>
      <c r="L74" s="168">
        <f t="shared" si="98"/>
        <v>0</v>
      </c>
      <c r="M74" s="168">
        <f t="shared" si="99"/>
        <v>0</v>
      </c>
      <c r="N74" s="168">
        <f t="shared" si="100"/>
        <v>0</v>
      </c>
      <c r="O74" s="168">
        <f t="shared" si="101"/>
        <v>0</v>
      </c>
      <c r="P74" s="168">
        <f t="shared" si="102"/>
        <v>0</v>
      </c>
      <c r="Q74" s="168">
        <f t="shared" si="103"/>
        <v>0</v>
      </c>
      <c r="R74" s="168">
        <f t="shared" si="104"/>
        <v>0</v>
      </c>
      <c r="S74" s="178">
        <f t="shared" si="105"/>
        <v>0</v>
      </c>
      <c r="T74" s="156"/>
      <c r="U74" s="282"/>
      <c r="V74" s="285"/>
      <c r="W74" s="285"/>
      <c r="X74" s="285"/>
      <c r="Y74" s="285"/>
      <c r="Z74" s="285"/>
      <c r="AA74" s="285"/>
      <c r="AB74" s="285"/>
      <c r="AC74" s="285"/>
      <c r="AD74" s="285"/>
      <c r="AE74" s="285"/>
      <c r="AF74" s="285"/>
      <c r="AG74" s="285"/>
      <c r="AH74" s="285"/>
      <c r="AI74" s="285"/>
      <c r="AJ74" s="285"/>
      <c r="AK74" s="406"/>
    </row>
    <row r="75" spans="2:37" ht="12" customHeight="1" x14ac:dyDescent="0.2">
      <c r="B75" s="208">
        <f t="shared" si="26"/>
        <v>53</v>
      </c>
      <c r="C75" s="157" t="s">
        <v>149</v>
      </c>
      <c r="D75" s="238">
        <v>0</v>
      </c>
      <c r="E75" s="246">
        <f t="shared" si="106"/>
        <v>25.5</v>
      </c>
      <c r="F75" s="243">
        <f t="shared" si="19"/>
        <v>0</v>
      </c>
      <c r="G75" s="176">
        <f t="shared" si="20"/>
        <v>0</v>
      </c>
      <c r="H75" s="168">
        <f t="shared" si="94"/>
        <v>0</v>
      </c>
      <c r="I75" s="168">
        <f t="shared" si="95"/>
        <v>0</v>
      </c>
      <c r="J75" s="168">
        <f t="shared" si="96"/>
        <v>0</v>
      </c>
      <c r="K75" s="168">
        <f t="shared" si="97"/>
        <v>0</v>
      </c>
      <c r="L75" s="168">
        <f t="shared" si="98"/>
        <v>0</v>
      </c>
      <c r="M75" s="168">
        <f t="shared" si="99"/>
        <v>0</v>
      </c>
      <c r="N75" s="168">
        <f t="shared" si="100"/>
        <v>0</v>
      </c>
      <c r="O75" s="168">
        <f t="shared" si="101"/>
        <v>0</v>
      </c>
      <c r="P75" s="168">
        <f t="shared" si="102"/>
        <v>0</v>
      </c>
      <c r="Q75" s="168">
        <f t="shared" si="103"/>
        <v>0</v>
      </c>
      <c r="R75" s="168">
        <f t="shared" si="104"/>
        <v>0</v>
      </c>
      <c r="S75" s="178">
        <f t="shared" si="105"/>
        <v>0</v>
      </c>
      <c r="T75" s="156"/>
      <c r="U75" s="282"/>
      <c r="V75" s="285"/>
      <c r="W75" s="285"/>
      <c r="X75" s="285"/>
      <c r="Y75" s="285"/>
      <c r="Z75" s="285"/>
      <c r="AA75" s="285"/>
      <c r="AB75" s="285"/>
      <c r="AC75" s="285"/>
      <c r="AD75" s="285"/>
      <c r="AE75" s="285"/>
      <c r="AF75" s="285"/>
      <c r="AG75" s="285"/>
      <c r="AH75" s="285"/>
      <c r="AI75" s="285"/>
      <c r="AJ75" s="285"/>
      <c r="AK75" s="406"/>
    </row>
    <row r="76" spans="2:37" ht="12" customHeight="1" x14ac:dyDescent="0.2">
      <c r="B76" s="209">
        <f t="shared" si="26"/>
        <v>54</v>
      </c>
      <c r="C76" s="414" t="s">
        <v>148</v>
      </c>
      <c r="D76" s="235">
        <v>0</v>
      </c>
      <c r="E76" s="246">
        <f t="shared" si="106"/>
        <v>25.5</v>
      </c>
      <c r="F76" s="243">
        <f t="shared" si="19"/>
        <v>0</v>
      </c>
      <c r="G76" s="176">
        <f t="shared" si="20"/>
        <v>0</v>
      </c>
      <c r="H76" s="168">
        <f t="shared" si="94"/>
        <v>0</v>
      </c>
      <c r="I76" s="168">
        <f t="shared" si="95"/>
        <v>0</v>
      </c>
      <c r="J76" s="168">
        <f t="shared" si="96"/>
        <v>0</v>
      </c>
      <c r="K76" s="168">
        <f t="shared" si="97"/>
        <v>0</v>
      </c>
      <c r="L76" s="168">
        <f t="shared" si="98"/>
        <v>0</v>
      </c>
      <c r="M76" s="168">
        <f t="shared" si="99"/>
        <v>0</v>
      </c>
      <c r="N76" s="168">
        <f t="shared" si="100"/>
        <v>0</v>
      </c>
      <c r="O76" s="168">
        <f t="shared" si="101"/>
        <v>0</v>
      </c>
      <c r="P76" s="168">
        <f t="shared" si="102"/>
        <v>0</v>
      </c>
      <c r="Q76" s="168">
        <f t="shared" si="103"/>
        <v>0</v>
      </c>
      <c r="R76" s="168">
        <f t="shared" si="104"/>
        <v>0</v>
      </c>
      <c r="S76" s="178">
        <f t="shared" si="105"/>
        <v>0</v>
      </c>
      <c r="T76" s="156"/>
      <c r="U76" s="282"/>
      <c r="V76" s="285"/>
      <c r="W76" s="285"/>
      <c r="X76" s="285"/>
      <c r="Y76" s="285"/>
      <c r="Z76" s="285"/>
      <c r="AA76" s="285"/>
      <c r="AB76" s="285"/>
      <c r="AC76" s="285"/>
      <c r="AD76" s="285"/>
      <c r="AE76" s="285"/>
      <c r="AF76" s="285"/>
      <c r="AG76" s="285"/>
      <c r="AH76" s="285"/>
      <c r="AI76" s="285"/>
      <c r="AJ76" s="285"/>
      <c r="AK76" s="406"/>
    </row>
    <row r="77" spans="2:37" x14ac:dyDescent="0.2">
      <c r="B77" s="458" t="s">
        <v>4</v>
      </c>
      <c r="C77" s="459" t="s">
        <v>95</v>
      </c>
      <c r="D77" s="453">
        <f>SUM(D78:D81)</f>
        <v>0</v>
      </c>
      <c r="E77" s="460"/>
      <c r="F77" s="455">
        <f>SUM(F78:F81)</f>
        <v>0</v>
      </c>
      <c r="G77" s="461">
        <f>SUM(G78:G81)</f>
        <v>0</v>
      </c>
      <c r="H77" s="462">
        <f t="shared" ref="H77:S77" si="107">SUM(H78:H81)</f>
        <v>0</v>
      </c>
      <c r="I77" s="462">
        <f t="shared" si="107"/>
        <v>0</v>
      </c>
      <c r="J77" s="462">
        <f t="shared" si="107"/>
        <v>0</v>
      </c>
      <c r="K77" s="462">
        <f t="shared" si="107"/>
        <v>0</v>
      </c>
      <c r="L77" s="462">
        <f t="shared" si="107"/>
        <v>0</v>
      </c>
      <c r="M77" s="462">
        <f t="shared" si="107"/>
        <v>0</v>
      </c>
      <c r="N77" s="462">
        <f>SUM(N78:N81)</f>
        <v>0</v>
      </c>
      <c r="O77" s="462">
        <f t="shared" si="107"/>
        <v>0</v>
      </c>
      <c r="P77" s="462">
        <f t="shared" si="107"/>
        <v>0</v>
      </c>
      <c r="Q77" s="462">
        <f>SUM(Q78:Q81)</f>
        <v>0</v>
      </c>
      <c r="R77" s="462">
        <f t="shared" si="107"/>
        <v>0</v>
      </c>
      <c r="S77" s="455">
        <f t="shared" si="107"/>
        <v>0</v>
      </c>
      <c r="T77" s="154"/>
      <c r="U77" s="282"/>
      <c r="V77" s="285"/>
      <c r="W77" s="285"/>
      <c r="X77" s="285"/>
      <c r="Y77" s="285"/>
      <c r="Z77" s="285"/>
      <c r="AA77" s="285"/>
      <c r="AB77" s="285"/>
      <c r="AC77" s="285"/>
      <c r="AD77" s="285"/>
      <c r="AE77" s="285"/>
      <c r="AF77" s="285"/>
      <c r="AG77" s="285"/>
      <c r="AH77" s="285"/>
      <c r="AI77" s="285"/>
      <c r="AJ77" s="285"/>
      <c r="AK77" s="406"/>
    </row>
    <row r="78" spans="2:37" ht="12" customHeight="1" x14ac:dyDescent="0.2">
      <c r="B78" s="210">
        <v>55</v>
      </c>
      <c r="C78" s="159" t="s">
        <v>147</v>
      </c>
      <c r="D78" s="238">
        <v>0</v>
      </c>
      <c r="E78" s="246">
        <v>25.5</v>
      </c>
      <c r="F78" s="243">
        <f t="shared" si="19"/>
        <v>0</v>
      </c>
      <c r="G78" s="176">
        <f t="shared" si="20"/>
        <v>0</v>
      </c>
      <c r="H78" s="168">
        <f t="shared" ref="H78:R81" si="108">G78</f>
        <v>0</v>
      </c>
      <c r="I78" s="168">
        <f t="shared" si="108"/>
        <v>0</v>
      </c>
      <c r="J78" s="168">
        <f t="shared" si="108"/>
        <v>0</v>
      </c>
      <c r="K78" s="168">
        <f t="shared" si="108"/>
        <v>0</v>
      </c>
      <c r="L78" s="168">
        <f t="shared" si="108"/>
        <v>0</v>
      </c>
      <c r="M78" s="168">
        <f t="shared" si="108"/>
        <v>0</v>
      </c>
      <c r="N78" s="168">
        <f t="shared" si="108"/>
        <v>0</v>
      </c>
      <c r="O78" s="168">
        <f t="shared" si="108"/>
        <v>0</v>
      </c>
      <c r="P78" s="168">
        <f t="shared" si="108"/>
        <v>0</v>
      </c>
      <c r="Q78" s="168">
        <f t="shared" si="108"/>
        <v>0</v>
      </c>
      <c r="R78" s="168">
        <f t="shared" si="108"/>
        <v>0</v>
      </c>
      <c r="S78" s="178">
        <f t="shared" ref="S78:S81" si="109">SUM(G78:R78)</f>
        <v>0</v>
      </c>
      <c r="T78" s="156"/>
      <c r="U78" s="282"/>
      <c r="V78" s="285"/>
      <c r="W78" s="285"/>
      <c r="X78" s="285"/>
      <c r="Y78" s="285"/>
      <c r="Z78" s="285"/>
      <c r="AA78" s="285"/>
      <c r="AB78" s="285"/>
      <c r="AC78" s="285"/>
      <c r="AD78" s="285"/>
      <c r="AE78" s="285"/>
      <c r="AF78" s="285"/>
      <c r="AG78" s="285"/>
      <c r="AH78" s="285"/>
      <c r="AI78" s="285"/>
      <c r="AJ78" s="285"/>
      <c r="AK78" s="406"/>
    </row>
    <row r="79" spans="2:37" ht="12" customHeight="1" x14ac:dyDescent="0.2">
      <c r="B79" s="208">
        <f t="shared" si="26"/>
        <v>56</v>
      </c>
      <c r="C79" s="157" t="s">
        <v>146</v>
      </c>
      <c r="D79" s="235">
        <v>0</v>
      </c>
      <c r="E79" s="246">
        <f t="shared" ref="E79:E81" si="110">E78</f>
        <v>25.5</v>
      </c>
      <c r="F79" s="243">
        <f t="shared" si="19"/>
        <v>0</v>
      </c>
      <c r="G79" s="176">
        <f t="shared" si="20"/>
        <v>0</v>
      </c>
      <c r="H79" s="168">
        <f t="shared" si="108"/>
        <v>0</v>
      </c>
      <c r="I79" s="168">
        <f t="shared" si="108"/>
        <v>0</v>
      </c>
      <c r="J79" s="168">
        <f t="shared" si="108"/>
        <v>0</v>
      </c>
      <c r="K79" s="168">
        <f t="shared" si="108"/>
        <v>0</v>
      </c>
      <c r="L79" s="168">
        <f t="shared" si="108"/>
        <v>0</v>
      </c>
      <c r="M79" s="168">
        <f t="shared" si="108"/>
        <v>0</v>
      </c>
      <c r="N79" s="168">
        <f t="shared" si="108"/>
        <v>0</v>
      </c>
      <c r="O79" s="168">
        <f t="shared" si="108"/>
        <v>0</v>
      </c>
      <c r="P79" s="168">
        <f t="shared" si="108"/>
        <v>0</v>
      </c>
      <c r="Q79" s="168">
        <f t="shared" si="108"/>
        <v>0</v>
      </c>
      <c r="R79" s="168">
        <f t="shared" si="108"/>
        <v>0</v>
      </c>
      <c r="S79" s="178">
        <f t="shared" si="109"/>
        <v>0</v>
      </c>
      <c r="T79" s="156"/>
      <c r="U79" s="282"/>
      <c r="V79" s="285"/>
      <c r="W79" s="285"/>
      <c r="X79" s="285"/>
      <c r="Y79" s="285"/>
      <c r="Z79" s="285"/>
      <c r="AA79" s="285"/>
      <c r="AB79" s="285"/>
      <c r="AC79" s="285"/>
      <c r="AD79" s="285"/>
      <c r="AE79" s="285"/>
      <c r="AF79" s="285"/>
      <c r="AG79" s="285"/>
      <c r="AH79" s="285"/>
      <c r="AI79" s="285"/>
      <c r="AJ79" s="285"/>
      <c r="AK79" s="406"/>
    </row>
    <row r="80" spans="2:37" ht="12" customHeight="1" x14ac:dyDescent="0.2">
      <c r="B80" s="208">
        <f t="shared" si="26"/>
        <v>57</v>
      </c>
      <c r="C80" s="157" t="s">
        <v>145</v>
      </c>
      <c r="D80" s="238">
        <v>0</v>
      </c>
      <c r="E80" s="246">
        <f t="shared" si="110"/>
        <v>25.5</v>
      </c>
      <c r="F80" s="243">
        <f t="shared" si="19"/>
        <v>0</v>
      </c>
      <c r="G80" s="176">
        <f t="shared" si="20"/>
        <v>0</v>
      </c>
      <c r="H80" s="168">
        <f t="shared" si="108"/>
        <v>0</v>
      </c>
      <c r="I80" s="168">
        <f t="shared" si="108"/>
        <v>0</v>
      </c>
      <c r="J80" s="168">
        <f t="shared" si="108"/>
        <v>0</v>
      </c>
      <c r="K80" s="168">
        <f t="shared" si="108"/>
        <v>0</v>
      </c>
      <c r="L80" s="168">
        <f t="shared" si="108"/>
        <v>0</v>
      </c>
      <c r="M80" s="168">
        <f t="shared" si="108"/>
        <v>0</v>
      </c>
      <c r="N80" s="168">
        <f t="shared" si="108"/>
        <v>0</v>
      </c>
      <c r="O80" s="168">
        <f t="shared" si="108"/>
        <v>0</v>
      </c>
      <c r="P80" s="168">
        <f t="shared" si="108"/>
        <v>0</v>
      </c>
      <c r="Q80" s="168">
        <f t="shared" si="108"/>
        <v>0</v>
      </c>
      <c r="R80" s="168">
        <f t="shared" si="108"/>
        <v>0</v>
      </c>
      <c r="S80" s="178">
        <f t="shared" si="109"/>
        <v>0</v>
      </c>
      <c r="T80" s="156"/>
      <c r="U80" s="282"/>
      <c r="V80" s="285"/>
      <c r="W80" s="285"/>
      <c r="X80" s="285"/>
      <c r="Y80" s="285"/>
      <c r="Z80" s="285"/>
      <c r="AA80" s="285"/>
      <c r="AB80" s="285"/>
      <c r="AC80" s="285"/>
      <c r="AD80" s="285"/>
      <c r="AE80" s="285"/>
      <c r="AF80" s="285"/>
      <c r="AG80" s="285"/>
      <c r="AH80" s="285"/>
      <c r="AI80" s="285"/>
      <c r="AJ80" s="285"/>
      <c r="AK80" s="406"/>
    </row>
    <row r="81" spans="2:37" ht="12" customHeight="1" x14ac:dyDescent="0.2">
      <c r="B81" s="209">
        <f t="shared" si="26"/>
        <v>58</v>
      </c>
      <c r="C81" s="414" t="s">
        <v>144</v>
      </c>
      <c r="D81" s="235">
        <v>0</v>
      </c>
      <c r="E81" s="246">
        <f t="shared" si="110"/>
        <v>25.5</v>
      </c>
      <c r="F81" s="243">
        <f t="shared" si="19"/>
        <v>0</v>
      </c>
      <c r="G81" s="176">
        <f t="shared" si="20"/>
        <v>0</v>
      </c>
      <c r="H81" s="168">
        <f t="shared" si="108"/>
        <v>0</v>
      </c>
      <c r="I81" s="168">
        <f t="shared" si="108"/>
        <v>0</v>
      </c>
      <c r="J81" s="168">
        <f t="shared" si="108"/>
        <v>0</v>
      </c>
      <c r="K81" s="168">
        <f t="shared" si="108"/>
        <v>0</v>
      </c>
      <c r="L81" s="168">
        <f t="shared" si="108"/>
        <v>0</v>
      </c>
      <c r="M81" s="168">
        <f t="shared" si="108"/>
        <v>0</v>
      </c>
      <c r="N81" s="168">
        <f t="shared" si="108"/>
        <v>0</v>
      </c>
      <c r="O81" s="168">
        <f t="shared" si="108"/>
        <v>0</v>
      </c>
      <c r="P81" s="168">
        <f t="shared" si="108"/>
        <v>0</v>
      </c>
      <c r="Q81" s="168">
        <f t="shared" si="108"/>
        <v>0</v>
      </c>
      <c r="R81" s="168">
        <f t="shared" si="108"/>
        <v>0</v>
      </c>
      <c r="S81" s="178">
        <f t="shared" si="109"/>
        <v>0</v>
      </c>
      <c r="T81" s="156"/>
      <c r="U81" s="282"/>
      <c r="V81" s="285"/>
      <c r="W81" s="285"/>
      <c r="X81" s="285"/>
      <c r="Y81" s="285"/>
      <c r="Z81" s="285"/>
      <c r="AA81" s="285"/>
      <c r="AB81" s="285"/>
      <c r="AC81" s="285"/>
      <c r="AD81" s="285"/>
      <c r="AE81" s="285"/>
      <c r="AF81" s="285"/>
      <c r="AG81" s="285"/>
      <c r="AH81" s="285"/>
      <c r="AI81" s="285"/>
      <c r="AJ81" s="285"/>
      <c r="AK81" s="406"/>
    </row>
    <row r="82" spans="2:37" x14ac:dyDescent="0.2">
      <c r="B82" s="458" t="s">
        <v>4</v>
      </c>
      <c r="C82" s="459" t="s">
        <v>96</v>
      </c>
      <c r="D82" s="453">
        <f>SUM(D83:D84)</f>
        <v>0</v>
      </c>
      <c r="E82" s="460"/>
      <c r="F82" s="455">
        <f>SUM(F83:F84)</f>
        <v>0</v>
      </c>
      <c r="G82" s="461">
        <f>SUM(G83:G84)</f>
        <v>0</v>
      </c>
      <c r="H82" s="462">
        <f t="shared" ref="H82:S82" si="111">SUM(H83:H84)</f>
        <v>0</v>
      </c>
      <c r="I82" s="462">
        <f t="shared" si="111"/>
        <v>0</v>
      </c>
      <c r="J82" s="462">
        <f t="shared" si="111"/>
        <v>0</v>
      </c>
      <c r="K82" s="462">
        <f t="shared" si="111"/>
        <v>0</v>
      </c>
      <c r="L82" s="462">
        <f t="shared" si="111"/>
        <v>0</v>
      </c>
      <c r="M82" s="462">
        <f t="shared" si="111"/>
        <v>0</v>
      </c>
      <c r="N82" s="462">
        <f>SUM(N83:N84)</f>
        <v>0</v>
      </c>
      <c r="O82" s="462">
        <f t="shared" si="111"/>
        <v>0</v>
      </c>
      <c r="P82" s="462">
        <f t="shared" si="111"/>
        <v>0</v>
      </c>
      <c r="Q82" s="462">
        <f t="shared" si="111"/>
        <v>0</v>
      </c>
      <c r="R82" s="462">
        <f>SUM(R83:R84)</f>
        <v>0</v>
      </c>
      <c r="S82" s="455">
        <f t="shared" si="111"/>
        <v>0</v>
      </c>
      <c r="T82" s="154"/>
      <c r="U82" s="282"/>
      <c r="V82" s="285"/>
      <c r="W82" s="285"/>
      <c r="X82" s="285"/>
      <c r="Y82" s="285"/>
      <c r="Z82" s="285"/>
      <c r="AA82" s="285"/>
      <c r="AB82" s="285"/>
      <c r="AC82" s="285"/>
      <c r="AD82" s="285"/>
      <c r="AE82" s="285"/>
      <c r="AF82" s="285"/>
      <c r="AG82" s="285"/>
      <c r="AH82" s="285"/>
      <c r="AI82" s="285"/>
      <c r="AJ82" s="285"/>
      <c r="AK82" s="406"/>
    </row>
    <row r="83" spans="2:37" ht="12" customHeight="1" x14ac:dyDescent="0.2">
      <c r="B83" s="210">
        <v>59</v>
      </c>
      <c r="C83" s="527" t="s">
        <v>207</v>
      </c>
      <c r="D83" s="235">
        <v>0</v>
      </c>
      <c r="E83" s="245">
        <v>10</v>
      </c>
      <c r="F83" s="243">
        <f t="shared" si="19"/>
        <v>0</v>
      </c>
      <c r="G83" s="176">
        <f t="shared" si="20"/>
        <v>0</v>
      </c>
      <c r="H83" s="168">
        <f t="shared" ref="H83:H84" si="112">G83</f>
        <v>0</v>
      </c>
      <c r="I83" s="168">
        <f t="shared" ref="I83:I84" si="113">H83</f>
        <v>0</v>
      </c>
      <c r="J83" s="168">
        <f t="shared" ref="J83:J84" si="114">I83</f>
        <v>0</v>
      </c>
      <c r="K83" s="168">
        <f t="shared" ref="K83:K84" si="115">J83</f>
        <v>0</v>
      </c>
      <c r="L83" s="168">
        <f t="shared" ref="L83:L84" si="116">K83</f>
        <v>0</v>
      </c>
      <c r="M83" s="168">
        <f t="shared" ref="M83:M84" si="117">L83</f>
        <v>0</v>
      </c>
      <c r="N83" s="168">
        <f t="shared" ref="N83:N84" si="118">M83</f>
        <v>0</v>
      </c>
      <c r="O83" s="168">
        <f t="shared" ref="O83:O84" si="119">N83</f>
        <v>0</v>
      </c>
      <c r="P83" s="168">
        <f t="shared" ref="P83:P84" si="120">O83</f>
        <v>0</v>
      </c>
      <c r="Q83" s="168">
        <f t="shared" ref="Q83:Q84" si="121">P83</f>
        <v>0</v>
      </c>
      <c r="R83" s="168">
        <f t="shared" ref="R83:R84" si="122">Q83</f>
        <v>0</v>
      </c>
      <c r="S83" s="178">
        <f t="shared" ref="S83:S84" si="123">SUM(G83:R83)</f>
        <v>0</v>
      </c>
      <c r="T83" s="156"/>
      <c r="U83" s="282"/>
      <c r="V83" s="285"/>
      <c r="W83" s="285"/>
      <c r="X83" s="285"/>
      <c r="Y83" s="285"/>
      <c r="Z83" s="285"/>
      <c r="AA83" s="285"/>
      <c r="AB83" s="285"/>
      <c r="AC83" s="285"/>
      <c r="AD83" s="285"/>
      <c r="AE83" s="285"/>
      <c r="AF83" s="285"/>
      <c r="AG83" s="285"/>
      <c r="AH83" s="285"/>
      <c r="AI83" s="285"/>
      <c r="AJ83" s="285"/>
      <c r="AK83" s="406"/>
    </row>
    <row r="84" spans="2:37" ht="12" customHeight="1" x14ac:dyDescent="0.2">
      <c r="B84" s="209">
        <f t="shared" si="26"/>
        <v>60</v>
      </c>
      <c r="C84" s="160" t="s">
        <v>143</v>
      </c>
      <c r="D84" s="238">
        <v>0</v>
      </c>
      <c r="E84" s="247">
        <v>0</v>
      </c>
      <c r="F84" s="243">
        <f t="shared" si="19"/>
        <v>0</v>
      </c>
      <c r="G84" s="176">
        <f t="shared" si="20"/>
        <v>0</v>
      </c>
      <c r="H84" s="168">
        <f t="shared" si="112"/>
        <v>0</v>
      </c>
      <c r="I84" s="168">
        <f t="shared" si="113"/>
        <v>0</v>
      </c>
      <c r="J84" s="168">
        <f t="shared" si="114"/>
        <v>0</v>
      </c>
      <c r="K84" s="168">
        <f t="shared" si="115"/>
        <v>0</v>
      </c>
      <c r="L84" s="168">
        <f t="shared" si="116"/>
        <v>0</v>
      </c>
      <c r="M84" s="168">
        <f t="shared" si="117"/>
        <v>0</v>
      </c>
      <c r="N84" s="168">
        <f t="shared" si="118"/>
        <v>0</v>
      </c>
      <c r="O84" s="168">
        <f t="shared" si="119"/>
        <v>0</v>
      </c>
      <c r="P84" s="168">
        <f t="shared" si="120"/>
        <v>0</v>
      </c>
      <c r="Q84" s="168">
        <f t="shared" si="121"/>
        <v>0</v>
      </c>
      <c r="R84" s="168">
        <f t="shared" si="122"/>
        <v>0</v>
      </c>
      <c r="S84" s="178">
        <f t="shared" si="123"/>
        <v>0</v>
      </c>
      <c r="T84" s="156"/>
      <c r="U84" s="282"/>
      <c r="V84" s="285"/>
      <c r="W84" s="285"/>
      <c r="X84" s="285"/>
      <c r="Y84" s="285"/>
      <c r="Z84" s="285"/>
      <c r="AA84" s="285"/>
      <c r="AB84" s="285"/>
      <c r="AC84" s="285"/>
      <c r="AD84" s="285"/>
      <c r="AE84" s="285"/>
      <c r="AF84" s="285"/>
      <c r="AG84" s="285"/>
      <c r="AH84" s="285"/>
      <c r="AI84" s="285"/>
      <c r="AJ84" s="285"/>
      <c r="AK84" s="406"/>
    </row>
    <row r="85" spans="2:37" x14ac:dyDescent="0.2">
      <c r="B85" s="458" t="s">
        <v>4</v>
      </c>
      <c r="C85" s="459" t="s">
        <v>97</v>
      </c>
      <c r="D85" s="453">
        <f>SUM(D86:D89)</f>
        <v>0</v>
      </c>
      <c r="E85" s="460"/>
      <c r="F85" s="455">
        <f>SUM(F86:F89)</f>
        <v>0</v>
      </c>
      <c r="G85" s="461">
        <f>SUM(G86:G89)</f>
        <v>0</v>
      </c>
      <c r="H85" s="462">
        <f t="shared" ref="H85:S85" si="124">SUM(H86:H89)</f>
        <v>0</v>
      </c>
      <c r="I85" s="462">
        <f t="shared" si="124"/>
        <v>0</v>
      </c>
      <c r="J85" s="462">
        <f t="shared" si="124"/>
        <v>0</v>
      </c>
      <c r="K85" s="462">
        <f t="shared" si="124"/>
        <v>0</v>
      </c>
      <c r="L85" s="462">
        <f t="shared" si="124"/>
        <v>0</v>
      </c>
      <c r="M85" s="462">
        <f t="shared" si="124"/>
        <v>0</v>
      </c>
      <c r="N85" s="462">
        <f>SUM(N86:N89)</f>
        <v>0</v>
      </c>
      <c r="O85" s="462">
        <f t="shared" si="124"/>
        <v>0</v>
      </c>
      <c r="P85" s="462">
        <f t="shared" si="124"/>
        <v>0</v>
      </c>
      <c r="Q85" s="462">
        <f t="shared" si="124"/>
        <v>0</v>
      </c>
      <c r="R85" s="462">
        <f>SUM(R86:R89)</f>
        <v>0</v>
      </c>
      <c r="S85" s="455">
        <f t="shared" si="124"/>
        <v>0</v>
      </c>
      <c r="T85" s="154"/>
      <c r="U85" s="282"/>
      <c r="V85" s="285"/>
      <c r="W85" s="285"/>
      <c r="X85" s="285"/>
      <c r="Y85" s="285"/>
      <c r="Z85" s="285"/>
      <c r="AA85" s="285"/>
      <c r="AB85" s="285"/>
      <c r="AC85" s="285"/>
      <c r="AD85" s="285"/>
      <c r="AE85" s="285"/>
      <c r="AF85" s="285"/>
      <c r="AG85" s="285"/>
      <c r="AH85" s="285"/>
      <c r="AI85" s="285"/>
      <c r="AJ85" s="285"/>
      <c r="AK85" s="406"/>
    </row>
    <row r="86" spans="2:37" ht="12" customHeight="1" x14ac:dyDescent="0.2">
      <c r="B86" s="210">
        <v>61</v>
      </c>
      <c r="C86" s="159" t="s">
        <v>142</v>
      </c>
      <c r="D86" s="238">
        <v>0</v>
      </c>
      <c r="E86" s="246">
        <v>25.5</v>
      </c>
      <c r="F86" s="243">
        <f t="shared" si="19"/>
        <v>0</v>
      </c>
      <c r="G86" s="176">
        <f t="shared" si="20"/>
        <v>0</v>
      </c>
      <c r="H86" s="168">
        <f t="shared" ref="H86:H89" si="125">G86</f>
        <v>0</v>
      </c>
      <c r="I86" s="168">
        <f t="shared" ref="I86:I89" si="126">H86</f>
        <v>0</v>
      </c>
      <c r="J86" s="168">
        <f t="shared" ref="J86:J89" si="127">I86</f>
        <v>0</v>
      </c>
      <c r="K86" s="168">
        <f t="shared" ref="K86:K89" si="128">J86</f>
        <v>0</v>
      </c>
      <c r="L86" s="168">
        <f t="shared" ref="L86:L89" si="129">K86</f>
        <v>0</v>
      </c>
      <c r="M86" s="168">
        <f t="shared" ref="M86:M89" si="130">L86</f>
        <v>0</v>
      </c>
      <c r="N86" s="168">
        <f t="shared" ref="N86:N89" si="131">M86</f>
        <v>0</v>
      </c>
      <c r="O86" s="168">
        <f t="shared" ref="O86:O89" si="132">N86</f>
        <v>0</v>
      </c>
      <c r="P86" s="168">
        <f t="shared" ref="P86:P89" si="133">O86</f>
        <v>0</v>
      </c>
      <c r="Q86" s="168">
        <f t="shared" ref="Q86:Q89" si="134">P86</f>
        <v>0</v>
      </c>
      <c r="R86" s="168">
        <f t="shared" ref="R86:R89" si="135">Q86</f>
        <v>0</v>
      </c>
      <c r="S86" s="178">
        <f t="shared" ref="S86:S89" si="136">SUM(G86:R86)</f>
        <v>0</v>
      </c>
      <c r="T86" s="156"/>
      <c r="U86" s="282"/>
      <c r="V86" s="285"/>
      <c r="W86" s="285"/>
      <c r="X86" s="285"/>
      <c r="Y86" s="285"/>
      <c r="Z86" s="285"/>
      <c r="AA86" s="285"/>
      <c r="AB86" s="285"/>
      <c r="AC86" s="285"/>
      <c r="AD86" s="285"/>
      <c r="AE86" s="285"/>
      <c r="AF86" s="285"/>
      <c r="AG86" s="285"/>
      <c r="AH86" s="285"/>
      <c r="AI86" s="285"/>
      <c r="AJ86" s="285"/>
      <c r="AK86" s="406"/>
    </row>
    <row r="87" spans="2:37" ht="12" customHeight="1" x14ac:dyDescent="0.2">
      <c r="B87" s="208">
        <f t="shared" si="26"/>
        <v>62</v>
      </c>
      <c r="C87" s="157" t="s">
        <v>141</v>
      </c>
      <c r="D87" s="235">
        <v>0</v>
      </c>
      <c r="E87" s="246">
        <f t="shared" ref="E87:E89" si="137">E86</f>
        <v>25.5</v>
      </c>
      <c r="F87" s="243">
        <f t="shared" si="19"/>
        <v>0</v>
      </c>
      <c r="G87" s="176">
        <f t="shared" si="20"/>
        <v>0</v>
      </c>
      <c r="H87" s="168">
        <f t="shared" si="125"/>
        <v>0</v>
      </c>
      <c r="I87" s="168">
        <f t="shared" si="126"/>
        <v>0</v>
      </c>
      <c r="J87" s="168">
        <f t="shared" si="127"/>
        <v>0</v>
      </c>
      <c r="K87" s="168">
        <f t="shared" si="128"/>
        <v>0</v>
      </c>
      <c r="L87" s="168">
        <f t="shared" si="129"/>
        <v>0</v>
      </c>
      <c r="M87" s="168">
        <f t="shared" si="130"/>
        <v>0</v>
      </c>
      <c r="N87" s="168">
        <f t="shared" si="131"/>
        <v>0</v>
      </c>
      <c r="O87" s="168">
        <f t="shared" si="132"/>
        <v>0</v>
      </c>
      <c r="P87" s="168">
        <f t="shared" si="133"/>
        <v>0</v>
      </c>
      <c r="Q87" s="168">
        <f t="shared" si="134"/>
        <v>0</v>
      </c>
      <c r="R87" s="168">
        <f t="shared" si="135"/>
        <v>0</v>
      </c>
      <c r="S87" s="178">
        <f t="shared" si="136"/>
        <v>0</v>
      </c>
      <c r="T87" s="156"/>
      <c r="U87" s="282"/>
      <c r="V87" s="285"/>
      <c r="W87" s="285"/>
      <c r="X87" s="285"/>
      <c r="Y87" s="285"/>
      <c r="Z87" s="285"/>
      <c r="AA87" s="285"/>
      <c r="AB87" s="285"/>
      <c r="AC87" s="285"/>
      <c r="AD87" s="285"/>
      <c r="AE87" s="285"/>
      <c r="AF87" s="285"/>
      <c r="AG87" s="285"/>
      <c r="AH87" s="285"/>
      <c r="AI87" s="285"/>
      <c r="AJ87" s="285"/>
      <c r="AK87" s="406"/>
    </row>
    <row r="88" spans="2:37" ht="12" customHeight="1" x14ac:dyDescent="0.2">
      <c r="B88" s="208">
        <f t="shared" si="26"/>
        <v>63</v>
      </c>
      <c r="C88" s="157" t="s">
        <v>140</v>
      </c>
      <c r="D88" s="238">
        <v>0</v>
      </c>
      <c r="E88" s="246">
        <f t="shared" si="137"/>
        <v>25.5</v>
      </c>
      <c r="F88" s="243">
        <f t="shared" si="19"/>
        <v>0</v>
      </c>
      <c r="G88" s="176">
        <f t="shared" si="20"/>
        <v>0</v>
      </c>
      <c r="H88" s="168">
        <f t="shared" si="125"/>
        <v>0</v>
      </c>
      <c r="I88" s="168">
        <f t="shared" si="126"/>
        <v>0</v>
      </c>
      <c r="J88" s="168">
        <f t="shared" si="127"/>
        <v>0</v>
      </c>
      <c r="K88" s="168">
        <f t="shared" si="128"/>
        <v>0</v>
      </c>
      <c r="L88" s="168">
        <f t="shared" si="129"/>
        <v>0</v>
      </c>
      <c r="M88" s="168">
        <f t="shared" si="130"/>
        <v>0</v>
      </c>
      <c r="N88" s="168">
        <f t="shared" si="131"/>
        <v>0</v>
      </c>
      <c r="O88" s="168">
        <f t="shared" si="132"/>
        <v>0</v>
      </c>
      <c r="P88" s="168">
        <f t="shared" si="133"/>
        <v>0</v>
      </c>
      <c r="Q88" s="168">
        <f t="shared" si="134"/>
        <v>0</v>
      </c>
      <c r="R88" s="168">
        <f t="shared" si="135"/>
        <v>0</v>
      </c>
      <c r="S88" s="178">
        <f t="shared" si="136"/>
        <v>0</v>
      </c>
      <c r="T88" s="156"/>
      <c r="U88" s="282"/>
      <c r="V88" s="285"/>
      <c r="W88" s="285"/>
      <c r="X88" s="285"/>
      <c r="Y88" s="285"/>
      <c r="Z88" s="285"/>
      <c r="AA88" s="285"/>
      <c r="AB88" s="285"/>
      <c r="AC88" s="285"/>
      <c r="AD88" s="285"/>
      <c r="AE88" s="285"/>
      <c r="AF88" s="285"/>
      <c r="AG88" s="285"/>
      <c r="AH88" s="285"/>
      <c r="AI88" s="285"/>
      <c r="AJ88" s="285"/>
      <c r="AK88" s="406"/>
    </row>
    <row r="89" spans="2:37" ht="12" customHeight="1" x14ac:dyDescent="0.2">
      <c r="B89" s="209">
        <f t="shared" si="26"/>
        <v>64</v>
      </c>
      <c r="C89" s="414" t="s">
        <v>139</v>
      </c>
      <c r="D89" s="235">
        <v>0</v>
      </c>
      <c r="E89" s="246">
        <f t="shared" si="137"/>
        <v>25.5</v>
      </c>
      <c r="F89" s="243">
        <f t="shared" si="19"/>
        <v>0</v>
      </c>
      <c r="G89" s="176">
        <f t="shared" si="20"/>
        <v>0</v>
      </c>
      <c r="H89" s="168">
        <f t="shared" si="125"/>
        <v>0</v>
      </c>
      <c r="I89" s="168">
        <f t="shared" si="126"/>
        <v>0</v>
      </c>
      <c r="J89" s="168">
        <f t="shared" si="127"/>
        <v>0</v>
      </c>
      <c r="K89" s="168">
        <f t="shared" si="128"/>
        <v>0</v>
      </c>
      <c r="L89" s="168">
        <f t="shared" si="129"/>
        <v>0</v>
      </c>
      <c r="M89" s="168">
        <f t="shared" si="130"/>
        <v>0</v>
      </c>
      <c r="N89" s="168">
        <f t="shared" si="131"/>
        <v>0</v>
      </c>
      <c r="O89" s="168">
        <f t="shared" si="132"/>
        <v>0</v>
      </c>
      <c r="P89" s="168">
        <f t="shared" si="133"/>
        <v>0</v>
      </c>
      <c r="Q89" s="168">
        <f t="shared" si="134"/>
        <v>0</v>
      </c>
      <c r="R89" s="168">
        <f t="shared" si="135"/>
        <v>0</v>
      </c>
      <c r="S89" s="178">
        <f t="shared" si="136"/>
        <v>0</v>
      </c>
      <c r="T89" s="156"/>
      <c r="U89" s="282"/>
      <c r="V89" s="285"/>
      <c r="W89" s="285"/>
      <c r="X89" s="285"/>
      <c r="Y89" s="285"/>
      <c r="Z89" s="285"/>
      <c r="AA89" s="285"/>
      <c r="AB89" s="285"/>
      <c r="AC89" s="285"/>
      <c r="AD89" s="285"/>
      <c r="AE89" s="285"/>
      <c r="AF89" s="285"/>
      <c r="AG89" s="285"/>
      <c r="AH89" s="285"/>
      <c r="AI89" s="285"/>
      <c r="AJ89" s="285"/>
      <c r="AK89" s="406"/>
    </row>
    <row r="90" spans="2:37" x14ac:dyDescent="0.2">
      <c r="B90" s="458" t="s">
        <v>4</v>
      </c>
      <c r="C90" s="459" t="s">
        <v>98</v>
      </c>
      <c r="D90" s="453">
        <f>SUM(D91:D93)</f>
        <v>0</v>
      </c>
      <c r="E90" s="460"/>
      <c r="F90" s="455">
        <f>SUM(F91:F93)</f>
        <v>0</v>
      </c>
      <c r="G90" s="453">
        <f>SUM(G91:G93)</f>
        <v>0</v>
      </c>
      <c r="H90" s="462">
        <f t="shared" ref="H90:R90" si="138">SUM(H91:H93)</f>
        <v>0</v>
      </c>
      <c r="I90" s="462">
        <f t="shared" si="138"/>
        <v>0</v>
      </c>
      <c r="J90" s="462">
        <f t="shared" si="138"/>
        <v>0</v>
      </c>
      <c r="K90" s="462">
        <f t="shared" si="138"/>
        <v>0</v>
      </c>
      <c r="L90" s="462">
        <f t="shared" si="138"/>
        <v>0</v>
      </c>
      <c r="M90" s="462">
        <f t="shared" si="138"/>
        <v>0</v>
      </c>
      <c r="N90" s="462">
        <f>SUM(N91:N93)</f>
        <v>0</v>
      </c>
      <c r="O90" s="462">
        <f t="shared" si="138"/>
        <v>0</v>
      </c>
      <c r="P90" s="462">
        <f t="shared" si="138"/>
        <v>0</v>
      </c>
      <c r="Q90" s="462">
        <f t="shared" si="138"/>
        <v>0</v>
      </c>
      <c r="R90" s="462">
        <f t="shared" si="138"/>
        <v>0</v>
      </c>
      <c r="S90" s="455">
        <f>SUM(S91:S93)</f>
        <v>0</v>
      </c>
      <c r="T90" s="154"/>
      <c r="U90" s="282"/>
      <c r="V90" s="285"/>
      <c r="W90" s="285"/>
      <c r="X90" s="285"/>
      <c r="Y90" s="285"/>
      <c r="Z90" s="285"/>
      <c r="AA90" s="285"/>
      <c r="AB90" s="285"/>
      <c r="AC90" s="285"/>
      <c r="AD90" s="285"/>
      <c r="AE90" s="285"/>
      <c r="AF90" s="285"/>
      <c r="AG90" s="285"/>
      <c r="AH90" s="285"/>
      <c r="AI90" s="285"/>
      <c r="AJ90" s="285"/>
      <c r="AK90" s="406"/>
    </row>
    <row r="91" spans="2:37" ht="12" customHeight="1" x14ac:dyDescent="0.2">
      <c r="B91" s="210">
        <v>65</v>
      </c>
      <c r="C91" s="159" t="s">
        <v>138</v>
      </c>
      <c r="D91" s="235">
        <v>0</v>
      </c>
      <c r="E91" s="247">
        <v>0</v>
      </c>
      <c r="F91" s="243">
        <f t="shared" si="19"/>
        <v>0</v>
      </c>
      <c r="G91" s="176">
        <f t="shared" si="20"/>
        <v>0</v>
      </c>
      <c r="H91" s="168">
        <f t="shared" ref="H91:H98" si="139">G91</f>
        <v>0</v>
      </c>
      <c r="I91" s="168">
        <f t="shared" ref="I91:I98" si="140">H91</f>
        <v>0</v>
      </c>
      <c r="J91" s="168">
        <f t="shared" ref="J91:J98" si="141">I91</f>
        <v>0</v>
      </c>
      <c r="K91" s="168">
        <f t="shared" ref="K91:K98" si="142">J91</f>
        <v>0</v>
      </c>
      <c r="L91" s="168">
        <f t="shared" ref="L91:M98" si="143">K91</f>
        <v>0</v>
      </c>
      <c r="M91" s="168">
        <f t="shared" ref="M91:M97" si="144">L91</f>
        <v>0</v>
      </c>
      <c r="N91" s="168">
        <f t="shared" ref="N91:N98" si="145">M91</f>
        <v>0</v>
      </c>
      <c r="O91" s="168">
        <f t="shared" ref="O91:O98" si="146">N91</f>
        <v>0</v>
      </c>
      <c r="P91" s="168">
        <f t="shared" ref="P91:P98" si="147">O91</f>
        <v>0</v>
      </c>
      <c r="Q91" s="168">
        <f t="shared" ref="Q91:Q98" si="148">P91</f>
        <v>0</v>
      </c>
      <c r="R91" s="168">
        <f t="shared" ref="R91:R98" si="149">Q91</f>
        <v>0</v>
      </c>
      <c r="S91" s="178">
        <f t="shared" ref="S91:S98" si="150">SUM(G91:R91)</f>
        <v>0</v>
      </c>
      <c r="T91" s="156"/>
      <c r="U91" s="282"/>
      <c r="V91" s="285"/>
      <c r="W91" s="285"/>
      <c r="X91" s="285"/>
      <c r="Y91" s="285"/>
      <c r="Z91" s="285"/>
      <c r="AA91" s="285"/>
      <c r="AB91" s="285"/>
      <c r="AC91" s="285"/>
      <c r="AD91" s="285"/>
      <c r="AE91" s="285"/>
      <c r="AF91" s="285"/>
      <c r="AG91" s="285"/>
      <c r="AH91" s="285"/>
      <c r="AI91" s="285"/>
      <c r="AJ91" s="285"/>
      <c r="AK91" s="406"/>
    </row>
    <row r="92" spans="2:37" ht="12" customHeight="1" x14ac:dyDescent="0.2">
      <c r="B92" s="208">
        <f t="shared" si="26"/>
        <v>66</v>
      </c>
      <c r="C92" s="157" t="s">
        <v>137</v>
      </c>
      <c r="D92" s="238">
        <v>0</v>
      </c>
      <c r="E92" s="247">
        <v>0</v>
      </c>
      <c r="F92" s="243">
        <f t="shared" si="19"/>
        <v>0</v>
      </c>
      <c r="G92" s="176">
        <f t="shared" si="20"/>
        <v>0</v>
      </c>
      <c r="H92" s="168">
        <f t="shared" si="139"/>
        <v>0</v>
      </c>
      <c r="I92" s="168">
        <f t="shared" si="140"/>
        <v>0</v>
      </c>
      <c r="J92" s="168">
        <f t="shared" si="141"/>
        <v>0</v>
      </c>
      <c r="K92" s="168">
        <f t="shared" si="142"/>
        <v>0</v>
      </c>
      <c r="L92" s="168">
        <f t="shared" si="143"/>
        <v>0</v>
      </c>
      <c r="M92" s="168">
        <f t="shared" si="144"/>
        <v>0</v>
      </c>
      <c r="N92" s="168">
        <f t="shared" si="145"/>
        <v>0</v>
      </c>
      <c r="O92" s="168">
        <f t="shared" si="146"/>
        <v>0</v>
      </c>
      <c r="P92" s="168">
        <f t="shared" si="147"/>
        <v>0</v>
      </c>
      <c r="Q92" s="168">
        <f t="shared" si="148"/>
        <v>0</v>
      </c>
      <c r="R92" s="168">
        <f t="shared" si="149"/>
        <v>0</v>
      </c>
      <c r="S92" s="178">
        <f t="shared" si="150"/>
        <v>0</v>
      </c>
      <c r="T92" s="156"/>
      <c r="U92" s="282"/>
      <c r="V92" s="285"/>
      <c r="W92" s="285"/>
      <c r="X92" s="285"/>
      <c r="Y92" s="285"/>
      <c r="Z92" s="285"/>
      <c r="AA92" s="285"/>
      <c r="AB92" s="285"/>
      <c r="AC92" s="285"/>
      <c r="AD92" s="285"/>
      <c r="AE92" s="285"/>
      <c r="AF92" s="285"/>
      <c r="AG92" s="285"/>
      <c r="AH92" s="285"/>
      <c r="AI92" s="285"/>
      <c r="AJ92" s="285"/>
      <c r="AK92" s="406"/>
    </row>
    <row r="93" spans="2:37" ht="12" customHeight="1" x14ac:dyDescent="0.2">
      <c r="B93" s="208">
        <f t="shared" si="26"/>
        <v>67</v>
      </c>
      <c r="C93" s="157" t="s">
        <v>136</v>
      </c>
      <c r="D93" s="235">
        <v>0</v>
      </c>
      <c r="E93" s="247">
        <v>0</v>
      </c>
      <c r="F93" s="243">
        <f t="shared" si="19"/>
        <v>0</v>
      </c>
      <c r="G93" s="176">
        <f t="shared" si="20"/>
        <v>0</v>
      </c>
      <c r="H93" s="168">
        <f t="shared" si="139"/>
        <v>0</v>
      </c>
      <c r="I93" s="168">
        <f t="shared" si="140"/>
        <v>0</v>
      </c>
      <c r="J93" s="168">
        <f t="shared" si="141"/>
        <v>0</v>
      </c>
      <c r="K93" s="168">
        <f t="shared" si="142"/>
        <v>0</v>
      </c>
      <c r="L93" s="168">
        <f t="shared" si="143"/>
        <v>0</v>
      </c>
      <c r="M93" s="168">
        <f t="shared" si="144"/>
        <v>0</v>
      </c>
      <c r="N93" s="168">
        <f t="shared" si="145"/>
        <v>0</v>
      </c>
      <c r="O93" s="168">
        <f t="shared" si="146"/>
        <v>0</v>
      </c>
      <c r="P93" s="168">
        <f t="shared" si="147"/>
        <v>0</v>
      </c>
      <c r="Q93" s="168">
        <f t="shared" si="148"/>
        <v>0</v>
      </c>
      <c r="R93" s="168">
        <f t="shared" si="149"/>
        <v>0</v>
      </c>
      <c r="S93" s="178">
        <f t="shared" si="150"/>
        <v>0</v>
      </c>
      <c r="T93" s="156"/>
      <c r="U93" s="282"/>
      <c r="V93" s="285"/>
      <c r="W93" s="285"/>
      <c r="X93" s="285"/>
      <c r="Y93" s="285"/>
      <c r="Z93" s="285"/>
      <c r="AA93" s="285"/>
      <c r="AB93" s="285"/>
      <c r="AC93" s="285"/>
      <c r="AD93" s="285"/>
      <c r="AE93" s="285"/>
      <c r="AF93" s="285"/>
      <c r="AG93" s="285"/>
      <c r="AH93" s="285"/>
      <c r="AI93" s="285"/>
      <c r="AJ93" s="285"/>
      <c r="AK93" s="406"/>
    </row>
    <row r="94" spans="2:37" ht="12" customHeight="1" x14ac:dyDescent="0.2">
      <c r="B94" s="208">
        <f t="shared" si="26"/>
        <v>68</v>
      </c>
      <c r="C94" s="131" t="s">
        <v>99</v>
      </c>
      <c r="D94" s="238">
        <v>0</v>
      </c>
      <c r="E94" s="246">
        <v>25.5</v>
      </c>
      <c r="F94" s="243">
        <f t="shared" si="19"/>
        <v>0</v>
      </c>
      <c r="G94" s="176">
        <f t="shared" si="20"/>
        <v>0</v>
      </c>
      <c r="H94" s="168">
        <f t="shared" si="139"/>
        <v>0</v>
      </c>
      <c r="I94" s="168">
        <f t="shared" si="140"/>
        <v>0</v>
      </c>
      <c r="J94" s="168">
        <f t="shared" si="141"/>
        <v>0</v>
      </c>
      <c r="K94" s="168">
        <f t="shared" si="142"/>
        <v>0</v>
      </c>
      <c r="L94" s="168">
        <f t="shared" si="143"/>
        <v>0</v>
      </c>
      <c r="M94" s="168">
        <f t="shared" si="144"/>
        <v>0</v>
      </c>
      <c r="N94" s="168">
        <f t="shared" si="145"/>
        <v>0</v>
      </c>
      <c r="O94" s="168">
        <f t="shared" si="146"/>
        <v>0</v>
      </c>
      <c r="P94" s="168">
        <f t="shared" si="147"/>
        <v>0</v>
      </c>
      <c r="Q94" s="168">
        <f t="shared" si="148"/>
        <v>0</v>
      </c>
      <c r="R94" s="168">
        <f t="shared" si="149"/>
        <v>0</v>
      </c>
      <c r="S94" s="178">
        <f t="shared" si="150"/>
        <v>0</v>
      </c>
      <c r="T94" s="156"/>
      <c r="U94" s="282"/>
      <c r="V94" s="285"/>
      <c r="W94" s="285"/>
      <c r="X94" s="285"/>
      <c r="Y94" s="285"/>
      <c r="Z94" s="285"/>
      <c r="AA94" s="285"/>
      <c r="AB94" s="285"/>
      <c r="AC94" s="285"/>
      <c r="AD94" s="285"/>
      <c r="AE94" s="285"/>
      <c r="AF94" s="285"/>
      <c r="AG94" s="285"/>
      <c r="AH94" s="285"/>
      <c r="AI94" s="285"/>
      <c r="AJ94" s="285"/>
      <c r="AK94" s="406"/>
    </row>
    <row r="95" spans="2:37" ht="12" customHeight="1" x14ac:dyDescent="0.2">
      <c r="B95" s="208">
        <f t="shared" si="26"/>
        <v>69</v>
      </c>
      <c r="C95" s="131" t="s">
        <v>100</v>
      </c>
      <c r="D95" s="235">
        <v>0</v>
      </c>
      <c r="E95" s="246">
        <f t="shared" ref="E95" si="151">E94</f>
        <v>25.5</v>
      </c>
      <c r="F95" s="243">
        <f t="shared" si="19"/>
        <v>0</v>
      </c>
      <c r="G95" s="176">
        <f t="shared" si="20"/>
        <v>0</v>
      </c>
      <c r="H95" s="168">
        <f t="shared" si="139"/>
        <v>0</v>
      </c>
      <c r="I95" s="168">
        <f t="shared" si="140"/>
        <v>0</v>
      </c>
      <c r="J95" s="168">
        <f t="shared" si="141"/>
        <v>0</v>
      </c>
      <c r="K95" s="168">
        <f t="shared" si="142"/>
        <v>0</v>
      </c>
      <c r="L95" s="168">
        <f t="shared" si="143"/>
        <v>0</v>
      </c>
      <c r="M95" s="168">
        <f t="shared" si="144"/>
        <v>0</v>
      </c>
      <c r="N95" s="168">
        <f t="shared" si="145"/>
        <v>0</v>
      </c>
      <c r="O95" s="168">
        <f t="shared" si="146"/>
        <v>0</v>
      </c>
      <c r="P95" s="168">
        <f t="shared" si="147"/>
        <v>0</v>
      </c>
      <c r="Q95" s="168">
        <f t="shared" si="148"/>
        <v>0</v>
      </c>
      <c r="R95" s="168">
        <f t="shared" si="149"/>
        <v>0</v>
      </c>
      <c r="S95" s="178">
        <f t="shared" si="150"/>
        <v>0</v>
      </c>
      <c r="T95" s="156"/>
      <c r="U95" s="282"/>
      <c r="V95" s="285"/>
      <c r="W95" s="285"/>
      <c r="X95" s="285"/>
      <c r="Y95" s="285"/>
      <c r="Z95" s="285"/>
      <c r="AA95" s="285"/>
      <c r="AB95" s="285"/>
      <c r="AC95" s="285"/>
      <c r="AD95" s="285"/>
      <c r="AE95" s="285"/>
      <c r="AF95" s="285"/>
      <c r="AG95" s="285"/>
      <c r="AH95" s="285"/>
      <c r="AI95" s="285"/>
      <c r="AJ95" s="285"/>
      <c r="AK95" s="406"/>
    </row>
    <row r="96" spans="2:37" ht="12" customHeight="1" x14ac:dyDescent="0.2">
      <c r="B96" s="208">
        <f t="shared" si="26"/>
        <v>70</v>
      </c>
      <c r="C96" s="132" t="s">
        <v>101</v>
      </c>
      <c r="D96" s="238">
        <v>0</v>
      </c>
      <c r="E96" s="247">
        <v>0</v>
      </c>
      <c r="F96" s="243">
        <f t="shared" si="19"/>
        <v>0</v>
      </c>
      <c r="G96" s="176">
        <f t="shared" si="20"/>
        <v>0</v>
      </c>
      <c r="H96" s="168">
        <f t="shared" si="139"/>
        <v>0</v>
      </c>
      <c r="I96" s="168">
        <f t="shared" si="140"/>
        <v>0</v>
      </c>
      <c r="J96" s="168">
        <f t="shared" si="141"/>
        <v>0</v>
      </c>
      <c r="K96" s="168">
        <f t="shared" si="142"/>
        <v>0</v>
      </c>
      <c r="L96" s="168">
        <f t="shared" si="143"/>
        <v>0</v>
      </c>
      <c r="M96" s="168">
        <f t="shared" si="144"/>
        <v>0</v>
      </c>
      <c r="N96" s="168">
        <f t="shared" si="145"/>
        <v>0</v>
      </c>
      <c r="O96" s="168">
        <f t="shared" si="146"/>
        <v>0</v>
      </c>
      <c r="P96" s="168">
        <f t="shared" si="147"/>
        <v>0</v>
      </c>
      <c r="Q96" s="168">
        <f t="shared" si="148"/>
        <v>0</v>
      </c>
      <c r="R96" s="168">
        <f t="shared" si="149"/>
        <v>0</v>
      </c>
      <c r="S96" s="178">
        <f t="shared" si="150"/>
        <v>0</v>
      </c>
      <c r="T96" s="156"/>
      <c r="U96" s="282"/>
      <c r="V96" s="285"/>
      <c r="W96" s="285"/>
      <c r="X96" s="285"/>
      <c r="Y96" s="285"/>
      <c r="Z96" s="285"/>
      <c r="AA96" s="285"/>
      <c r="AB96" s="285"/>
      <c r="AC96" s="285"/>
      <c r="AD96" s="285"/>
      <c r="AE96" s="285"/>
      <c r="AF96" s="285"/>
      <c r="AG96" s="285"/>
      <c r="AH96" s="285"/>
      <c r="AI96" s="285"/>
      <c r="AJ96" s="285"/>
      <c r="AK96" s="406"/>
    </row>
    <row r="97" spans="2:37" ht="12" customHeight="1" x14ac:dyDescent="0.2">
      <c r="B97" s="208">
        <f t="shared" si="26"/>
        <v>71</v>
      </c>
      <c r="C97" s="133" t="s">
        <v>127</v>
      </c>
      <c r="D97" s="235">
        <v>0</v>
      </c>
      <c r="E97" s="247">
        <v>0</v>
      </c>
      <c r="F97" s="243">
        <f t="shared" ref="F97:F98" si="152">(D97+D97*E97%)</f>
        <v>0</v>
      </c>
      <c r="G97" s="176">
        <f t="shared" ref="G97:G98" si="153">F97/12</f>
        <v>0</v>
      </c>
      <c r="H97" s="168">
        <f t="shared" si="139"/>
        <v>0</v>
      </c>
      <c r="I97" s="168">
        <f t="shared" si="140"/>
        <v>0</v>
      </c>
      <c r="J97" s="168">
        <f t="shared" si="141"/>
        <v>0</v>
      </c>
      <c r="K97" s="168">
        <f t="shared" si="142"/>
        <v>0</v>
      </c>
      <c r="L97" s="168">
        <f t="shared" si="143"/>
        <v>0</v>
      </c>
      <c r="M97" s="168">
        <f t="shared" si="144"/>
        <v>0</v>
      </c>
      <c r="N97" s="168">
        <f t="shared" si="145"/>
        <v>0</v>
      </c>
      <c r="O97" s="168">
        <f t="shared" si="146"/>
        <v>0</v>
      </c>
      <c r="P97" s="168">
        <f t="shared" si="147"/>
        <v>0</v>
      </c>
      <c r="Q97" s="168">
        <f t="shared" si="148"/>
        <v>0</v>
      </c>
      <c r="R97" s="168">
        <f t="shared" si="149"/>
        <v>0</v>
      </c>
      <c r="S97" s="178">
        <f t="shared" si="150"/>
        <v>0</v>
      </c>
      <c r="T97" s="156"/>
      <c r="U97" s="282"/>
      <c r="V97" s="285"/>
      <c r="W97" s="285"/>
      <c r="X97" s="285"/>
      <c r="Y97" s="285"/>
      <c r="Z97" s="285"/>
      <c r="AA97" s="285"/>
      <c r="AB97" s="285"/>
      <c r="AC97" s="285"/>
      <c r="AD97" s="285"/>
      <c r="AE97" s="285"/>
      <c r="AF97" s="285"/>
      <c r="AG97" s="285"/>
      <c r="AH97" s="285"/>
      <c r="AI97" s="285"/>
      <c r="AJ97" s="285"/>
      <c r="AK97" s="406"/>
    </row>
    <row r="98" spans="2:37" ht="12" customHeight="1" thickBot="1" x14ac:dyDescent="0.25">
      <c r="B98" s="211">
        <f t="shared" si="26"/>
        <v>72</v>
      </c>
      <c r="C98" s="207" t="s">
        <v>69</v>
      </c>
      <c r="D98" s="239">
        <v>0</v>
      </c>
      <c r="E98" s="248">
        <v>0</v>
      </c>
      <c r="F98" s="244">
        <f t="shared" si="152"/>
        <v>0</v>
      </c>
      <c r="G98" s="256">
        <f t="shared" si="153"/>
        <v>0</v>
      </c>
      <c r="H98" s="177">
        <f t="shared" si="139"/>
        <v>0</v>
      </c>
      <c r="I98" s="177">
        <f t="shared" si="140"/>
        <v>0</v>
      </c>
      <c r="J98" s="177">
        <f t="shared" si="141"/>
        <v>0</v>
      </c>
      <c r="K98" s="177">
        <f t="shared" si="142"/>
        <v>0</v>
      </c>
      <c r="L98" s="177">
        <f t="shared" si="143"/>
        <v>0</v>
      </c>
      <c r="M98" s="177">
        <f t="shared" si="143"/>
        <v>0</v>
      </c>
      <c r="N98" s="177">
        <f t="shared" si="145"/>
        <v>0</v>
      </c>
      <c r="O98" s="177">
        <f t="shared" si="146"/>
        <v>0</v>
      </c>
      <c r="P98" s="177">
        <f t="shared" si="147"/>
        <v>0</v>
      </c>
      <c r="Q98" s="177">
        <f t="shared" si="148"/>
        <v>0</v>
      </c>
      <c r="R98" s="177">
        <f t="shared" si="149"/>
        <v>0</v>
      </c>
      <c r="S98" s="179">
        <f t="shared" si="150"/>
        <v>0</v>
      </c>
      <c r="T98" s="156"/>
      <c r="U98" s="407"/>
      <c r="V98" s="408"/>
      <c r="W98" s="408"/>
      <c r="X98" s="408"/>
      <c r="Y98" s="408"/>
      <c r="Z98" s="408"/>
      <c r="AA98" s="408"/>
      <c r="AB98" s="408"/>
      <c r="AC98" s="408"/>
      <c r="AD98" s="408"/>
      <c r="AE98" s="408"/>
      <c r="AF98" s="408"/>
      <c r="AG98" s="408"/>
      <c r="AH98" s="408"/>
      <c r="AI98" s="408"/>
      <c r="AJ98" s="408"/>
      <c r="AK98" s="409"/>
    </row>
    <row r="99" spans="2:37" ht="13.5" thickTop="1" x14ac:dyDescent="0.2">
      <c r="B99" s="88">
        <v>0</v>
      </c>
      <c r="C99" s="278" t="s">
        <v>28</v>
      </c>
      <c r="D99" s="249">
        <f>D90+D85+D82+D77+D72+D67+D63+D58+D53+D47+D36+D30+D94+D95+D96+D97+D98+D70+D71</f>
        <v>0</v>
      </c>
      <c r="E99" s="206"/>
      <c r="F99" s="232">
        <f>F90+F85+F82+F77+F72+F67+F63+F58+F53+F47+F36+F30+F94+F95+F96+F97+F98+F70+F71</f>
        <v>0</v>
      </c>
      <c r="G99" s="213">
        <f t="shared" ref="G99:Q99" si="154">G90+G85+G82+G77+G72+G67+G63+G58+G53+G47+G36+G30+G94+G95+G96+G97+G98+G70+G71</f>
        <v>0</v>
      </c>
      <c r="H99" s="213">
        <f t="shared" si="154"/>
        <v>0</v>
      </c>
      <c r="I99" s="213">
        <f t="shared" si="154"/>
        <v>0</v>
      </c>
      <c r="J99" s="213">
        <f t="shared" si="154"/>
        <v>0</v>
      </c>
      <c r="K99" s="213">
        <f t="shared" si="154"/>
        <v>0</v>
      </c>
      <c r="L99" s="213">
        <f t="shared" si="154"/>
        <v>0</v>
      </c>
      <c r="M99" s="213">
        <f t="shared" si="154"/>
        <v>0</v>
      </c>
      <c r="N99" s="213">
        <f t="shared" si="154"/>
        <v>0</v>
      </c>
      <c r="O99" s="213">
        <f t="shared" si="154"/>
        <v>0</v>
      </c>
      <c r="P99" s="213">
        <f t="shared" si="154"/>
        <v>0</v>
      </c>
      <c r="Q99" s="213">
        <f t="shared" si="154"/>
        <v>0</v>
      </c>
      <c r="R99" s="213">
        <f>R90+R85+R82+R77+R72+R67+R63+R58+R53+R47+R36+R30+R94+R95+R96+R97+R98+R70+R71</f>
        <v>0</v>
      </c>
      <c r="S99" s="180">
        <f>S90+S85+S82+S77+S72+S67+S70+S71+S63+S58+S53+S47+S36+S30+S94+S95+S96+S97+S98</f>
        <v>0</v>
      </c>
      <c r="T99" s="156"/>
      <c r="U99" s="164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</row>
    <row r="101" spans="2:37" ht="12.75" customHeight="1" x14ac:dyDescent="0.2">
      <c r="O101" s="575"/>
      <c r="P101" s="575"/>
      <c r="Q101" s="575"/>
      <c r="R101" s="575"/>
      <c r="S101" s="59"/>
      <c r="T101" s="59"/>
      <c r="U101" s="59"/>
      <c r="V101" s="59"/>
      <c r="W101" s="59"/>
    </row>
    <row r="102" spans="2:37" x14ac:dyDescent="0.2">
      <c r="F102" s="16"/>
      <c r="G102" s="16"/>
      <c r="H102" s="16"/>
      <c r="I102" s="16"/>
      <c r="J102" s="16"/>
      <c r="K102" s="16"/>
      <c r="L102" s="16"/>
      <c r="M102" s="16"/>
      <c r="N102" s="16"/>
      <c r="O102" s="575"/>
      <c r="P102" s="575"/>
      <c r="Q102" s="575"/>
      <c r="R102" s="575"/>
      <c r="S102" s="59"/>
      <c r="T102" s="59"/>
      <c r="U102" s="59"/>
      <c r="V102" s="59"/>
      <c r="W102" s="59"/>
    </row>
    <row r="103" spans="2:37" x14ac:dyDescent="0.2">
      <c r="B103" s="18"/>
      <c r="C103" s="130"/>
      <c r="D103" s="130"/>
      <c r="E103" s="94"/>
      <c r="F103" s="16"/>
      <c r="G103" s="16"/>
      <c r="H103" s="16"/>
      <c r="I103" s="16"/>
      <c r="J103" s="16"/>
      <c r="K103" s="20"/>
      <c r="L103" s="581"/>
      <c r="M103" s="581"/>
    </row>
    <row r="104" spans="2:37" x14ac:dyDescent="0.2">
      <c r="B104" s="536"/>
      <c r="C104" s="536"/>
      <c r="D104" s="221"/>
      <c r="E104" s="95"/>
      <c r="F104" s="539"/>
      <c r="G104" s="539"/>
      <c r="H104" s="539"/>
      <c r="I104" s="16"/>
      <c r="J104" s="16"/>
      <c r="K104" s="16"/>
      <c r="L104" s="16"/>
      <c r="M104" s="16"/>
    </row>
    <row r="105" spans="2:37" x14ac:dyDescent="0.2">
      <c r="B105" s="18"/>
      <c r="C105" s="130"/>
      <c r="D105" s="130"/>
      <c r="E105" s="94"/>
      <c r="F105" s="539"/>
      <c r="G105" s="539"/>
      <c r="H105" s="539"/>
      <c r="I105" s="16"/>
      <c r="J105" s="16"/>
      <c r="K105" s="16"/>
      <c r="L105" s="16"/>
      <c r="M105" s="16"/>
      <c r="N105" s="16"/>
      <c r="O105" s="16"/>
      <c r="P105" s="23"/>
      <c r="Q105" s="23"/>
      <c r="R105" s="23"/>
    </row>
  </sheetData>
  <sheetProtection algorithmName="SHA-512" hashValue="69CFR2vXHyV6Di5RsCbmPzExibloidOYRY7mE7GdLfLIBhbiW9f/PLgduO+6TAeZJnQz3mLvGdkwm0l65IorZg==" saltValue="69mgXMwnGewC6XD3eIxENg==" spinCount="100000" sheet="1" objects="1" scenarios="1"/>
  <mergeCells count="20">
    <mergeCell ref="O101:R102"/>
    <mergeCell ref="L103:M103"/>
    <mergeCell ref="B104:C104"/>
    <mergeCell ref="F104:H105"/>
    <mergeCell ref="B29:C29"/>
    <mergeCell ref="F2:I2"/>
    <mergeCell ref="B2:E2"/>
    <mergeCell ref="J3:O3"/>
    <mergeCell ref="B3:F3"/>
    <mergeCell ref="F27:F28"/>
    <mergeCell ref="D27:D28"/>
    <mergeCell ref="C14:F14"/>
    <mergeCell ref="C15:F15"/>
    <mergeCell ref="C18:F18"/>
    <mergeCell ref="C25:F25"/>
    <mergeCell ref="D4:F4"/>
    <mergeCell ref="C5:F5"/>
    <mergeCell ref="C6:F6"/>
    <mergeCell ref="E7:F7"/>
    <mergeCell ref="C13:F1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rowBreaks count="1" manualBreakCount="1">
    <brk id="52" min="1" max="36" man="1"/>
  </rowBreaks>
  <colBreaks count="1" manualBreakCount="1">
    <brk id="19" min="3" max="101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B1:AN79"/>
  <sheetViews>
    <sheetView showGridLines="0" showZeros="0" zoomScale="110" zoomScaleNormal="110" workbookViewId="0">
      <selection activeCell="W22" sqref="W22"/>
    </sheetView>
  </sheetViews>
  <sheetFormatPr defaultColWidth="8.5703125" defaultRowHeight="12.75" x14ac:dyDescent="0.2"/>
  <cols>
    <col min="1" max="1" width="2.7109375" customWidth="1"/>
    <col min="2" max="2" width="2.85546875" customWidth="1"/>
    <col min="3" max="3" width="32.42578125" customWidth="1"/>
    <col min="4" max="4" width="9.28515625" customWidth="1"/>
    <col min="5" max="5" width="6" customWidth="1"/>
    <col min="6" max="18" width="9.28515625" customWidth="1"/>
    <col min="19" max="19" width="10.140625" customWidth="1"/>
    <col min="21" max="21" width="10.140625" customWidth="1"/>
  </cols>
  <sheetData>
    <row r="1" spans="2:39" ht="46.9" customHeight="1" x14ac:dyDescent="0.2"/>
    <row r="2" spans="2:39" ht="20.25" x14ac:dyDescent="0.3">
      <c r="B2" s="2"/>
      <c r="C2" s="615" t="str">
        <f>'1. KASSABUDJETTI'!C6</f>
        <v>Yrityksen nimi</v>
      </c>
      <c r="D2" s="615"/>
      <c r="E2" s="615"/>
      <c r="F2" s="615"/>
      <c r="G2" s="250"/>
      <c r="H2" s="250"/>
      <c r="I2" s="611" t="s">
        <v>29</v>
      </c>
      <c r="J2" s="611"/>
      <c r="K2" s="611"/>
      <c r="L2" s="611"/>
      <c r="M2" s="611"/>
      <c r="N2" s="2"/>
      <c r="O2" s="612"/>
      <c r="P2" s="612"/>
      <c r="Q2" s="612"/>
      <c r="R2" s="61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2:39" ht="15" customHeight="1" x14ac:dyDescent="0.2">
      <c r="B3" s="3"/>
      <c r="C3" s="203"/>
      <c r="D3" s="510"/>
      <c r="E3" s="510"/>
      <c r="F3" s="510"/>
      <c r="G3" s="3"/>
      <c r="H3" s="3"/>
      <c r="I3" s="3"/>
      <c r="J3" s="613"/>
      <c r="K3" s="613"/>
      <c r="L3" s="613"/>
      <c r="M3" s="3"/>
      <c r="N3" s="3"/>
      <c r="O3" s="3"/>
      <c r="P3" s="3"/>
      <c r="Q3" s="3"/>
      <c r="R3" s="3"/>
      <c r="S3" s="5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2:39" ht="14.1" customHeight="1" x14ac:dyDescent="0.2">
      <c r="B4" s="258"/>
      <c r="C4" s="36"/>
      <c r="D4" s="469" t="s">
        <v>86</v>
      </c>
      <c r="E4" s="36"/>
      <c r="F4" s="469" t="s">
        <v>86</v>
      </c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17"/>
      <c r="T4" s="1"/>
      <c r="U4" s="410"/>
      <c r="V4" s="508"/>
      <c r="W4" s="508"/>
      <c r="X4" s="508"/>
      <c r="Y4" s="508"/>
      <c r="Z4" s="508"/>
      <c r="AA4" s="508"/>
      <c r="AB4" s="508"/>
      <c r="AC4" s="508"/>
      <c r="AD4" s="508"/>
      <c r="AE4" s="508"/>
      <c r="AF4" s="508"/>
      <c r="AG4" s="508"/>
      <c r="AH4" s="508"/>
      <c r="AI4" s="508"/>
      <c r="AJ4" s="508"/>
      <c r="AK4" s="508"/>
      <c r="AL4" s="508"/>
      <c r="AM4" s="509"/>
    </row>
    <row r="5" spans="2:39" ht="14.25" customHeight="1" thickBot="1" x14ac:dyDescent="0.25">
      <c r="B5" s="1"/>
      <c r="C5" s="1"/>
      <c r="D5" s="470" t="s">
        <v>87</v>
      </c>
      <c r="E5" s="1"/>
      <c r="F5" s="470" t="s">
        <v>87</v>
      </c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52" t="s">
        <v>4</v>
      </c>
      <c r="T5" s="1"/>
      <c r="U5" s="282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1"/>
    </row>
    <row r="6" spans="2:39" s="87" customFormat="1" ht="18" customHeight="1" x14ac:dyDescent="0.2">
      <c r="B6" s="609" t="s">
        <v>30</v>
      </c>
      <c r="C6" s="610"/>
      <c r="D6" s="471" t="s">
        <v>71</v>
      </c>
      <c r="E6" s="473" t="s">
        <v>106</v>
      </c>
      <c r="F6" s="471" t="s">
        <v>121</v>
      </c>
      <c r="G6" s="480">
        <f t="shared" ref="G6:R6" si="0">G39</f>
        <v>46023</v>
      </c>
      <c r="H6" s="349">
        <f t="shared" si="0"/>
        <v>46054</v>
      </c>
      <c r="I6" s="349">
        <f t="shared" si="0"/>
        <v>46085</v>
      </c>
      <c r="J6" s="349">
        <f t="shared" si="0"/>
        <v>46116</v>
      </c>
      <c r="K6" s="349">
        <f t="shared" si="0"/>
        <v>46147</v>
      </c>
      <c r="L6" s="349">
        <f t="shared" si="0"/>
        <v>46178</v>
      </c>
      <c r="M6" s="349">
        <f t="shared" si="0"/>
        <v>46209</v>
      </c>
      <c r="N6" s="349">
        <f t="shared" si="0"/>
        <v>46240</v>
      </c>
      <c r="O6" s="349">
        <f t="shared" si="0"/>
        <v>46271</v>
      </c>
      <c r="P6" s="349">
        <f t="shared" si="0"/>
        <v>46302</v>
      </c>
      <c r="Q6" s="349">
        <f t="shared" si="0"/>
        <v>46333</v>
      </c>
      <c r="R6" s="349">
        <f t="shared" si="0"/>
        <v>46364</v>
      </c>
      <c r="S6" s="350" t="str">
        <f>+S39</f>
        <v>YHTEENSÄ</v>
      </c>
      <c r="T6" s="126"/>
      <c r="U6" s="282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1"/>
    </row>
    <row r="7" spans="2:39" ht="14.1" customHeight="1" x14ac:dyDescent="0.2">
      <c r="B7" s="72">
        <v>1</v>
      </c>
      <c r="C7" s="467" t="s">
        <v>44</v>
      </c>
      <c r="D7" s="472">
        <v>0</v>
      </c>
      <c r="E7" s="474">
        <v>25.5</v>
      </c>
      <c r="F7" s="483">
        <f>(D7+D7*E7%)</f>
        <v>0</v>
      </c>
      <c r="G7" s="481">
        <f>F7/12</f>
        <v>0</v>
      </c>
      <c r="H7" s="257">
        <f>G7</f>
        <v>0</v>
      </c>
      <c r="I7" s="257">
        <f t="shared" ref="I7" si="1">H7</f>
        <v>0</v>
      </c>
      <c r="J7" s="257">
        <f t="shared" ref="J7" si="2">I7</f>
        <v>0</v>
      </c>
      <c r="K7" s="257">
        <f t="shared" ref="K7" si="3">J7</f>
        <v>0</v>
      </c>
      <c r="L7" s="257">
        <f t="shared" ref="L7" si="4">K7</f>
        <v>0</v>
      </c>
      <c r="M7" s="257">
        <f t="shared" ref="M7" si="5">L7</f>
        <v>0</v>
      </c>
      <c r="N7" s="257">
        <f t="shared" ref="N7" si="6">M7</f>
        <v>0</v>
      </c>
      <c r="O7" s="257">
        <f t="shared" ref="O7" si="7">N7</f>
        <v>0</v>
      </c>
      <c r="P7" s="257">
        <f t="shared" ref="P7" si="8">O7</f>
        <v>0</v>
      </c>
      <c r="Q7" s="257">
        <f t="shared" ref="Q7" si="9">P7</f>
        <v>0</v>
      </c>
      <c r="R7" s="257">
        <f t="shared" ref="R7" si="10">Q7</f>
        <v>0</v>
      </c>
      <c r="S7" s="463">
        <f>SUM(G7:R7)</f>
        <v>0</v>
      </c>
      <c r="T7" s="1"/>
      <c r="U7" s="282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0"/>
      <c r="AK7" s="280"/>
      <c r="AL7" s="280"/>
      <c r="AM7" s="281"/>
    </row>
    <row r="8" spans="2:39" ht="14.1" customHeight="1" x14ac:dyDescent="0.2">
      <c r="B8" s="73">
        <f t="shared" ref="B8:B34" si="11">B7+1</f>
        <v>2</v>
      </c>
      <c r="C8" s="468" t="s">
        <v>45</v>
      </c>
      <c r="D8" s="198">
        <v>0</v>
      </c>
      <c r="E8" s="475">
        <f>E7</f>
        <v>25.5</v>
      </c>
      <c r="F8" s="484">
        <f>(D8+D8*E8%)</f>
        <v>0</v>
      </c>
      <c r="G8" s="482">
        <f t="shared" ref="G8:G34" si="12">F8/12</f>
        <v>0</v>
      </c>
      <c r="H8" s="192">
        <f>G8</f>
        <v>0</v>
      </c>
      <c r="I8" s="192">
        <f t="shared" ref="I8:R8" si="13">H8</f>
        <v>0</v>
      </c>
      <c r="J8" s="192">
        <f t="shared" si="13"/>
        <v>0</v>
      </c>
      <c r="K8" s="192">
        <f t="shared" si="13"/>
        <v>0</v>
      </c>
      <c r="L8" s="192">
        <f t="shared" si="13"/>
        <v>0</v>
      </c>
      <c r="M8" s="192">
        <f t="shared" si="13"/>
        <v>0</v>
      </c>
      <c r="N8" s="192">
        <f t="shared" si="13"/>
        <v>0</v>
      </c>
      <c r="O8" s="192">
        <f t="shared" si="13"/>
        <v>0</v>
      </c>
      <c r="P8" s="192">
        <f t="shared" si="13"/>
        <v>0</v>
      </c>
      <c r="Q8" s="192">
        <f t="shared" si="13"/>
        <v>0</v>
      </c>
      <c r="R8" s="192">
        <f t="shared" si="13"/>
        <v>0</v>
      </c>
      <c r="S8" s="464">
        <f t="shared" ref="S8:S34" si="14">SUM(G8:R8)</f>
        <v>0</v>
      </c>
      <c r="T8" s="1"/>
      <c r="U8" s="282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1"/>
    </row>
    <row r="9" spans="2:39" ht="14.1" customHeight="1" x14ac:dyDescent="0.2">
      <c r="B9" s="73">
        <f t="shared" si="11"/>
        <v>3</v>
      </c>
      <c r="C9" s="74" t="s">
        <v>46</v>
      </c>
      <c r="D9" s="198">
        <v>0</v>
      </c>
      <c r="E9" s="475">
        <f t="shared" ref="E9:E34" si="15">E8</f>
        <v>25.5</v>
      </c>
      <c r="F9" s="484">
        <f t="shared" ref="F9:F34" si="16">(D9+D9*E9%)</f>
        <v>0</v>
      </c>
      <c r="G9" s="482">
        <f t="shared" si="12"/>
        <v>0</v>
      </c>
      <c r="H9" s="192">
        <f t="shared" ref="H9:R9" si="17">G9</f>
        <v>0</v>
      </c>
      <c r="I9" s="192">
        <f t="shared" si="17"/>
        <v>0</v>
      </c>
      <c r="J9" s="192">
        <f t="shared" si="17"/>
        <v>0</v>
      </c>
      <c r="K9" s="192">
        <f t="shared" si="17"/>
        <v>0</v>
      </c>
      <c r="L9" s="192">
        <f t="shared" si="17"/>
        <v>0</v>
      </c>
      <c r="M9" s="192">
        <f t="shared" si="17"/>
        <v>0</v>
      </c>
      <c r="N9" s="192">
        <f t="shared" si="17"/>
        <v>0</v>
      </c>
      <c r="O9" s="192">
        <f t="shared" si="17"/>
        <v>0</v>
      </c>
      <c r="P9" s="192">
        <f t="shared" si="17"/>
        <v>0</v>
      </c>
      <c r="Q9" s="192">
        <f t="shared" si="17"/>
        <v>0</v>
      </c>
      <c r="R9" s="192">
        <f t="shared" si="17"/>
        <v>0</v>
      </c>
      <c r="S9" s="464">
        <f t="shared" si="14"/>
        <v>0</v>
      </c>
      <c r="T9" s="1"/>
      <c r="U9" s="282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1"/>
    </row>
    <row r="10" spans="2:39" ht="14.1" customHeight="1" x14ac:dyDescent="0.2">
      <c r="B10" s="73">
        <f t="shared" si="11"/>
        <v>4</v>
      </c>
      <c r="C10" s="75" t="s">
        <v>47</v>
      </c>
      <c r="D10" s="198">
        <v>0</v>
      </c>
      <c r="E10" s="475">
        <f t="shared" si="15"/>
        <v>25.5</v>
      </c>
      <c r="F10" s="484">
        <f t="shared" si="16"/>
        <v>0</v>
      </c>
      <c r="G10" s="482">
        <f t="shared" si="12"/>
        <v>0</v>
      </c>
      <c r="H10" s="192">
        <f t="shared" ref="H10:R10" si="18">G10</f>
        <v>0</v>
      </c>
      <c r="I10" s="192">
        <f t="shared" si="18"/>
        <v>0</v>
      </c>
      <c r="J10" s="192">
        <f t="shared" si="18"/>
        <v>0</v>
      </c>
      <c r="K10" s="192">
        <f t="shared" si="18"/>
        <v>0</v>
      </c>
      <c r="L10" s="192">
        <f t="shared" si="18"/>
        <v>0</v>
      </c>
      <c r="M10" s="192">
        <f t="shared" si="18"/>
        <v>0</v>
      </c>
      <c r="N10" s="192">
        <f t="shared" si="18"/>
        <v>0</v>
      </c>
      <c r="O10" s="192">
        <f t="shared" si="18"/>
        <v>0</v>
      </c>
      <c r="P10" s="192">
        <f t="shared" si="18"/>
        <v>0</v>
      </c>
      <c r="Q10" s="192">
        <f t="shared" si="18"/>
        <v>0</v>
      </c>
      <c r="R10" s="192">
        <f t="shared" si="18"/>
        <v>0</v>
      </c>
      <c r="S10" s="464">
        <f t="shared" si="14"/>
        <v>0</v>
      </c>
      <c r="T10" s="1"/>
      <c r="U10" s="282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0"/>
      <c r="AK10" s="280"/>
      <c r="AL10" s="280"/>
      <c r="AM10" s="281"/>
    </row>
    <row r="11" spans="2:39" ht="14.1" customHeight="1" x14ac:dyDescent="0.2">
      <c r="B11" s="73">
        <f t="shared" si="11"/>
        <v>5</v>
      </c>
      <c r="C11" s="75" t="s">
        <v>48</v>
      </c>
      <c r="D11" s="198">
        <v>0</v>
      </c>
      <c r="E11" s="475">
        <f t="shared" si="15"/>
        <v>25.5</v>
      </c>
      <c r="F11" s="484">
        <f t="shared" si="16"/>
        <v>0</v>
      </c>
      <c r="G11" s="482">
        <f t="shared" si="12"/>
        <v>0</v>
      </c>
      <c r="H11" s="192">
        <f t="shared" ref="H11:R11" si="19">G11</f>
        <v>0</v>
      </c>
      <c r="I11" s="192">
        <f t="shared" si="19"/>
        <v>0</v>
      </c>
      <c r="J11" s="192">
        <f t="shared" si="19"/>
        <v>0</v>
      </c>
      <c r="K11" s="192">
        <f t="shared" si="19"/>
        <v>0</v>
      </c>
      <c r="L11" s="192">
        <f t="shared" si="19"/>
        <v>0</v>
      </c>
      <c r="M11" s="192">
        <f t="shared" si="19"/>
        <v>0</v>
      </c>
      <c r="N11" s="192">
        <f t="shared" si="19"/>
        <v>0</v>
      </c>
      <c r="O11" s="192">
        <f t="shared" si="19"/>
        <v>0</v>
      </c>
      <c r="P11" s="192">
        <f t="shared" si="19"/>
        <v>0</v>
      </c>
      <c r="Q11" s="192">
        <f t="shared" si="19"/>
        <v>0</v>
      </c>
      <c r="R11" s="192">
        <f t="shared" si="19"/>
        <v>0</v>
      </c>
      <c r="S11" s="464">
        <f t="shared" si="14"/>
        <v>0</v>
      </c>
      <c r="T11" s="1"/>
      <c r="U11" s="282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0"/>
      <c r="AK11" s="280"/>
      <c r="AL11" s="280"/>
      <c r="AM11" s="281"/>
    </row>
    <row r="12" spans="2:39" ht="14.1" customHeight="1" x14ac:dyDescent="0.2">
      <c r="B12" s="73">
        <f t="shared" si="11"/>
        <v>6</v>
      </c>
      <c r="C12" s="75" t="s">
        <v>49</v>
      </c>
      <c r="D12" s="198">
        <v>0</v>
      </c>
      <c r="E12" s="475">
        <f t="shared" si="15"/>
        <v>25.5</v>
      </c>
      <c r="F12" s="484">
        <f t="shared" si="16"/>
        <v>0</v>
      </c>
      <c r="G12" s="482">
        <f t="shared" si="12"/>
        <v>0</v>
      </c>
      <c r="H12" s="192">
        <f t="shared" ref="H12:R12" si="20">G12</f>
        <v>0</v>
      </c>
      <c r="I12" s="192">
        <f t="shared" si="20"/>
        <v>0</v>
      </c>
      <c r="J12" s="192">
        <f t="shared" si="20"/>
        <v>0</v>
      </c>
      <c r="K12" s="192">
        <f t="shared" si="20"/>
        <v>0</v>
      </c>
      <c r="L12" s="192">
        <f t="shared" si="20"/>
        <v>0</v>
      </c>
      <c r="M12" s="192">
        <f t="shared" si="20"/>
        <v>0</v>
      </c>
      <c r="N12" s="192">
        <f t="shared" si="20"/>
        <v>0</v>
      </c>
      <c r="O12" s="192">
        <f t="shared" si="20"/>
        <v>0</v>
      </c>
      <c r="P12" s="192">
        <f t="shared" si="20"/>
        <v>0</v>
      </c>
      <c r="Q12" s="192">
        <f t="shared" si="20"/>
        <v>0</v>
      </c>
      <c r="R12" s="192">
        <f t="shared" si="20"/>
        <v>0</v>
      </c>
      <c r="S12" s="464">
        <f t="shared" si="14"/>
        <v>0</v>
      </c>
      <c r="T12" s="1"/>
      <c r="U12" s="282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1"/>
    </row>
    <row r="13" spans="2:39" ht="14.1" customHeight="1" x14ac:dyDescent="0.2">
      <c r="B13" s="73">
        <f t="shared" si="11"/>
        <v>7</v>
      </c>
      <c r="C13" s="75" t="s">
        <v>50</v>
      </c>
      <c r="D13" s="198">
        <v>0</v>
      </c>
      <c r="E13" s="475">
        <f t="shared" si="15"/>
        <v>25.5</v>
      </c>
      <c r="F13" s="484">
        <f t="shared" si="16"/>
        <v>0</v>
      </c>
      <c r="G13" s="482">
        <f t="shared" si="12"/>
        <v>0</v>
      </c>
      <c r="H13" s="192">
        <f t="shared" ref="H13:R13" si="21">G13</f>
        <v>0</v>
      </c>
      <c r="I13" s="192">
        <f t="shared" si="21"/>
        <v>0</v>
      </c>
      <c r="J13" s="192">
        <f t="shared" si="21"/>
        <v>0</v>
      </c>
      <c r="K13" s="192">
        <f t="shared" si="21"/>
        <v>0</v>
      </c>
      <c r="L13" s="192">
        <f t="shared" si="21"/>
        <v>0</v>
      </c>
      <c r="M13" s="192">
        <f t="shared" si="21"/>
        <v>0</v>
      </c>
      <c r="N13" s="192">
        <f t="shared" si="21"/>
        <v>0</v>
      </c>
      <c r="O13" s="192">
        <f t="shared" si="21"/>
        <v>0</v>
      </c>
      <c r="P13" s="192">
        <f t="shared" si="21"/>
        <v>0</v>
      </c>
      <c r="Q13" s="192">
        <f t="shared" si="21"/>
        <v>0</v>
      </c>
      <c r="R13" s="192">
        <f t="shared" si="21"/>
        <v>0</v>
      </c>
      <c r="S13" s="464">
        <f t="shared" si="14"/>
        <v>0</v>
      </c>
      <c r="T13" s="1"/>
      <c r="U13" s="282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0"/>
      <c r="AK13" s="280"/>
      <c r="AL13" s="280"/>
      <c r="AM13" s="281"/>
    </row>
    <row r="14" spans="2:39" ht="14.1" customHeight="1" x14ac:dyDescent="0.2">
      <c r="B14" s="73">
        <f t="shared" si="11"/>
        <v>8</v>
      </c>
      <c r="C14" s="75" t="s">
        <v>51</v>
      </c>
      <c r="D14" s="198">
        <v>0</v>
      </c>
      <c r="E14" s="475">
        <f t="shared" si="15"/>
        <v>25.5</v>
      </c>
      <c r="F14" s="484">
        <f t="shared" si="16"/>
        <v>0</v>
      </c>
      <c r="G14" s="482">
        <f t="shared" si="12"/>
        <v>0</v>
      </c>
      <c r="H14" s="192">
        <f t="shared" ref="H14:R14" si="22">G14</f>
        <v>0</v>
      </c>
      <c r="I14" s="192">
        <f t="shared" si="22"/>
        <v>0</v>
      </c>
      <c r="J14" s="192">
        <f t="shared" si="22"/>
        <v>0</v>
      </c>
      <c r="K14" s="192">
        <f t="shared" si="22"/>
        <v>0</v>
      </c>
      <c r="L14" s="192">
        <f t="shared" si="22"/>
        <v>0</v>
      </c>
      <c r="M14" s="192">
        <f t="shared" si="22"/>
        <v>0</v>
      </c>
      <c r="N14" s="192">
        <f t="shared" si="22"/>
        <v>0</v>
      </c>
      <c r="O14" s="192">
        <f t="shared" si="22"/>
        <v>0</v>
      </c>
      <c r="P14" s="192">
        <f t="shared" si="22"/>
        <v>0</v>
      </c>
      <c r="Q14" s="192">
        <f t="shared" si="22"/>
        <v>0</v>
      </c>
      <c r="R14" s="192">
        <f t="shared" si="22"/>
        <v>0</v>
      </c>
      <c r="S14" s="464">
        <f t="shared" si="14"/>
        <v>0</v>
      </c>
      <c r="T14" s="1"/>
      <c r="U14" s="282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0"/>
      <c r="AL14" s="280"/>
      <c r="AM14" s="281"/>
    </row>
    <row r="15" spans="2:39" ht="14.1" customHeight="1" x14ac:dyDescent="0.2">
      <c r="B15" s="73">
        <f t="shared" si="11"/>
        <v>9</v>
      </c>
      <c r="C15" s="75" t="s">
        <v>51</v>
      </c>
      <c r="D15" s="198">
        <v>0</v>
      </c>
      <c r="E15" s="475">
        <f t="shared" si="15"/>
        <v>25.5</v>
      </c>
      <c r="F15" s="484">
        <f t="shared" si="16"/>
        <v>0</v>
      </c>
      <c r="G15" s="482">
        <f t="shared" si="12"/>
        <v>0</v>
      </c>
      <c r="H15" s="192">
        <f t="shared" ref="H15:R15" si="23">G15</f>
        <v>0</v>
      </c>
      <c r="I15" s="192">
        <f t="shared" si="23"/>
        <v>0</v>
      </c>
      <c r="J15" s="192">
        <f t="shared" si="23"/>
        <v>0</v>
      </c>
      <c r="K15" s="192">
        <f t="shared" si="23"/>
        <v>0</v>
      </c>
      <c r="L15" s="192">
        <f t="shared" si="23"/>
        <v>0</v>
      </c>
      <c r="M15" s="192">
        <f t="shared" si="23"/>
        <v>0</v>
      </c>
      <c r="N15" s="192">
        <f t="shared" si="23"/>
        <v>0</v>
      </c>
      <c r="O15" s="192">
        <f t="shared" si="23"/>
        <v>0</v>
      </c>
      <c r="P15" s="192">
        <f t="shared" si="23"/>
        <v>0</v>
      </c>
      <c r="Q15" s="192">
        <f t="shared" si="23"/>
        <v>0</v>
      </c>
      <c r="R15" s="192">
        <f t="shared" si="23"/>
        <v>0</v>
      </c>
      <c r="S15" s="464">
        <f t="shared" si="14"/>
        <v>0</v>
      </c>
      <c r="T15" s="1"/>
      <c r="U15" s="282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0"/>
      <c r="AK15" s="280"/>
      <c r="AL15" s="280"/>
      <c r="AM15" s="281"/>
    </row>
    <row r="16" spans="2:39" ht="14.1" customHeight="1" x14ac:dyDescent="0.2">
      <c r="B16" s="73">
        <f t="shared" si="11"/>
        <v>10</v>
      </c>
      <c r="C16" s="77" t="s">
        <v>52</v>
      </c>
      <c r="D16" s="198">
        <v>0</v>
      </c>
      <c r="E16" s="475">
        <f t="shared" si="15"/>
        <v>25.5</v>
      </c>
      <c r="F16" s="484">
        <f t="shared" si="16"/>
        <v>0</v>
      </c>
      <c r="G16" s="482">
        <f t="shared" si="12"/>
        <v>0</v>
      </c>
      <c r="H16" s="192">
        <f t="shared" ref="H16:R16" si="24">G16</f>
        <v>0</v>
      </c>
      <c r="I16" s="192">
        <f t="shared" si="24"/>
        <v>0</v>
      </c>
      <c r="J16" s="192">
        <f t="shared" si="24"/>
        <v>0</v>
      </c>
      <c r="K16" s="192">
        <f t="shared" si="24"/>
        <v>0</v>
      </c>
      <c r="L16" s="192">
        <f t="shared" si="24"/>
        <v>0</v>
      </c>
      <c r="M16" s="192">
        <f t="shared" si="24"/>
        <v>0</v>
      </c>
      <c r="N16" s="192">
        <f t="shared" si="24"/>
        <v>0</v>
      </c>
      <c r="O16" s="192">
        <f t="shared" si="24"/>
        <v>0</v>
      </c>
      <c r="P16" s="192">
        <f t="shared" si="24"/>
        <v>0</v>
      </c>
      <c r="Q16" s="192">
        <f t="shared" si="24"/>
        <v>0</v>
      </c>
      <c r="R16" s="192">
        <f t="shared" si="24"/>
        <v>0</v>
      </c>
      <c r="S16" s="464">
        <f t="shared" si="14"/>
        <v>0</v>
      </c>
      <c r="T16" s="1"/>
      <c r="U16" s="282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1"/>
    </row>
    <row r="17" spans="2:39" ht="14.1" customHeight="1" x14ac:dyDescent="0.2">
      <c r="B17" s="73">
        <f t="shared" si="11"/>
        <v>11</v>
      </c>
      <c r="C17" s="76" t="s">
        <v>128</v>
      </c>
      <c r="D17" s="198">
        <v>0</v>
      </c>
      <c r="E17" s="475">
        <f t="shared" si="15"/>
        <v>25.5</v>
      </c>
      <c r="F17" s="484">
        <f t="shared" si="16"/>
        <v>0</v>
      </c>
      <c r="G17" s="482">
        <f t="shared" si="12"/>
        <v>0</v>
      </c>
      <c r="H17" s="192">
        <f t="shared" ref="H17:R17" si="25">G17</f>
        <v>0</v>
      </c>
      <c r="I17" s="192">
        <f t="shared" si="25"/>
        <v>0</v>
      </c>
      <c r="J17" s="192">
        <f t="shared" si="25"/>
        <v>0</v>
      </c>
      <c r="K17" s="192">
        <f t="shared" si="25"/>
        <v>0</v>
      </c>
      <c r="L17" s="192">
        <f t="shared" si="25"/>
        <v>0</v>
      </c>
      <c r="M17" s="192">
        <f t="shared" si="25"/>
        <v>0</v>
      </c>
      <c r="N17" s="192">
        <f t="shared" si="25"/>
        <v>0</v>
      </c>
      <c r="O17" s="192">
        <f t="shared" si="25"/>
        <v>0</v>
      </c>
      <c r="P17" s="192">
        <f t="shared" si="25"/>
        <v>0</v>
      </c>
      <c r="Q17" s="192">
        <f t="shared" si="25"/>
        <v>0</v>
      </c>
      <c r="R17" s="192">
        <f t="shared" si="25"/>
        <v>0</v>
      </c>
      <c r="S17" s="464">
        <f t="shared" si="14"/>
        <v>0</v>
      </c>
      <c r="T17" s="1"/>
      <c r="U17" s="282"/>
      <c r="V17" s="280"/>
      <c r="W17" s="280"/>
      <c r="X17" s="280"/>
      <c r="Y17" s="285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1"/>
    </row>
    <row r="18" spans="2:39" ht="14.1" customHeight="1" x14ac:dyDescent="0.2">
      <c r="B18" s="73">
        <f t="shared" si="11"/>
        <v>12</v>
      </c>
      <c r="C18" s="76" t="s">
        <v>53</v>
      </c>
      <c r="D18" s="198">
        <v>0</v>
      </c>
      <c r="E18" s="475">
        <f t="shared" si="15"/>
        <v>25.5</v>
      </c>
      <c r="F18" s="484">
        <f t="shared" si="16"/>
        <v>0</v>
      </c>
      <c r="G18" s="482">
        <f t="shared" si="12"/>
        <v>0</v>
      </c>
      <c r="H18" s="192">
        <f t="shared" ref="H18:R18" si="26">G18</f>
        <v>0</v>
      </c>
      <c r="I18" s="192">
        <f t="shared" si="26"/>
        <v>0</v>
      </c>
      <c r="J18" s="192">
        <f t="shared" si="26"/>
        <v>0</v>
      </c>
      <c r="K18" s="192">
        <f t="shared" si="26"/>
        <v>0</v>
      </c>
      <c r="L18" s="192">
        <f t="shared" si="26"/>
        <v>0</v>
      </c>
      <c r="M18" s="192">
        <f t="shared" si="26"/>
        <v>0</v>
      </c>
      <c r="N18" s="192">
        <f t="shared" si="26"/>
        <v>0</v>
      </c>
      <c r="O18" s="192">
        <f t="shared" si="26"/>
        <v>0</v>
      </c>
      <c r="P18" s="192">
        <f t="shared" si="26"/>
        <v>0</v>
      </c>
      <c r="Q18" s="192">
        <f t="shared" si="26"/>
        <v>0</v>
      </c>
      <c r="R18" s="192">
        <f t="shared" si="26"/>
        <v>0</v>
      </c>
      <c r="S18" s="464">
        <f t="shared" si="14"/>
        <v>0</v>
      </c>
      <c r="T18" s="1"/>
      <c r="U18" s="282"/>
      <c r="V18" s="280"/>
      <c r="W18" s="280"/>
      <c r="X18" s="280"/>
      <c r="Y18" s="285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1"/>
    </row>
    <row r="19" spans="2:39" ht="14.1" customHeight="1" x14ac:dyDescent="0.2">
      <c r="B19" s="73">
        <f t="shared" si="11"/>
        <v>13</v>
      </c>
      <c r="C19" s="77" t="s">
        <v>54</v>
      </c>
      <c r="D19" s="198">
        <v>0</v>
      </c>
      <c r="E19" s="475">
        <f t="shared" si="15"/>
        <v>25.5</v>
      </c>
      <c r="F19" s="484">
        <f t="shared" si="16"/>
        <v>0</v>
      </c>
      <c r="G19" s="482">
        <f t="shared" si="12"/>
        <v>0</v>
      </c>
      <c r="H19" s="192">
        <f t="shared" ref="H19:R19" si="27">G19</f>
        <v>0</v>
      </c>
      <c r="I19" s="192">
        <f t="shared" si="27"/>
        <v>0</v>
      </c>
      <c r="J19" s="192">
        <f t="shared" si="27"/>
        <v>0</v>
      </c>
      <c r="K19" s="192">
        <f t="shared" si="27"/>
        <v>0</v>
      </c>
      <c r="L19" s="192">
        <f t="shared" si="27"/>
        <v>0</v>
      </c>
      <c r="M19" s="192">
        <f t="shared" si="27"/>
        <v>0</v>
      </c>
      <c r="N19" s="192">
        <f t="shared" si="27"/>
        <v>0</v>
      </c>
      <c r="O19" s="192">
        <f t="shared" si="27"/>
        <v>0</v>
      </c>
      <c r="P19" s="192">
        <f t="shared" si="27"/>
        <v>0</v>
      </c>
      <c r="Q19" s="192">
        <f t="shared" si="27"/>
        <v>0</v>
      </c>
      <c r="R19" s="192">
        <f t="shared" si="27"/>
        <v>0</v>
      </c>
      <c r="S19" s="464">
        <f t="shared" si="14"/>
        <v>0</v>
      </c>
      <c r="T19" s="1"/>
      <c r="U19" s="282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  <c r="AL19" s="280"/>
      <c r="AM19" s="281"/>
    </row>
    <row r="20" spans="2:39" ht="14.1" customHeight="1" x14ac:dyDescent="0.2">
      <c r="B20" s="73">
        <f t="shared" si="11"/>
        <v>14</v>
      </c>
      <c r="C20" s="78" t="s">
        <v>55</v>
      </c>
      <c r="D20" s="198">
        <v>0</v>
      </c>
      <c r="E20" s="475">
        <f t="shared" si="15"/>
        <v>25.5</v>
      </c>
      <c r="F20" s="484">
        <f t="shared" si="16"/>
        <v>0</v>
      </c>
      <c r="G20" s="482">
        <f t="shared" si="12"/>
        <v>0</v>
      </c>
      <c r="H20" s="192">
        <f t="shared" ref="H20:R20" si="28">G20</f>
        <v>0</v>
      </c>
      <c r="I20" s="192">
        <f t="shared" si="28"/>
        <v>0</v>
      </c>
      <c r="J20" s="192">
        <f t="shared" si="28"/>
        <v>0</v>
      </c>
      <c r="K20" s="192">
        <f t="shared" si="28"/>
        <v>0</v>
      </c>
      <c r="L20" s="192">
        <f t="shared" si="28"/>
        <v>0</v>
      </c>
      <c r="M20" s="192">
        <f t="shared" si="28"/>
        <v>0</v>
      </c>
      <c r="N20" s="192">
        <f t="shared" si="28"/>
        <v>0</v>
      </c>
      <c r="O20" s="192">
        <f t="shared" si="28"/>
        <v>0</v>
      </c>
      <c r="P20" s="192">
        <f t="shared" si="28"/>
        <v>0</v>
      </c>
      <c r="Q20" s="192">
        <f t="shared" si="28"/>
        <v>0</v>
      </c>
      <c r="R20" s="192">
        <f t="shared" si="28"/>
        <v>0</v>
      </c>
      <c r="S20" s="464">
        <f t="shared" si="14"/>
        <v>0</v>
      </c>
      <c r="T20" s="1"/>
      <c r="U20" s="282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1"/>
    </row>
    <row r="21" spans="2:39" ht="14.1" customHeight="1" x14ac:dyDescent="0.2">
      <c r="B21" s="73">
        <f t="shared" si="11"/>
        <v>15</v>
      </c>
      <c r="C21" s="77" t="s">
        <v>56</v>
      </c>
      <c r="D21" s="198">
        <v>0</v>
      </c>
      <c r="E21" s="475">
        <f t="shared" si="15"/>
        <v>25.5</v>
      </c>
      <c r="F21" s="484">
        <f t="shared" si="16"/>
        <v>0</v>
      </c>
      <c r="G21" s="482">
        <f t="shared" si="12"/>
        <v>0</v>
      </c>
      <c r="H21" s="192">
        <f t="shared" ref="H21:R21" si="29">G21</f>
        <v>0</v>
      </c>
      <c r="I21" s="192">
        <f t="shared" si="29"/>
        <v>0</v>
      </c>
      <c r="J21" s="192">
        <f t="shared" si="29"/>
        <v>0</v>
      </c>
      <c r="K21" s="192">
        <f t="shared" si="29"/>
        <v>0</v>
      </c>
      <c r="L21" s="192">
        <f t="shared" si="29"/>
        <v>0</v>
      </c>
      <c r="M21" s="192">
        <f t="shared" si="29"/>
        <v>0</v>
      </c>
      <c r="N21" s="192">
        <f t="shared" si="29"/>
        <v>0</v>
      </c>
      <c r="O21" s="192">
        <f t="shared" si="29"/>
        <v>0</v>
      </c>
      <c r="P21" s="192">
        <f t="shared" si="29"/>
        <v>0</v>
      </c>
      <c r="Q21" s="192">
        <f t="shared" si="29"/>
        <v>0</v>
      </c>
      <c r="R21" s="192">
        <f t="shared" si="29"/>
        <v>0</v>
      </c>
      <c r="S21" s="464">
        <f t="shared" si="14"/>
        <v>0</v>
      </c>
      <c r="T21" s="1"/>
      <c r="U21" s="282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  <c r="AK21" s="280"/>
      <c r="AL21" s="280"/>
      <c r="AM21" s="281"/>
    </row>
    <row r="22" spans="2:39" ht="14.1" customHeight="1" x14ac:dyDescent="0.2">
      <c r="B22" s="73">
        <f t="shared" si="11"/>
        <v>16</v>
      </c>
      <c r="C22" s="77" t="s">
        <v>57</v>
      </c>
      <c r="D22" s="198">
        <v>0</v>
      </c>
      <c r="E22" s="475">
        <f t="shared" si="15"/>
        <v>25.5</v>
      </c>
      <c r="F22" s="484">
        <f t="shared" si="16"/>
        <v>0</v>
      </c>
      <c r="G22" s="482">
        <f t="shared" si="12"/>
        <v>0</v>
      </c>
      <c r="H22" s="192">
        <f t="shared" ref="H22:R22" si="30">G22</f>
        <v>0</v>
      </c>
      <c r="I22" s="192">
        <f t="shared" si="30"/>
        <v>0</v>
      </c>
      <c r="J22" s="192">
        <f t="shared" si="30"/>
        <v>0</v>
      </c>
      <c r="K22" s="192">
        <f t="shared" si="30"/>
        <v>0</v>
      </c>
      <c r="L22" s="192">
        <f t="shared" si="30"/>
        <v>0</v>
      </c>
      <c r="M22" s="192">
        <f t="shared" si="30"/>
        <v>0</v>
      </c>
      <c r="N22" s="192">
        <f t="shared" si="30"/>
        <v>0</v>
      </c>
      <c r="O22" s="192">
        <f t="shared" si="30"/>
        <v>0</v>
      </c>
      <c r="P22" s="192">
        <f t="shared" si="30"/>
        <v>0</v>
      </c>
      <c r="Q22" s="192">
        <f t="shared" si="30"/>
        <v>0</v>
      </c>
      <c r="R22" s="192">
        <f t="shared" si="30"/>
        <v>0</v>
      </c>
      <c r="S22" s="464">
        <f t="shared" si="14"/>
        <v>0</v>
      </c>
      <c r="T22" s="1"/>
      <c r="U22" s="282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0"/>
      <c r="AL22" s="280"/>
      <c r="AM22" s="281"/>
    </row>
    <row r="23" spans="2:39" ht="14.1" customHeight="1" x14ac:dyDescent="0.2">
      <c r="B23" s="73">
        <f t="shared" si="11"/>
        <v>17</v>
      </c>
      <c r="C23" s="77" t="s">
        <v>58</v>
      </c>
      <c r="D23" s="198">
        <v>0</v>
      </c>
      <c r="E23" s="475">
        <f t="shared" si="15"/>
        <v>25.5</v>
      </c>
      <c r="F23" s="484">
        <f t="shared" si="16"/>
        <v>0</v>
      </c>
      <c r="G23" s="482">
        <f t="shared" si="12"/>
        <v>0</v>
      </c>
      <c r="H23" s="192">
        <f t="shared" ref="H23:R23" si="31">G23</f>
        <v>0</v>
      </c>
      <c r="I23" s="192">
        <f t="shared" si="31"/>
        <v>0</v>
      </c>
      <c r="J23" s="192">
        <f t="shared" si="31"/>
        <v>0</v>
      </c>
      <c r="K23" s="192">
        <f t="shared" si="31"/>
        <v>0</v>
      </c>
      <c r="L23" s="192">
        <f t="shared" si="31"/>
        <v>0</v>
      </c>
      <c r="M23" s="192">
        <f t="shared" si="31"/>
        <v>0</v>
      </c>
      <c r="N23" s="192">
        <f t="shared" si="31"/>
        <v>0</v>
      </c>
      <c r="O23" s="192">
        <f t="shared" si="31"/>
        <v>0</v>
      </c>
      <c r="P23" s="192">
        <f t="shared" si="31"/>
        <v>0</v>
      </c>
      <c r="Q23" s="192">
        <f t="shared" si="31"/>
        <v>0</v>
      </c>
      <c r="R23" s="192">
        <f t="shared" si="31"/>
        <v>0</v>
      </c>
      <c r="S23" s="464">
        <f t="shared" si="14"/>
        <v>0</v>
      </c>
      <c r="T23" s="1"/>
      <c r="U23" s="282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0"/>
      <c r="AK23" s="280"/>
      <c r="AL23" s="280"/>
      <c r="AM23" s="281"/>
    </row>
    <row r="24" spans="2:39" ht="14.1" customHeight="1" x14ac:dyDescent="0.2">
      <c r="B24" s="73">
        <f t="shared" si="11"/>
        <v>18</v>
      </c>
      <c r="C24" s="77" t="s">
        <v>195</v>
      </c>
      <c r="D24" s="198">
        <v>0</v>
      </c>
      <c r="E24" s="475">
        <f t="shared" si="15"/>
        <v>25.5</v>
      </c>
      <c r="F24" s="484">
        <f t="shared" si="16"/>
        <v>0</v>
      </c>
      <c r="G24" s="482">
        <f t="shared" si="12"/>
        <v>0</v>
      </c>
      <c r="H24" s="192">
        <f t="shared" ref="H24:R24" si="32">G24</f>
        <v>0</v>
      </c>
      <c r="I24" s="192">
        <f t="shared" si="32"/>
        <v>0</v>
      </c>
      <c r="J24" s="192">
        <f t="shared" si="32"/>
        <v>0</v>
      </c>
      <c r="K24" s="192">
        <f t="shared" si="32"/>
        <v>0</v>
      </c>
      <c r="L24" s="192">
        <f t="shared" si="32"/>
        <v>0</v>
      </c>
      <c r="M24" s="192">
        <f t="shared" si="32"/>
        <v>0</v>
      </c>
      <c r="N24" s="192">
        <f t="shared" si="32"/>
        <v>0</v>
      </c>
      <c r="O24" s="192">
        <f t="shared" si="32"/>
        <v>0</v>
      </c>
      <c r="P24" s="192">
        <f t="shared" si="32"/>
        <v>0</v>
      </c>
      <c r="Q24" s="192">
        <f t="shared" si="32"/>
        <v>0</v>
      </c>
      <c r="R24" s="192">
        <f t="shared" si="32"/>
        <v>0</v>
      </c>
      <c r="S24" s="464">
        <f t="shared" si="14"/>
        <v>0</v>
      </c>
      <c r="T24" s="1"/>
      <c r="U24" s="282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1"/>
    </row>
    <row r="25" spans="2:39" ht="14.1" customHeight="1" x14ac:dyDescent="0.2">
      <c r="B25" s="73">
        <f t="shared" si="11"/>
        <v>19</v>
      </c>
      <c r="C25" s="77" t="s">
        <v>112</v>
      </c>
      <c r="D25" s="198">
        <v>0</v>
      </c>
      <c r="E25" s="475">
        <f t="shared" si="15"/>
        <v>25.5</v>
      </c>
      <c r="F25" s="484">
        <f t="shared" si="16"/>
        <v>0</v>
      </c>
      <c r="G25" s="482">
        <f t="shared" si="12"/>
        <v>0</v>
      </c>
      <c r="H25" s="192">
        <f t="shared" ref="H25:R25" si="33">G25</f>
        <v>0</v>
      </c>
      <c r="I25" s="192">
        <f t="shared" si="33"/>
        <v>0</v>
      </c>
      <c r="J25" s="192">
        <f t="shared" si="33"/>
        <v>0</v>
      </c>
      <c r="K25" s="192">
        <f t="shared" si="33"/>
        <v>0</v>
      </c>
      <c r="L25" s="192">
        <f t="shared" si="33"/>
        <v>0</v>
      </c>
      <c r="M25" s="192">
        <f t="shared" si="33"/>
        <v>0</v>
      </c>
      <c r="N25" s="192">
        <f t="shared" si="33"/>
        <v>0</v>
      </c>
      <c r="O25" s="192">
        <f t="shared" si="33"/>
        <v>0</v>
      </c>
      <c r="P25" s="192">
        <f t="shared" si="33"/>
        <v>0</v>
      </c>
      <c r="Q25" s="192">
        <f t="shared" si="33"/>
        <v>0</v>
      </c>
      <c r="R25" s="192">
        <f t="shared" si="33"/>
        <v>0</v>
      </c>
      <c r="S25" s="464">
        <f t="shared" si="14"/>
        <v>0</v>
      </c>
      <c r="T25" s="1"/>
      <c r="U25" s="282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0"/>
      <c r="AK25" s="280"/>
      <c r="AL25" s="280"/>
      <c r="AM25" s="281"/>
    </row>
    <row r="26" spans="2:39" ht="14.1" customHeight="1" x14ac:dyDescent="0.2">
      <c r="B26" s="73">
        <f t="shared" si="11"/>
        <v>20</v>
      </c>
      <c r="C26" s="77" t="s">
        <v>59</v>
      </c>
      <c r="D26" s="198">
        <v>0</v>
      </c>
      <c r="E26" s="476">
        <f t="shared" si="15"/>
        <v>25.5</v>
      </c>
      <c r="F26" s="484">
        <f t="shared" si="16"/>
        <v>0</v>
      </c>
      <c r="G26" s="482">
        <f t="shared" si="12"/>
        <v>0</v>
      </c>
      <c r="H26" s="192">
        <f t="shared" ref="H26:R26" si="34">G26</f>
        <v>0</v>
      </c>
      <c r="I26" s="192">
        <f t="shared" si="34"/>
        <v>0</v>
      </c>
      <c r="J26" s="192">
        <f t="shared" si="34"/>
        <v>0</v>
      </c>
      <c r="K26" s="192">
        <f t="shared" si="34"/>
        <v>0</v>
      </c>
      <c r="L26" s="192">
        <f t="shared" si="34"/>
        <v>0</v>
      </c>
      <c r="M26" s="192">
        <f t="shared" si="34"/>
        <v>0</v>
      </c>
      <c r="N26" s="192">
        <f t="shared" si="34"/>
        <v>0</v>
      </c>
      <c r="O26" s="192">
        <f t="shared" si="34"/>
        <v>0</v>
      </c>
      <c r="P26" s="192">
        <f t="shared" si="34"/>
        <v>0</v>
      </c>
      <c r="Q26" s="192">
        <f t="shared" si="34"/>
        <v>0</v>
      </c>
      <c r="R26" s="192">
        <f t="shared" si="34"/>
        <v>0</v>
      </c>
      <c r="S26" s="464">
        <f t="shared" si="14"/>
        <v>0</v>
      </c>
      <c r="T26" s="1"/>
      <c r="U26" s="282"/>
      <c r="V26" s="280"/>
      <c r="W26" s="280"/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0"/>
      <c r="AK26" s="280"/>
      <c r="AL26" s="280"/>
      <c r="AM26" s="281"/>
    </row>
    <row r="27" spans="2:39" ht="14.1" customHeight="1" x14ac:dyDescent="0.2">
      <c r="B27" s="73">
        <f t="shared" si="11"/>
        <v>21</v>
      </c>
      <c r="C27" s="79" t="s">
        <v>60</v>
      </c>
      <c r="D27" s="198">
        <v>0</v>
      </c>
      <c r="E27" s="477">
        <f t="shared" si="15"/>
        <v>25.5</v>
      </c>
      <c r="F27" s="484">
        <f t="shared" si="16"/>
        <v>0</v>
      </c>
      <c r="G27" s="482">
        <f t="shared" si="12"/>
        <v>0</v>
      </c>
      <c r="H27" s="192">
        <f t="shared" ref="H27:R27" si="35">G27</f>
        <v>0</v>
      </c>
      <c r="I27" s="192">
        <f t="shared" si="35"/>
        <v>0</v>
      </c>
      <c r="J27" s="192">
        <f t="shared" si="35"/>
        <v>0</v>
      </c>
      <c r="K27" s="192">
        <f t="shared" si="35"/>
        <v>0</v>
      </c>
      <c r="L27" s="192">
        <f t="shared" si="35"/>
        <v>0</v>
      </c>
      <c r="M27" s="192">
        <f t="shared" si="35"/>
        <v>0</v>
      </c>
      <c r="N27" s="192">
        <f t="shared" si="35"/>
        <v>0</v>
      </c>
      <c r="O27" s="192">
        <f t="shared" si="35"/>
        <v>0</v>
      </c>
      <c r="P27" s="192">
        <f t="shared" si="35"/>
        <v>0</v>
      </c>
      <c r="Q27" s="192">
        <f t="shared" si="35"/>
        <v>0</v>
      </c>
      <c r="R27" s="192">
        <f t="shared" si="35"/>
        <v>0</v>
      </c>
      <c r="S27" s="464">
        <f t="shared" si="14"/>
        <v>0</v>
      </c>
      <c r="T27" s="1"/>
      <c r="U27" s="282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0"/>
      <c r="AK27" s="280"/>
      <c r="AL27" s="280"/>
      <c r="AM27" s="281"/>
    </row>
    <row r="28" spans="2:39" ht="14.1" customHeight="1" x14ac:dyDescent="0.2">
      <c r="B28" s="73">
        <f t="shared" si="11"/>
        <v>22</v>
      </c>
      <c r="C28" s="80" t="s">
        <v>61</v>
      </c>
      <c r="D28" s="198">
        <v>0</v>
      </c>
      <c r="E28" s="477">
        <f t="shared" si="15"/>
        <v>25.5</v>
      </c>
      <c r="F28" s="484">
        <f t="shared" si="16"/>
        <v>0</v>
      </c>
      <c r="G28" s="482">
        <f t="shared" si="12"/>
        <v>0</v>
      </c>
      <c r="H28" s="192">
        <f t="shared" ref="H28:R28" si="36">G28</f>
        <v>0</v>
      </c>
      <c r="I28" s="192">
        <f t="shared" si="36"/>
        <v>0</v>
      </c>
      <c r="J28" s="192">
        <f t="shared" si="36"/>
        <v>0</v>
      </c>
      <c r="K28" s="192">
        <f t="shared" si="36"/>
        <v>0</v>
      </c>
      <c r="L28" s="192">
        <f t="shared" si="36"/>
        <v>0</v>
      </c>
      <c r="M28" s="192">
        <f t="shared" si="36"/>
        <v>0</v>
      </c>
      <c r="N28" s="192">
        <f t="shared" si="36"/>
        <v>0</v>
      </c>
      <c r="O28" s="192">
        <f t="shared" si="36"/>
        <v>0</v>
      </c>
      <c r="P28" s="192">
        <f t="shared" si="36"/>
        <v>0</v>
      </c>
      <c r="Q28" s="192">
        <f t="shared" si="36"/>
        <v>0</v>
      </c>
      <c r="R28" s="192">
        <f t="shared" si="36"/>
        <v>0</v>
      </c>
      <c r="S28" s="464">
        <f t="shared" si="14"/>
        <v>0</v>
      </c>
      <c r="T28" s="1"/>
      <c r="U28" s="282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  <c r="AK28" s="280"/>
      <c r="AL28" s="280"/>
      <c r="AM28" s="281"/>
    </row>
    <row r="29" spans="2:39" ht="14.1" customHeight="1" x14ac:dyDescent="0.2">
      <c r="B29" s="73">
        <f t="shared" si="11"/>
        <v>23</v>
      </c>
      <c r="C29" s="80" t="s">
        <v>62</v>
      </c>
      <c r="D29" s="198">
        <v>0</v>
      </c>
      <c r="E29" s="477">
        <f t="shared" si="15"/>
        <v>25.5</v>
      </c>
      <c r="F29" s="484">
        <f t="shared" si="16"/>
        <v>0</v>
      </c>
      <c r="G29" s="482">
        <f t="shared" si="12"/>
        <v>0</v>
      </c>
      <c r="H29" s="192">
        <f t="shared" ref="H29:R29" si="37">G29</f>
        <v>0</v>
      </c>
      <c r="I29" s="192">
        <f t="shared" si="37"/>
        <v>0</v>
      </c>
      <c r="J29" s="192">
        <f t="shared" si="37"/>
        <v>0</v>
      </c>
      <c r="K29" s="192">
        <f t="shared" si="37"/>
        <v>0</v>
      </c>
      <c r="L29" s="192">
        <f t="shared" si="37"/>
        <v>0</v>
      </c>
      <c r="M29" s="192">
        <f t="shared" si="37"/>
        <v>0</v>
      </c>
      <c r="N29" s="192">
        <f t="shared" si="37"/>
        <v>0</v>
      </c>
      <c r="O29" s="192">
        <f t="shared" si="37"/>
        <v>0</v>
      </c>
      <c r="P29" s="192">
        <f t="shared" si="37"/>
        <v>0</v>
      </c>
      <c r="Q29" s="192">
        <f t="shared" si="37"/>
        <v>0</v>
      </c>
      <c r="R29" s="192">
        <f t="shared" si="37"/>
        <v>0</v>
      </c>
      <c r="S29" s="464">
        <f t="shared" si="14"/>
        <v>0</v>
      </c>
      <c r="T29" s="1"/>
      <c r="U29" s="282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0"/>
      <c r="AK29" s="280"/>
      <c r="AL29" s="280"/>
      <c r="AM29" s="281"/>
    </row>
    <row r="30" spans="2:39" ht="14.1" customHeight="1" x14ac:dyDescent="0.2">
      <c r="B30" s="73">
        <f t="shared" si="11"/>
        <v>24</v>
      </c>
      <c r="C30" s="80" t="s">
        <v>63</v>
      </c>
      <c r="D30" s="198">
        <v>0</v>
      </c>
      <c r="E30" s="477">
        <f t="shared" si="15"/>
        <v>25.5</v>
      </c>
      <c r="F30" s="484">
        <f t="shared" si="16"/>
        <v>0</v>
      </c>
      <c r="G30" s="482">
        <f t="shared" si="12"/>
        <v>0</v>
      </c>
      <c r="H30" s="192">
        <f t="shared" ref="H30:R30" si="38">G30</f>
        <v>0</v>
      </c>
      <c r="I30" s="192">
        <f t="shared" si="38"/>
        <v>0</v>
      </c>
      <c r="J30" s="192">
        <f t="shared" si="38"/>
        <v>0</v>
      </c>
      <c r="K30" s="192">
        <f t="shared" si="38"/>
        <v>0</v>
      </c>
      <c r="L30" s="192">
        <f t="shared" si="38"/>
        <v>0</v>
      </c>
      <c r="M30" s="192">
        <f t="shared" si="38"/>
        <v>0</v>
      </c>
      <c r="N30" s="192">
        <f t="shared" si="38"/>
        <v>0</v>
      </c>
      <c r="O30" s="192">
        <f t="shared" si="38"/>
        <v>0</v>
      </c>
      <c r="P30" s="192">
        <f t="shared" si="38"/>
        <v>0</v>
      </c>
      <c r="Q30" s="192">
        <f t="shared" si="38"/>
        <v>0</v>
      </c>
      <c r="R30" s="192">
        <f t="shared" si="38"/>
        <v>0</v>
      </c>
      <c r="S30" s="464">
        <f t="shared" si="14"/>
        <v>0</v>
      </c>
      <c r="T30" s="1"/>
      <c r="U30" s="282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  <c r="AL30" s="280"/>
      <c r="AM30" s="281"/>
    </row>
    <row r="31" spans="2:39" ht="14.1" customHeight="1" x14ac:dyDescent="0.2">
      <c r="B31" s="73">
        <f t="shared" si="11"/>
        <v>25</v>
      </c>
      <c r="C31" s="80" t="s">
        <v>64</v>
      </c>
      <c r="D31" s="198">
        <v>0</v>
      </c>
      <c r="E31" s="477">
        <f t="shared" si="15"/>
        <v>25.5</v>
      </c>
      <c r="F31" s="484">
        <f t="shared" si="16"/>
        <v>0</v>
      </c>
      <c r="G31" s="482">
        <f t="shared" si="12"/>
        <v>0</v>
      </c>
      <c r="H31" s="192">
        <f t="shared" ref="H31:R31" si="39">G31</f>
        <v>0</v>
      </c>
      <c r="I31" s="192">
        <f t="shared" si="39"/>
        <v>0</v>
      </c>
      <c r="J31" s="192">
        <f t="shared" si="39"/>
        <v>0</v>
      </c>
      <c r="K31" s="192">
        <f t="shared" si="39"/>
        <v>0</v>
      </c>
      <c r="L31" s="192">
        <f t="shared" si="39"/>
        <v>0</v>
      </c>
      <c r="M31" s="192">
        <f t="shared" si="39"/>
        <v>0</v>
      </c>
      <c r="N31" s="192">
        <f t="shared" si="39"/>
        <v>0</v>
      </c>
      <c r="O31" s="192">
        <f t="shared" si="39"/>
        <v>0</v>
      </c>
      <c r="P31" s="192">
        <f t="shared" si="39"/>
        <v>0</v>
      </c>
      <c r="Q31" s="192">
        <f t="shared" si="39"/>
        <v>0</v>
      </c>
      <c r="R31" s="192">
        <f t="shared" si="39"/>
        <v>0</v>
      </c>
      <c r="S31" s="464">
        <f t="shared" si="14"/>
        <v>0</v>
      </c>
      <c r="T31" s="1"/>
      <c r="U31" s="282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0"/>
      <c r="AK31" s="280"/>
      <c r="AL31" s="280"/>
      <c r="AM31" s="281"/>
    </row>
    <row r="32" spans="2:39" ht="14.1" customHeight="1" x14ac:dyDescent="0.2">
      <c r="B32" s="73">
        <f t="shared" si="11"/>
        <v>26</v>
      </c>
      <c r="C32" s="80" t="s">
        <v>65</v>
      </c>
      <c r="D32" s="198">
        <v>0</v>
      </c>
      <c r="E32" s="478">
        <f t="shared" si="15"/>
        <v>25.5</v>
      </c>
      <c r="F32" s="484">
        <f t="shared" si="16"/>
        <v>0</v>
      </c>
      <c r="G32" s="482">
        <f t="shared" si="12"/>
        <v>0</v>
      </c>
      <c r="H32" s="192">
        <f t="shared" ref="H32:R32" si="40">G32</f>
        <v>0</v>
      </c>
      <c r="I32" s="192">
        <f t="shared" si="40"/>
        <v>0</v>
      </c>
      <c r="J32" s="192">
        <f t="shared" si="40"/>
        <v>0</v>
      </c>
      <c r="K32" s="192">
        <f t="shared" si="40"/>
        <v>0</v>
      </c>
      <c r="L32" s="192">
        <f t="shared" si="40"/>
        <v>0</v>
      </c>
      <c r="M32" s="192">
        <f t="shared" si="40"/>
        <v>0</v>
      </c>
      <c r="N32" s="192">
        <f t="shared" si="40"/>
        <v>0</v>
      </c>
      <c r="O32" s="192">
        <f t="shared" si="40"/>
        <v>0</v>
      </c>
      <c r="P32" s="192">
        <f t="shared" si="40"/>
        <v>0</v>
      </c>
      <c r="Q32" s="192">
        <f t="shared" si="40"/>
        <v>0</v>
      </c>
      <c r="R32" s="192">
        <f t="shared" si="40"/>
        <v>0</v>
      </c>
      <c r="S32" s="464">
        <f t="shared" si="14"/>
        <v>0</v>
      </c>
      <c r="T32" s="1"/>
      <c r="U32" s="282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K32" s="280"/>
      <c r="AL32" s="280"/>
      <c r="AM32" s="281"/>
    </row>
    <row r="33" spans="2:40" ht="14.1" customHeight="1" x14ac:dyDescent="0.2">
      <c r="B33" s="73">
        <f t="shared" si="11"/>
        <v>27</v>
      </c>
      <c r="C33" s="80" t="s">
        <v>66</v>
      </c>
      <c r="D33" s="198">
        <v>0</v>
      </c>
      <c r="E33" s="478">
        <f t="shared" si="15"/>
        <v>25.5</v>
      </c>
      <c r="F33" s="484">
        <f t="shared" si="16"/>
        <v>0</v>
      </c>
      <c r="G33" s="482">
        <f t="shared" si="12"/>
        <v>0</v>
      </c>
      <c r="H33" s="192">
        <f t="shared" ref="H33:R33" si="41">G33</f>
        <v>0</v>
      </c>
      <c r="I33" s="192">
        <f t="shared" si="41"/>
        <v>0</v>
      </c>
      <c r="J33" s="192">
        <f t="shared" si="41"/>
        <v>0</v>
      </c>
      <c r="K33" s="192">
        <f t="shared" si="41"/>
        <v>0</v>
      </c>
      <c r="L33" s="192">
        <f t="shared" si="41"/>
        <v>0</v>
      </c>
      <c r="M33" s="192">
        <f t="shared" si="41"/>
        <v>0</v>
      </c>
      <c r="N33" s="192">
        <f t="shared" si="41"/>
        <v>0</v>
      </c>
      <c r="O33" s="192">
        <f t="shared" si="41"/>
        <v>0</v>
      </c>
      <c r="P33" s="192">
        <f t="shared" si="41"/>
        <v>0</v>
      </c>
      <c r="Q33" s="192">
        <f t="shared" si="41"/>
        <v>0</v>
      </c>
      <c r="R33" s="192">
        <f t="shared" si="41"/>
        <v>0</v>
      </c>
      <c r="S33" s="464">
        <f t="shared" si="14"/>
        <v>0</v>
      </c>
      <c r="T33" s="1"/>
      <c r="U33" s="282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0"/>
      <c r="AK33" s="280"/>
      <c r="AL33" s="280"/>
      <c r="AM33" s="281"/>
    </row>
    <row r="34" spans="2:40" ht="14.1" customHeight="1" thickBot="1" x14ac:dyDescent="0.25">
      <c r="B34" s="73">
        <f t="shared" si="11"/>
        <v>28</v>
      </c>
      <c r="C34" s="81" t="s">
        <v>70</v>
      </c>
      <c r="D34" s="201">
        <v>0</v>
      </c>
      <c r="E34" s="479">
        <f t="shared" si="15"/>
        <v>25.5</v>
      </c>
      <c r="F34" s="485">
        <f t="shared" si="16"/>
        <v>0</v>
      </c>
      <c r="G34" s="482">
        <f t="shared" si="12"/>
        <v>0</v>
      </c>
      <c r="H34" s="193">
        <f t="shared" ref="H34:R34" si="42">G34</f>
        <v>0</v>
      </c>
      <c r="I34" s="193">
        <f t="shared" si="42"/>
        <v>0</v>
      </c>
      <c r="J34" s="193">
        <f t="shared" si="42"/>
        <v>0</v>
      </c>
      <c r="K34" s="193">
        <f t="shared" si="42"/>
        <v>0</v>
      </c>
      <c r="L34" s="193">
        <f t="shared" si="42"/>
        <v>0</v>
      </c>
      <c r="M34" s="193">
        <f t="shared" si="42"/>
        <v>0</v>
      </c>
      <c r="N34" s="193">
        <f t="shared" si="42"/>
        <v>0</v>
      </c>
      <c r="O34" s="193">
        <f t="shared" si="42"/>
        <v>0</v>
      </c>
      <c r="P34" s="193">
        <f t="shared" si="42"/>
        <v>0</v>
      </c>
      <c r="Q34" s="193">
        <f t="shared" si="42"/>
        <v>0</v>
      </c>
      <c r="R34" s="193">
        <f t="shared" si="42"/>
        <v>0</v>
      </c>
      <c r="S34" s="465">
        <f t="shared" si="14"/>
        <v>0</v>
      </c>
      <c r="T34" s="1"/>
      <c r="U34" s="282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0"/>
      <c r="AL34" s="280"/>
      <c r="AM34" s="281"/>
    </row>
    <row r="35" spans="2:40" s="128" customFormat="1" ht="16.149999999999999" customHeight="1" thickTop="1" thickBot="1" x14ac:dyDescent="0.25">
      <c r="B35" s="228" t="s">
        <v>123</v>
      </c>
      <c r="C35" s="416" t="s">
        <v>124</v>
      </c>
      <c r="D35" s="251">
        <f>SUM(D7:D34)</f>
        <v>0</v>
      </c>
      <c r="E35" s="229"/>
      <c r="F35" s="231">
        <f>SUM(F7:F34)</f>
        <v>0</v>
      </c>
      <c r="G35" s="230">
        <f>SUM(G7:G34)</f>
        <v>0</v>
      </c>
      <c r="H35" s="230">
        <f t="shared" ref="H35:R35" si="43">SUM(H7:H34)</f>
        <v>0</v>
      </c>
      <c r="I35" s="230">
        <f t="shared" si="43"/>
        <v>0</v>
      </c>
      <c r="J35" s="230">
        <f t="shared" si="43"/>
        <v>0</v>
      </c>
      <c r="K35" s="230">
        <f t="shared" si="43"/>
        <v>0</v>
      </c>
      <c r="L35" s="230">
        <f t="shared" si="43"/>
        <v>0</v>
      </c>
      <c r="M35" s="230">
        <f t="shared" si="43"/>
        <v>0</v>
      </c>
      <c r="N35" s="230">
        <f t="shared" si="43"/>
        <v>0</v>
      </c>
      <c r="O35" s="230">
        <f t="shared" si="43"/>
        <v>0</v>
      </c>
      <c r="P35" s="230">
        <f t="shared" si="43"/>
        <v>0</v>
      </c>
      <c r="Q35" s="230">
        <f t="shared" si="43"/>
        <v>0</v>
      </c>
      <c r="R35" s="230">
        <f t="shared" si="43"/>
        <v>0</v>
      </c>
      <c r="S35" s="231">
        <f>SUM(G35:R35)</f>
        <v>0</v>
      </c>
      <c r="T35" s="13"/>
      <c r="U35" s="282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0"/>
      <c r="AK35" s="280"/>
      <c r="AL35" s="280"/>
      <c r="AM35" s="281"/>
    </row>
    <row r="36" spans="2:40" ht="4.5" customHeight="1" thickTop="1" x14ac:dyDescent="0.2">
      <c r="B36" s="126"/>
      <c r="C36" s="417"/>
      <c r="D36" s="126"/>
      <c r="E36" s="126"/>
      <c r="F36" s="126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1"/>
      <c r="U36" s="286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3"/>
      <c r="AI36" s="283"/>
      <c r="AJ36" s="283"/>
      <c r="AK36" s="283"/>
      <c r="AL36" s="283"/>
      <c r="AM36" s="284"/>
    </row>
    <row r="37" spans="2:40" ht="16.149999999999999" customHeight="1" x14ac:dyDescent="0.2">
      <c r="B37" s="395"/>
      <c r="C37" s="418" t="s">
        <v>107</v>
      </c>
      <c r="D37" s="290"/>
      <c r="E37" s="291"/>
      <c r="F37" s="290"/>
      <c r="G37" s="292">
        <f t="shared" ref="G37:S37" si="44">IF(G40=0,0,G35/G40)</f>
        <v>0</v>
      </c>
      <c r="H37" s="292">
        <f t="shared" si="44"/>
        <v>0</v>
      </c>
      <c r="I37" s="292">
        <f t="shared" si="44"/>
        <v>0</v>
      </c>
      <c r="J37" s="292">
        <f t="shared" si="44"/>
        <v>0</v>
      </c>
      <c r="K37" s="292">
        <f t="shared" si="44"/>
        <v>0</v>
      </c>
      <c r="L37" s="292">
        <f t="shared" si="44"/>
        <v>0</v>
      </c>
      <c r="M37" s="292">
        <f t="shared" si="44"/>
        <v>0</v>
      </c>
      <c r="N37" s="292">
        <f t="shared" si="44"/>
        <v>0</v>
      </c>
      <c r="O37" s="292">
        <f t="shared" si="44"/>
        <v>0</v>
      </c>
      <c r="P37" s="292">
        <f t="shared" si="44"/>
        <v>0</v>
      </c>
      <c r="Q37" s="292">
        <f t="shared" si="44"/>
        <v>0</v>
      </c>
      <c r="R37" s="292">
        <f t="shared" si="44"/>
        <v>0</v>
      </c>
      <c r="S37" s="292">
        <f t="shared" si="44"/>
        <v>0</v>
      </c>
      <c r="T37" s="1"/>
      <c r="U37" s="287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  <c r="AM37" s="289"/>
    </row>
    <row r="38" spans="2:40" ht="13.5" thickBot="1" x14ac:dyDescent="0.25"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2:40" ht="16.149999999999999" customHeight="1" thickBot="1" x14ac:dyDescent="0.25">
      <c r="B39" s="614"/>
      <c r="C39" s="614"/>
      <c r="D39" s="419"/>
      <c r="E39" s="424"/>
      <c r="F39" s="616" t="s">
        <v>0</v>
      </c>
      <c r="G39" s="348">
        <f>'1. KASSABUDJETTI'!E9</f>
        <v>46023</v>
      </c>
      <c r="H39" s="348">
        <f>'1. KASSABUDJETTI'!F9</f>
        <v>46054</v>
      </c>
      <c r="I39" s="348">
        <f>'1. KASSABUDJETTI'!G9</f>
        <v>46085</v>
      </c>
      <c r="J39" s="348">
        <f>'1. KASSABUDJETTI'!H9</f>
        <v>46116</v>
      </c>
      <c r="K39" s="348">
        <f>'1. KASSABUDJETTI'!I9</f>
        <v>46147</v>
      </c>
      <c r="L39" s="348">
        <f>'1. KASSABUDJETTI'!J9</f>
        <v>46178</v>
      </c>
      <c r="M39" s="348">
        <f>'1. KASSABUDJETTI'!K9</f>
        <v>46209</v>
      </c>
      <c r="N39" s="348">
        <f>'1. KASSABUDJETTI'!L9</f>
        <v>46240</v>
      </c>
      <c r="O39" s="348">
        <f>'1. KASSABUDJETTI'!M9</f>
        <v>46271</v>
      </c>
      <c r="P39" s="348">
        <f>'1. KASSABUDJETTI'!N9</f>
        <v>46302</v>
      </c>
      <c r="Q39" s="348">
        <f>'1. KASSABUDJETTI'!O9</f>
        <v>46333</v>
      </c>
      <c r="R39" s="348">
        <f>'1. KASSABUDJETTI'!P9</f>
        <v>46364</v>
      </c>
      <c r="S39" s="423" t="s">
        <v>28</v>
      </c>
      <c r="T39" s="59"/>
      <c r="U39" s="1"/>
      <c r="V39" s="21"/>
      <c r="W39" s="21"/>
      <c r="X39" s="2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2:40" ht="17.649999999999999" customHeight="1" x14ac:dyDescent="0.2">
      <c r="B40" s="258"/>
      <c r="C40" s="420"/>
      <c r="D40" s="421"/>
      <c r="E40" s="424"/>
      <c r="F40" s="617"/>
      <c r="G40" s="422">
        <f>'1. KASSABUDJETTI'!E14</f>
        <v>0</v>
      </c>
      <c r="H40" s="422">
        <f>'1. KASSABUDJETTI'!F14</f>
        <v>0</v>
      </c>
      <c r="I40" s="422">
        <f>'1. KASSABUDJETTI'!G14</f>
        <v>0</v>
      </c>
      <c r="J40" s="422">
        <f>'1. KASSABUDJETTI'!H14</f>
        <v>0</v>
      </c>
      <c r="K40" s="422">
        <f>'1. KASSABUDJETTI'!I14</f>
        <v>0</v>
      </c>
      <c r="L40" s="422">
        <f>'1. KASSABUDJETTI'!J14</f>
        <v>0</v>
      </c>
      <c r="M40" s="422">
        <f>'1. KASSABUDJETTI'!K14</f>
        <v>0</v>
      </c>
      <c r="N40" s="422">
        <f>'1. KASSABUDJETTI'!L14</f>
        <v>0</v>
      </c>
      <c r="O40" s="422">
        <f>'1. KASSABUDJETTI'!M14</f>
        <v>0</v>
      </c>
      <c r="P40" s="422">
        <f>'1. KASSABUDJETTI'!N14</f>
        <v>0</v>
      </c>
      <c r="Q40" s="422">
        <f>'1. KASSABUDJETTI'!O14</f>
        <v>0</v>
      </c>
      <c r="R40" s="422">
        <f>'1. KASSABUDJETTI'!P14</f>
        <v>0</v>
      </c>
      <c r="S40" s="466">
        <f>SUM(G40:R40)</f>
        <v>0</v>
      </c>
      <c r="T40" s="59"/>
      <c r="U40" s="1"/>
      <c r="V40" s="21"/>
      <c r="W40" s="21"/>
      <c r="X40" s="21"/>
      <c r="Y40" s="1"/>
      <c r="Z40" s="1"/>
      <c r="AA40" s="22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2:40" x14ac:dyDescent="0.2">
      <c r="C41" s="18"/>
      <c r="D41" s="18"/>
      <c r="E41" s="18"/>
      <c r="F41" s="18"/>
      <c r="G41" s="19"/>
      <c r="H41" s="396"/>
      <c r="I41" s="396"/>
      <c r="J41" s="396"/>
      <c r="K41" s="16"/>
      <c r="L41" s="16"/>
      <c r="M41" s="16"/>
      <c r="N41" s="16"/>
      <c r="O41" s="16"/>
      <c r="P41" s="16"/>
      <c r="Q41" s="16"/>
      <c r="R41" s="23"/>
      <c r="S41" s="23"/>
      <c r="T41" s="23"/>
      <c r="U41" s="1"/>
      <c r="V41" s="21"/>
      <c r="W41" s="21"/>
      <c r="X41" s="2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2:40" x14ac:dyDescent="0.2">
      <c r="B42" s="1"/>
      <c r="C42" s="18"/>
      <c r="D42" s="18"/>
      <c r="E42" s="18"/>
      <c r="F42" s="18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T42" s="1"/>
      <c r="U42" s="1"/>
      <c r="V42" s="21"/>
      <c r="W42" s="21"/>
      <c r="X42" s="2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2:40" x14ac:dyDescent="0.2">
      <c r="B43" s="1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T43" s="1"/>
      <c r="U43" s="1"/>
      <c r="V43" s="21"/>
      <c r="W43" s="21"/>
      <c r="X43" s="2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2:40" x14ac:dyDescent="0.2">
      <c r="B44" s="1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2:40" ht="20.25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</row>
    <row r="46" spans="2:40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2:40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2:40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2:39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2:39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2:39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2:39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2:39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2:39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2:39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2:39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2:39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2:39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2:39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2:39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2:39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2:39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2:39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2:39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2:39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2:39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2:39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2:39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2:39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2:39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2:39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2:39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2:39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2:39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2:39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2:39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2:39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2:39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2:39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</sheetData>
  <sheetProtection algorithmName="SHA-512" hashValue="Q+6FLK9hNNM4+OPYRAULH9MAiowy2ZcBzVf/SPI1N8pzJeT3ZOQN6FOL3R+ZUsX+YrGQJKv1PSUXcckmidcDBA==" saltValue="bMMrRIRDGQFO3yWQ8NtIBg==" spinCount="100000" sheet="1" objects="1" scenarios="1"/>
  <mergeCells count="7">
    <mergeCell ref="B6:C6"/>
    <mergeCell ref="I2:M2"/>
    <mergeCell ref="O2:R2"/>
    <mergeCell ref="J3:L3"/>
    <mergeCell ref="B39:C39"/>
    <mergeCell ref="C2:F2"/>
    <mergeCell ref="F39:F4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firstPageNumber="0" orientation="landscape" r:id="rId1"/>
  <rowBreaks count="1" manualBreakCount="1">
    <brk id="41" max="39" man="1"/>
  </rowBreaks>
  <colBreaks count="1" manualBreakCount="1">
    <brk id="19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449"/>
  <sheetViews>
    <sheetView showZeros="0" zoomScaleNormal="100" workbookViewId="0">
      <selection activeCell="T254" sqref="T254"/>
    </sheetView>
  </sheetViews>
  <sheetFormatPr defaultRowHeight="12.75" x14ac:dyDescent="0.2"/>
  <cols>
    <col min="1" max="2" width="8.5703125"/>
    <col min="3" max="3" width="28.140625" customWidth="1"/>
    <col min="4" max="4" width="7.7109375" style="111" customWidth="1"/>
    <col min="5" max="17" width="10.42578125" customWidth="1"/>
    <col min="18" max="1025" width="8.5703125"/>
  </cols>
  <sheetData>
    <row r="2" spans="3:17" x14ac:dyDescent="0.2">
      <c r="C2" s="526" t="s">
        <v>206</v>
      </c>
    </row>
    <row r="3" spans="3:17" ht="13.5" thickBot="1" x14ac:dyDescent="0.25"/>
    <row r="4" spans="3:17" x14ac:dyDescent="0.2">
      <c r="C4" s="25" t="s">
        <v>12</v>
      </c>
      <c r="D4" s="110" t="s">
        <v>13</v>
      </c>
      <c r="E4" s="26">
        <f>'2. MYYNNIT JA OSTOT'!F5</f>
        <v>46023</v>
      </c>
      <c r="F4" s="26">
        <f>'2. MYYNNIT JA OSTOT'!G5</f>
        <v>46054</v>
      </c>
      <c r="G4" s="26">
        <f>'2. MYYNNIT JA OSTOT'!H5</f>
        <v>46085</v>
      </c>
      <c r="H4" s="26">
        <f>'2. MYYNNIT JA OSTOT'!I5</f>
        <v>46116</v>
      </c>
      <c r="I4" s="26">
        <f>'2. MYYNNIT JA OSTOT'!J5</f>
        <v>46147</v>
      </c>
      <c r="J4" s="26">
        <f>'2. MYYNNIT JA OSTOT'!K5</f>
        <v>46178</v>
      </c>
      <c r="K4" s="26">
        <f>'2. MYYNNIT JA OSTOT'!L5</f>
        <v>46209</v>
      </c>
      <c r="L4" s="26">
        <f>'2. MYYNNIT JA OSTOT'!M5</f>
        <v>46240</v>
      </c>
      <c r="M4" s="26">
        <f>'2. MYYNNIT JA OSTOT'!N5</f>
        <v>46271</v>
      </c>
      <c r="N4" s="26">
        <f>'2. MYYNNIT JA OSTOT'!O5</f>
        <v>46302</v>
      </c>
      <c r="O4" s="26">
        <f>'2. MYYNNIT JA OSTOT'!P5</f>
        <v>46333</v>
      </c>
      <c r="P4" s="26">
        <f>'2. MYYNNIT JA OSTOT'!Q5</f>
        <v>46364</v>
      </c>
      <c r="Q4" s="27" t="str">
        <f>'2. MYYNNIT JA OSTOT'!R5</f>
        <v>YHTEENSÄ</v>
      </c>
    </row>
    <row r="5" spans="3:17" x14ac:dyDescent="0.2">
      <c r="C5" s="28" t="s">
        <v>14</v>
      </c>
      <c r="D5" s="31"/>
      <c r="E5" s="29">
        <f>'3. KIINTEÄT KULUT'!G6</f>
        <v>0</v>
      </c>
      <c r="F5" s="29">
        <f>'3. KIINTEÄT KULUT'!H6</f>
        <v>0</v>
      </c>
      <c r="G5" s="29">
        <f>'3. KIINTEÄT KULUT'!I6</f>
        <v>0</v>
      </c>
      <c r="H5" s="29">
        <f>'3. KIINTEÄT KULUT'!J6</f>
        <v>0</v>
      </c>
      <c r="I5" s="29">
        <f>'3. KIINTEÄT KULUT'!K6</f>
        <v>0</v>
      </c>
      <c r="J5" s="29">
        <f>'3. KIINTEÄT KULUT'!L6</f>
        <v>0</v>
      </c>
      <c r="K5" s="29">
        <f>'3. KIINTEÄT KULUT'!M6</f>
        <v>0</v>
      </c>
      <c r="L5" s="29">
        <f>'3. KIINTEÄT KULUT'!N6</f>
        <v>0</v>
      </c>
      <c r="M5" s="29">
        <f>'3. KIINTEÄT KULUT'!O6</f>
        <v>0</v>
      </c>
      <c r="N5" s="29">
        <f>'3. KIINTEÄT KULUT'!P6</f>
        <v>0</v>
      </c>
      <c r="O5" s="29">
        <f>'3. KIINTEÄT KULUT'!Q6</f>
        <v>0</v>
      </c>
      <c r="P5" s="29">
        <f>'3. KIINTEÄT KULUT'!R6</f>
        <v>0</v>
      </c>
      <c r="Q5" s="30">
        <f>SUM(E5:P5)</f>
        <v>0</v>
      </c>
    </row>
    <row r="6" spans="3:17" x14ac:dyDescent="0.2">
      <c r="C6" s="28" t="s">
        <v>15</v>
      </c>
      <c r="D6" s="31"/>
      <c r="E6" s="29">
        <f>'3. KIINTEÄT KULUT'!G7</f>
        <v>0</v>
      </c>
      <c r="F6" s="29">
        <f>'3. KIINTEÄT KULUT'!H7</f>
        <v>0</v>
      </c>
      <c r="G6" s="29">
        <f>'3. KIINTEÄT KULUT'!I7</f>
        <v>0</v>
      </c>
      <c r="H6" s="29">
        <f>'3. KIINTEÄT KULUT'!J7</f>
        <v>0</v>
      </c>
      <c r="I6" s="29">
        <f>'3. KIINTEÄT KULUT'!K7</f>
        <v>0</v>
      </c>
      <c r="J6" s="29">
        <f>'3. KIINTEÄT KULUT'!L7</f>
        <v>0</v>
      </c>
      <c r="K6" s="29">
        <f>'3. KIINTEÄT KULUT'!M7</f>
        <v>0</v>
      </c>
      <c r="L6" s="29">
        <f>'3. KIINTEÄT KULUT'!N7</f>
        <v>0</v>
      </c>
      <c r="M6" s="29">
        <f>'3. KIINTEÄT KULUT'!O7</f>
        <v>0</v>
      </c>
      <c r="N6" s="29">
        <f>'3. KIINTEÄT KULUT'!P7</f>
        <v>0</v>
      </c>
      <c r="O6" s="29">
        <f>'3. KIINTEÄT KULUT'!Q7</f>
        <v>0</v>
      </c>
      <c r="P6" s="29">
        <f>'3. KIINTEÄT KULUT'!R7</f>
        <v>0</v>
      </c>
      <c r="Q6" s="30">
        <f t="shared" ref="Q6:Q11" si="0">SUM(E6:P6)</f>
        <v>0</v>
      </c>
    </row>
    <row r="7" spans="3:17" x14ac:dyDescent="0.2">
      <c r="C7" s="28" t="s">
        <v>16</v>
      </c>
      <c r="D7" s="31"/>
      <c r="E7" s="29">
        <f t="shared" ref="E7:P7" si="1">SUM(E5:E6)</f>
        <v>0</v>
      </c>
      <c r="F7" s="29">
        <f t="shared" si="1"/>
        <v>0</v>
      </c>
      <c r="G7" s="29">
        <f t="shared" si="1"/>
        <v>0</v>
      </c>
      <c r="H7" s="29">
        <f t="shared" si="1"/>
        <v>0</v>
      </c>
      <c r="I7" s="29">
        <f t="shared" si="1"/>
        <v>0</v>
      </c>
      <c r="J7" s="29">
        <f t="shared" si="1"/>
        <v>0</v>
      </c>
      <c r="K7" s="29">
        <f t="shared" si="1"/>
        <v>0</v>
      </c>
      <c r="L7" s="29">
        <f t="shared" si="1"/>
        <v>0</v>
      </c>
      <c r="M7" s="29">
        <f t="shared" si="1"/>
        <v>0</v>
      </c>
      <c r="N7" s="29">
        <f t="shared" si="1"/>
        <v>0</v>
      </c>
      <c r="O7" s="29">
        <f t="shared" si="1"/>
        <v>0</v>
      </c>
      <c r="P7" s="29">
        <f t="shared" si="1"/>
        <v>0</v>
      </c>
      <c r="Q7" s="30">
        <f t="shared" si="0"/>
        <v>0</v>
      </c>
    </row>
    <row r="8" spans="3:17" x14ac:dyDescent="0.2">
      <c r="C8" s="624" t="s">
        <v>17</v>
      </c>
      <c r="D8" s="625"/>
      <c r="E8" s="29">
        <f>E9*E7</f>
        <v>0</v>
      </c>
      <c r="F8" s="29">
        <f t="shared" ref="F8:P8" si="2">F9*F7</f>
        <v>0</v>
      </c>
      <c r="G8" s="29">
        <f t="shared" si="2"/>
        <v>0</v>
      </c>
      <c r="H8" s="29">
        <f t="shared" si="2"/>
        <v>0</v>
      </c>
      <c r="I8" s="29">
        <f t="shared" si="2"/>
        <v>0</v>
      </c>
      <c r="J8" s="29">
        <f t="shared" si="2"/>
        <v>0</v>
      </c>
      <c r="K8" s="29">
        <f t="shared" si="2"/>
        <v>0</v>
      </c>
      <c r="L8" s="29">
        <f t="shared" si="2"/>
        <v>0</v>
      </c>
      <c r="M8" s="29">
        <f t="shared" si="2"/>
        <v>0</v>
      </c>
      <c r="N8" s="29">
        <f t="shared" si="2"/>
        <v>0</v>
      </c>
      <c r="O8" s="29">
        <f t="shared" si="2"/>
        <v>0</v>
      </c>
      <c r="P8" s="29">
        <f t="shared" si="2"/>
        <v>0</v>
      </c>
      <c r="Q8" s="30">
        <f t="shared" si="0"/>
        <v>0</v>
      </c>
    </row>
    <row r="9" spans="3:17" x14ac:dyDescent="0.2">
      <c r="C9" s="28" t="s">
        <v>32</v>
      </c>
      <c r="D9" s="31"/>
      <c r="E9" s="60">
        <f>'3. KIINTEÄT KULUT'!G8</f>
        <v>0</v>
      </c>
      <c r="F9" s="60">
        <f>'3. KIINTEÄT KULUT'!H8</f>
        <v>0</v>
      </c>
      <c r="G9" s="60">
        <f>'3. KIINTEÄT KULUT'!I8</f>
        <v>0</v>
      </c>
      <c r="H9" s="60">
        <f>'3. KIINTEÄT KULUT'!J8</f>
        <v>0</v>
      </c>
      <c r="I9" s="60">
        <f>'3. KIINTEÄT KULUT'!K8</f>
        <v>0</v>
      </c>
      <c r="J9" s="60">
        <f>'3. KIINTEÄT KULUT'!L8</f>
        <v>0</v>
      </c>
      <c r="K9" s="60">
        <f>'3. KIINTEÄT KULUT'!M8</f>
        <v>0</v>
      </c>
      <c r="L9" s="60">
        <f>'3. KIINTEÄT KULUT'!N8</f>
        <v>0</v>
      </c>
      <c r="M9" s="60">
        <f>'3. KIINTEÄT KULUT'!O8</f>
        <v>0</v>
      </c>
      <c r="N9" s="60">
        <f>'3. KIINTEÄT KULUT'!P8</f>
        <v>0</v>
      </c>
      <c r="O9" s="60">
        <f>'3. KIINTEÄT KULUT'!Q8</f>
        <v>0</v>
      </c>
      <c r="P9" s="60">
        <f>'3. KIINTEÄT KULUT'!R8</f>
        <v>0</v>
      </c>
      <c r="Q9" s="30"/>
    </row>
    <row r="10" spans="3:17" x14ac:dyDescent="0.2">
      <c r="C10" s="622" t="s">
        <v>18</v>
      </c>
      <c r="D10" s="623"/>
      <c r="E10" s="64">
        <f>E5-E8</f>
        <v>0</v>
      </c>
      <c r="F10" s="64">
        <f t="shared" ref="F10:P10" si="3">F5-F8</f>
        <v>0</v>
      </c>
      <c r="G10" s="64">
        <f t="shared" si="3"/>
        <v>0</v>
      </c>
      <c r="H10" s="64">
        <f t="shared" si="3"/>
        <v>0</v>
      </c>
      <c r="I10" s="64">
        <f t="shared" si="3"/>
        <v>0</v>
      </c>
      <c r="J10" s="64">
        <f t="shared" si="3"/>
        <v>0</v>
      </c>
      <c r="K10" s="64">
        <f t="shared" si="3"/>
        <v>0</v>
      </c>
      <c r="L10" s="64">
        <f t="shared" si="3"/>
        <v>0</v>
      </c>
      <c r="M10" s="64">
        <f t="shared" si="3"/>
        <v>0</v>
      </c>
      <c r="N10" s="64">
        <f t="shared" si="3"/>
        <v>0</v>
      </c>
      <c r="O10" s="64">
        <f t="shared" si="3"/>
        <v>0</v>
      </c>
      <c r="P10" s="64">
        <f t="shared" si="3"/>
        <v>0</v>
      </c>
      <c r="Q10" s="61">
        <f t="shared" si="0"/>
        <v>0</v>
      </c>
    </row>
    <row r="11" spans="3:17" ht="13.5" thickBot="1" x14ac:dyDescent="0.25">
      <c r="C11" s="626" t="s">
        <v>19</v>
      </c>
      <c r="D11" s="627"/>
      <c r="E11" s="65">
        <f>E7*(E9+1.91%)</f>
        <v>0</v>
      </c>
      <c r="F11" s="65">
        <f t="shared" ref="F11:P11" si="4">F7*(F9+1.91%)</f>
        <v>0</v>
      </c>
      <c r="G11" s="65">
        <f t="shared" si="4"/>
        <v>0</v>
      </c>
      <c r="H11" s="65">
        <f t="shared" si="4"/>
        <v>0</v>
      </c>
      <c r="I11" s="65">
        <f t="shared" si="4"/>
        <v>0</v>
      </c>
      <c r="J11" s="65">
        <f t="shared" si="4"/>
        <v>0</v>
      </c>
      <c r="K11" s="65">
        <f t="shared" si="4"/>
        <v>0</v>
      </c>
      <c r="L11" s="65">
        <f t="shared" si="4"/>
        <v>0</v>
      </c>
      <c r="M11" s="65">
        <f t="shared" si="4"/>
        <v>0</v>
      </c>
      <c r="N11" s="65">
        <f t="shared" si="4"/>
        <v>0</v>
      </c>
      <c r="O11" s="65">
        <f t="shared" si="4"/>
        <v>0</v>
      </c>
      <c r="P11" s="65">
        <f t="shared" si="4"/>
        <v>0</v>
      </c>
      <c r="Q11" s="61">
        <f t="shared" si="0"/>
        <v>0</v>
      </c>
    </row>
    <row r="12" spans="3:17" ht="13.5" thickBot="1" x14ac:dyDescent="0.25">
      <c r="C12" s="32"/>
      <c r="D12" s="97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4"/>
    </row>
    <row r="13" spans="3:17" x14ac:dyDescent="0.2">
      <c r="C13" s="25" t="s">
        <v>36</v>
      </c>
      <c r="D13" s="110" t="s">
        <v>13</v>
      </c>
      <c r="E13" s="26">
        <f t="shared" ref="E13:Q13" si="5">E4</f>
        <v>46023</v>
      </c>
      <c r="F13" s="26">
        <f t="shared" si="5"/>
        <v>46054</v>
      </c>
      <c r="G13" s="26">
        <f t="shared" si="5"/>
        <v>46085</v>
      </c>
      <c r="H13" s="26">
        <f t="shared" si="5"/>
        <v>46116</v>
      </c>
      <c r="I13" s="26">
        <f t="shared" si="5"/>
        <v>46147</v>
      </c>
      <c r="J13" s="26">
        <f t="shared" si="5"/>
        <v>46178</v>
      </c>
      <c r="K13" s="26">
        <f t="shared" si="5"/>
        <v>46209</v>
      </c>
      <c r="L13" s="26">
        <f t="shared" si="5"/>
        <v>46240</v>
      </c>
      <c r="M13" s="26">
        <f t="shared" si="5"/>
        <v>46271</v>
      </c>
      <c r="N13" s="26">
        <f t="shared" si="5"/>
        <v>46302</v>
      </c>
      <c r="O13" s="26">
        <f t="shared" si="5"/>
        <v>46333</v>
      </c>
      <c r="P13" s="26">
        <f t="shared" si="5"/>
        <v>46364</v>
      </c>
      <c r="Q13" s="27" t="str">
        <f t="shared" si="5"/>
        <v>YHTEENSÄ</v>
      </c>
    </row>
    <row r="14" spans="3:17" x14ac:dyDescent="0.2">
      <c r="C14" s="28" t="s">
        <v>33</v>
      </c>
      <c r="D14" s="31"/>
      <c r="E14" s="29">
        <f>'3. KIINTEÄT KULUT'!G15</f>
        <v>0</v>
      </c>
      <c r="F14" s="29">
        <f>'3. KIINTEÄT KULUT'!H15</f>
        <v>0</v>
      </c>
      <c r="G14" s="29">
        <f>'3. KIINTEÄT KULUT'!I15</f>
        <v>0</v>
      </c>
      <c r="H14" s="29">
        <f>'3. KIINTEÄT KULUT'!J15</f>
        <v>0</v>
      </c>
      <c r="I14" s="29">
        <f>'3. KIINTEÄT KULUT'!K15</f>
        <v>0</v>
      </c>
      <c r="J14" s="29">
        <f>'3. KIINTEÄT KULUT'!L15</f>
        <v>0</v>
      </c>
      <c r="K14" s="29">
        <f>'3. KIINTEÄT KULUT'!M15</f>
        <v>0</v>
      </c>
      <c r="L14" s="29">
        <f>'3. KIINTEÄT KULUT'!N15</f>
        <v>0</v>
      </c>
      <c r="M14" s="29">
        <f>'3. KIINTEÄT KULUT'!O15</f>
        <v>0</v>
      </c>
      <c r="N14" s="29">
        <f>'3. KIINTEÄT KULUT'!P15</f>
        <v>0</v>
      </c>
      <c r="O14" s="29">
        <f>'3. KIINTEÄT KULUT'!Q15</f>
        <v>0</v>
      </c>
      <c r="P14" s="29">
        <f>'3. KIINTEÄT KULUT'!R15</f>
        <v>0</v>
      </c>
      <c r="Q14" s="30">
        <f>SUM(E14:P14)</f>
        <v>0</v>
      </c>
    </row>
    <row r="15" spans="3:17" x14ac:dyDescent="0.2">
      <c r="C15" s="28" t="s">
        <v>190</v>
      </c>
      <c r="D15" s="31"/>
      <c r="E15" s="29">
        <f>'3. KIINTEÄT KULUT'!G16</f>
        <v>0</v>
      </c>
      <c r="F15" s="29">
        <f>'3. KIINTEÄT KULUT'!H16</f>
        <v>0</v>
      </c>
      <c r="G15" s="29">
        <f>'3. KIINTEÄT KULUT'!I16</f>
        <v>0</v>
      </c>
      <c r="H15" s="29">
        <f>'3. KIINTEÄT KULUT'!J16</f>
        <v>0</v>
      </c>
      <c r="I15" s="29">
        <f>'3. KIINTEÄT KULUT'!K16</f>
        <v>0</v>
      </c>
      <c r="J15" s="29">
        <f>'3. KIINTEÄT KULUT'!L16</f>
        <v>0</v>
      </c>
      <c r="K15" s="29">
        <f>'3. KIINTEÄT KULUT'!M16</f>
        <v>0</v>
      </c>
      <c r="L15" s="29">
        <f>'3. KIINTEÄT KULUT'!N16</f>
        <v>0</v>
      </c>
      <c r="M15" s="29">
        <f>'3. KIINTEÄT KULUT'!O16</f>
        <v>0</v>
      </c>
      <c r="N15" s="29">
        <f>'3. KIINTEÄT KULUT'!P16</f>
        <v>0</v>
      </c>
      <c r="O15" s="29">
        <f>'3. KIINTEÄT KULUT'!Q16</f>
        <v>0</v>
      </c>
      <c r="P15" s="29">
        <f>'3. KIINTEÄT KULUT'!R16</f>
        <v>0</v>
      </c>
      <c r="Q15" s="30">
        <f t="shared" ref="Q15:Q24" si="6">SUM(E15:P15)</f>
        <v>0</v>
      </c>
    </row>
    <row r="16" spans="3:17" x14ac:dyDescent="0.2">
      <c r="C16" s="624" t="s">
        <v>84</v>
      </c>
      <c r="D16" s="625"/>
      <c r="E16" s="29">
        <f t="shared" ref="E16:P16" si="7">SUM(E14:E15)</f>
        <v>0</v>
      </c>
      <c r="F16" s="29">
        <f t="shared" si="7"/>
        <v>0</v>
      </c>
      <c r="G16" s="29">
        <f t="shared" si="7"/>
        <v>0</v>
      </c>
      <c r="H16" s="29">
        <f t="shared" si="7"/>
        <v>0</v>
      </c>
      <c r="I16" s="29">
        <f t="shared" si="7"/>
        <v>0</v>
      </c>
      <c r="J16" s="29">
        <f t="shared" si="7"/>
        <v>0</v>
      </c>
      <c r="K16" s="29">
        <f t="shared" si="7"/>
        <v>0</v>
      </c>
      <c r="L16" s="29">
        <f t="shared" si="7"/>
        <v>0</v>
      </c>
      <c r="M16" s="29">
        <f t="shared" si="7"/>
        <v>0</v>
      </c>
      <c r="N16" s="29">
        <f t="shared" si="7"/>
        <v>0</v>
      </c>
      <c r="O16" s="29">
        <f t="shared" si="7"/>
        <v>0</v>
      </c>
      <c r="P16" s="29">
        <f t="shared" si="7"/>
        <v>0</v>
      </c>
      <c r="Q16" s="30">
        <f t="shared" si="6"/>
        <v>0</v>
      </c>
    </row>
    <row r="17" spans="2:17" x14ac:dyDescent="0.2">
      <c r="C17" s="624" t="s">
        <v>37</v>
      </c>
      <c r="D17" s="625"/>
      <c r="E17" s="29">
        <f>'3. KIINTEÄT KULUT'!G17*E16</f>
        <v>0</v>
      </c>
      <c r="F17" s="29">
        <f>'3. KIINTEÄT KULUT'!H17*F16</f>
        <v>0</v>
      </c>
      <c r="G17" s="29">
        <f>'3. KIINTEÄT KULUT'!I17*G16</f>
        <v>0</v>
      </c>
      <c r="H17" s="29">
        <f>'3. KIINTEÄT KULUT'!J17*H16</f>
        <v>0</v>
      </c>
      <c r="I17" s="29">
        <f>'3. KIINTEÄT KULUT'!K17*I16</f>
        <v>0</v>
      </c>
      <c r="J17" s="29">
        <f>'3. KIINTEÄT KULUT'!L17*J16</f>
        <v>0</v>
      </c>
      <c r="K17" s="29">
        <f>'3. KIINTEÄT KULUT'!M17*K16</f>
        <v>0</v>
      </c>
      <c r="L17" s="29">
        <f>'3. KIINTEÄT KULUT'!N17*L16</f>
        <v>0</v>
      </c>
      <c r="M17" s="29">
        <f>'3. KIINTEÄT KULUT'!O17*M16</f>
        <v>0</v>
      </c>
      <c r="N17" s="29">
        <f>'3. KIINTEÄT KULUT'!P17*N16</f>
        <v>0</v>
      </c>
      <c r="O17" s="29">
        <f>'3. KIINTEÄT KULUT'!Q17*O16</f>
        <v>0</v>
      </c>
      <c r="P17" s="29">
        <f>'3. KIINTEÄT KULUT'!R17*P16</f>
        <v>0</v>
      </c>
      <c r="Q17" s="30">
        <f t="shared" si="6"/>
        <v>0</v>
      </c>
    </row>
    <row r="18" spans="2:17" x14ac:dyDescent="0.2">
      <c r="C18" s="28" t="s">
        <v>34</v>
      </c>
      <c r="D18" s="31"/>
      <c r="E18" s="29">
        <f>'3. KIINTEÄT KULUT'!G18</f>
        <v>0</v>
      </c>
      <c r="F18" s="29">
        <f>'3. KIINTEÄT KULUT'!H18</f>
        <v>0</v>
      </c>
      <c r="G18" s="29">
        <f>'3. KIINTEÄT KULUT'!I18</f>
        <v>0</v>
      </c>
      <c r="H18" s="29">
        <f>'3. KIINTEÄT KULUT'!J18</f>
        <v>0</v>
      </c>
      <c r="I18" s="29">
        <f>'3. KIINTEÄT KULUT'!K18</f>
        <v>0</v>
      </c>
      <c r="J18" s="29">
        <f>'3. KIINTEÄT KULUT'!L18</f>
        <v>0</v>
      </c>
      <c r="K18" s="29">
        <f>'3. KIINTEÄT KULUT'!M18</f>
        <v>0</v>
      </c>
      <c r="L18" s="29">
        <f>'3. KIINTEÄT KULUT'!N18</f>
        <v>0</v>
      </c>
      <c r="M18" s="29">
        <f>'3. KIINTEÄT KULUT'!O18</f>
        <v>0</v>
      </c>
      <c r="N18" s="29">
        <f>'3. KIINTEÄT KULUT'!P18</f>
        <v>0</v>
      </c>
      <c r="O18" s="29">
        <f>'3. KIINTEÄT KULUT'!Q18</f>
        <v>0</v>
      </c>
      <c r="P18" s="29">
        <f>'3. KIINTEÄT KULUT'!R18</f>
        <v>0</v>
      </c>
      <c r="Q18" s="30">
        <f t="shared" si="6"/>
        <v>0</v>
      </c>
    </row>
    <row r="19" spans="2:17" x14ac:dyDescent="0.2">
      <c r="C19" s="28" t="s">
        <v>35</v>
      </c>
      <c r="D19" s="31"/>
      <c r="E19" s="29">
        <f>'3. KIINTEÄT KULUT'!G19</f>
        <v>0</v>
      </c>
      <c r="F19" s="29">
        <f>'3. KIINTEÄT KULUT'!H19</f>
        <v>0</v>
      </c>
      <c r="G19" s="29">
        <f>'3. KIINTEÄT KULUT'!I19</f>
        <v>0</v>
      </c>
      <c r="H19" s="29">
        <f>'3. KIINTEÄT KULUT'!J19</f>
        <v>0</v>
      </c>
      <c r="I19" s="29">
        <f>'3. KIINTEÄT KULUT'!K19</f>
        <v>0</v>
      </c>
      <c r="J19" s="29">
        <f>'3. KIINTEÄT KULUT'!L19</f>
        <v>0</v>
      </c>
      <c r="K19" s="29">
        <f>'3. KIINTEÄT KULUT'!M19</f>
        <v>0</v>
      </c>
      <c r="L19" s="29">
        <f>'3. KIINTEÄT KULUT'!N19</f>
        <v>0</v>
      </c>
      <c r="M19" s="29">
        <f>'3. KIINTEÄT KULUT'!O19</f>
        <v>0</v>
      </c>
      <c r="N19" s="29">
        <f>'3. KIINTEÄT KULUT'!P19</f>
        <v>0</v>
      </c>
      <c r="O19" s="29">
        <f>'3. KIINTEÄT KULUT'!Q19</f>
        <v>0</v>
      </c>
      <c r="P19" s="29">
        <f>'3. KIINTEÄT KULUT'!R19</f>
        <v>0</v>
      </c>
      <c r="Q19" s="30">
        <f t="shared" si="6"/>
        <v>0</v>
      </c>
    </row>
    <row r="20" spans="2:17" x14ac:dyDescent="0.2">
      <c r="C20" s="620" t="s">
        <v>85</v>
      </c>
      <c r="D20" s="621"/>
      <c r="E20" s="119">
        <f t="shared" ref="E20:P20" si="8">SUM(E18:E19)</f>
        <v>0</v>
      </c>
      <c r="F20" s="29">
        <f t="shared" si="8"/>
        <v>0</v>
      </c>
      <c r="G20" s="29">
        <f t="shared" si="8"/>
        <v>0</v>
      </c>
      <c r="H20" s="29">
        <f t="shared" si="8"/>
        <v>0</v>
      </c>
      <c r="I20" s="29">
        <f t="shared" si="8"/>
        <v>0</v>
      </c>
      <c r="J20" s="29">
        <f t="shared" si="8"/>
        <v>0</v>
      </c>
      <c r="K20" s="29">
        <f t="shared" si="8"/>
        <v>0</v>
      </c>
      <c r="L20" s="29">
        <f t="shared" si="8"/>
        <v>0</v>
      </c>
      <c r="M20" s="29">
        <f t="shared" si="8"/>
        <v>0</v>
      </c>
      <c r="N20" s="29">
        <f t="shared" si="8"/>
        <v>0</v>
      </c>
      <c r="O20" s="29">
        <f t="shared" si="8"/>
        <v>0</v>
      </c>
      <c r="P20" s="29">
        <f t="shared" si="8"/>
        <v>0</v>
      </c>
      <c r="Q20" s="30">
        <f t="shared" si="6"/>
        <v>0</v>
      </c>
    </row>
    <row r="21" spans="2:17" x14ac:dyDescent="0.2">
      <c r="C21" s="620" t="s">
        <v>38</v>
      </c>
      <c r="D21" s="621"/>
      <c r="E21" s="119">
        <f>E20*'3. KIINTEÄT KULUT'!G20</f>
        <v>0</v>
      </c>
      <c r="F21" s="29">
        <f>F20*'3. KIINTEÄT KULUT'!H20</f>
        <v>0</v>
      </c>
      <c r="G21" s="29">
        <f>G20*'3. KIINTEÄT KULUT'!I20</f>
        <v>0</v>
      </c>
      <c r="H21" s="29">
        <f>H20*'3. KIINTEÄT KULUT'!J20</f>
        <v>0</v>
      </c>
      <c r="I21" s="29">
        <f>I20*'3. KIINTEÄT KULUT'!K20</f>
        <v>0</v>
      </c>
      <c r="J21" s="29">
        <f>J20*'3. KIINTEÄT KULUT'!L20</f>
        <v>0</v>
      </c>
      <c r="K21" s="29">
        <f>K20*'3. KIINTEÄT KULUT'!M20</f>
        <v>0</v>
      </c>
      <c r="L21" s="29">
        <f>L20*'3. KIINTEÄT KULUT'!N20</f>
        <v>0</v>
      </c>
      <c r="M21" s="29">
        <f>M20*'3. KIINTEÄT KULUT'!O20</f>
        <v>0</v>
      </c>
      <c r="N21" s="29">
        <f>N20*'3. KIINTEÄT KULUT'!P20</f>
        <v>0</v>
      </c>
      <c r="O21" s="29">
        <f>O20*'3. KIINTEÄT KULUT'!Q20</f>
        <v>0</v>
      </c>
      <c r="P21" s="29">
        <f>P20*'3. KIINTEÄT KULUT'!R20</f>
        <v>0</v>
      </c>
      <c r="Q21" s="30">
        <f t="shared" si="6"/>
        <v>0</v>
      </c>
    </row>
    <row r="22" spans="2:17" x14ac:dyDescent="0.2">
      <c r="C22" s="137" t="s">
        <v>130</v>
      </c>
      <c r="D22" s="147">
        <f>'3. KIINTEÄT KULUT'!G22</f>
        <v>8.1900000000000001E-2</v>
      </c>
      <c r="E22" s="119">
        <f>$D22*(E16+E20)</f>
        <v>0</v>
      </c>
      <c r="F22" s="119">
        <f t="shared" ref="F22:P22" si="9">$D22*(F16+F20)</f>
        <v>0</v>
      </c>
      <c r="G22" s="119">
        <f t="shared" si="9"/>
        <v>0</v>
      </c>
      <c r="H22" s="119">
        <f t="shared" si="9"/>
        <v>0</v>
      </c>
      <c r="I22" s="119">
        <f t="shared" si="9"/>
        <v>0</v>
      </c>
      <c r="J22" s="119">
        <f t="shared" si="9"/>
        <v>0</v>
      </c>
      <c r="K22" s="119">
        <f t="shared" si="9"/>
        <v>0</v>
      </c>
      <c r="L22" s="119">
        <f t="shared" si="9"/>
        <v>0</v>
      </c>
      <c r="M22" s="119">
        <f t="shared" si="9"/>
        <v>0</v>
      </c>
      <c r="N22" s="119">
        <f t="shared" si="9"/>
        <v>0</v>
      </c>
      <c r="O22" s="119">
        <f t="shared" si="9"/>
        <v>0</v>
      </c>
      <c r="P22" s="119">
        <f t="shared" si="9"/>
        <v>0</v>
      </c>
      <c r="Q22" s="30">
        <f t="shared" si="6"/>
        <v>0</v>
      </c>
    </row>
    <row r="23" spans="2:17" x14ac:dyDescent="0.2">
      <c r="C23" s="628" t="s">
        <v>20</v>
      </c>
      <c r="D23" s="629"/>
      <c r="E23" s="66">
        <f>E14-E22+E18-E21-E17</f>
        <v>0</v>
      </c>
      <c r="F23" s="66">
        <f t="shared" ref="F23:P23" si="10">F14-F22+F18-F21-F17</f>
        <v>0</v>
      </c>
      <c r="G23" s="66">
        <f t="shared" si="10"/>
        <v>0</v>
      </c>
      <c r="H23" s="66">
        <f t="shared" si="10"/>
        <v>0</v>
      </c>
      <c r="I23" s="66">
        <f t="shared" si="10"/>
        <v>0</v>
      </c>
      <c r="J23" s="66">
        <f t="shared" si="10"/>
        <v>0</v>
      </c>
      <c r="K23" s="66">
        <f t="shared" si="10"/>
        <v>0</v>
      </c>
      <c r="L23" s="66">
        <f t="shared" si="10"/>
        <v>0</v>
      </c>
      <c r="M23" s="66">
        <f t="shared" si="10"/>
        <v>0</v>
      </c>
      <c r="N23" s="66">
        <f t="shared" si="10"/>
        <v>0</v>
      </c>
      <c r="O23" s="66">
        <f t="shared" si="10"/>
        <v>0</v>
      </c>
      <c r="P23" s="66">
        <f t="shared" si="10"/>
        <v>0</v>
      </c>
      <c r="Q23" s="61">
        <f t="shared" si="6"/>
        <v>0</v>
      </c>
    </row>
    <row r="24" spans="2:17" ht="13.5" thickBot="1" x14ac:dyDescent="0.25">
      <c r="C24" s="618" t="s">
        <v>19</v>
      </c>
      <c r="D24" s="619"/>
      <c r="E24" s="62">
        <f>E17+1.91%*E16+E21+1.91%*E20</f>
        <v>0</v>
      </c>
      <c r="F24" s="62">
        <f t="shared" ref="F24:P24" si="11">F17+1.91%*F16+F21+1.91%*F20</f>
        <v>0</v>
      </c>
      <c r="G24" s="62">
        <f t="shared" si="11"/>
        <v>0</v>
      </c>
      <c r="H24" s="62">
        <f t="shared" si="11"/>
        <v>0</v>
      </c>
      <c r="I24" s="62">
        <f t="shared" si="11"/>
        <v>0</v>
      </c>
      <c r="J24" s="62">
        <f t="shared" si="11"/>
        <v>0</v>
      </c>
      <c r="K24" s="62">
        <f t="shared" si="11"/>
        <v>0</v>
      </c>
      <c r="L24" s="62">
        <f t="shared" si="11"/>
        <v>0</v>
      </c>
      <c r="M24" s="62">
        <f t="shared" si="11"/>
        <v>0</v>
      </c>
      <c r="N24" s="62">
        <f t="shared" si="11"/>
        <v>0</v>
      </c>
      <c r="O24" s="62">
        <f t="shared" si="11"/>
        <v>0</v>
      </c>
      <c r="P24" s="62">
        <f t="shared" si="11"/>
        <v>0</v>
      </c>
      <c r="Q24" s="63">
        <f t="shared" si="6"/>
        <v>0</v>
      </c>
    </row>
    <row r="25" spans="2:17" x14ac:dyDescent="0.2">
      <c r="C25" s="35"/>
      <c r="D25" s="31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</row>
    <row r="26" spans="2:17" x14ac:dyDescent="0.2">
      <c r="C26" s="36" t="s">
        <v>21</v>
      </c>
      <c r="D26" s="31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</row>
    <row r="27" spans="2:17" x14ac:dyDescent="0.2">
      <c r="C27" s="35"/>
      <c r="D27" s="31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</row>
    <row r="28" spans="2:17" x14ac:dyDescent="0.2">
      <c r="C28" s="37" t="s">
        <v>22</v>
      </c>
      <c r="D28" s="98" t="s">
        <v>23</v>
      </c>
      <c r="E28" s="117">
        <f>'2. MYYNNIT JA OSTOT'!F5</f>
        <v>46023</v>
      </c>
      <c r="F28" s="117">
        <f>'2. MYYNNIT JA OSTOT'!G5</f>
        <v>46054</v>
      </c>
      <c r="G28" s="117">
        <f>'2. MYYNNIT JA OSTOT'!H5</f>
        <v>46085</v>
      </c>
      <c r="H28" s="117">
        <f>'2. MYYNNIT JA OSTOT'!I5</f>
        <v>46116</v>
      </c>
      <c r="I28" s="117">
        <f>'2. MYYNNIT JA OSTOT'!J5</f>
        <v>46147</v>
      </c>
      <c r="J28" s="117">
        <f>'2. MYYNNIT JA OSTOT'!K5</f>
        <v>46178</v>
      </c>
      <c r="K28" s="117">
        <f>'2. MYYNNIT JA OSTOT'!L5</f>
        <v>46209</v>
      </c>
      <c r="L28" s="117">
        <f>'2. MYYNNIT JA OSTOT'!M5</f>
        <v>46240</v>
      </c>
      <c r="M28" s="117">
        <f>'2. MYYNNIT JA OSTOT'!N5</f>
        <v>46271</v>
      </c>
      <c r="N28" s="117">
        <f>'2. MYYNNIT JA OSTOT'!O5</f>
        <v>46302</v>
      </c>
      <c r="O28" s="117">
        <f>'2. MYYNNIT JA OSTOT'!P5</f>
        <v>46333</v>
      </c>
      <c r="P28" s="117">
        <f>'2. MYYNNIT JA OSTOT'!Q5</f>
        <v>46364</v>
      </c>
      <c r="Q28" s="118" t="str">
        <f>'2. MYYNNIT JA OSTOT'!R5</f>
        <v>YHTEENSÄ</v>
      </c>
    </row>
    <row r="29" spans="2:17" x14ac:dyDescent="0.2">
      <c r="B29" t="s">
        <v>4</v>
      </c>
      <c r="C29" s="38" t="str">
        <f>'2. MYYNNIT JA OSTOT'!B6</f>
        <v xml:space="preserve"> Tuote 1</v>
      </c>
      <c r="D29" s="99">
        <f>'2. MYYNNIT JA OSTOT'!D6</f>
        <v>25.5</v>
      </c>
      <c r="E29" s="486">
        <f>'2. MYYNNIT JA OSTOT'!F6</f>
        <v>0</v>
      </c>
      <c r="F29" s="486">
        <f>'2. MYYNNIT JA OSTOT'!G6</f>
        <v>0</v>
      </c>
      <c r="G29" s="486">
        <f>'2. MYYNNIT JA OSTOT'!H6</f>
        <v>0</v>
      </c>
      <c r="H29" s="486">
        <f>'2. MYYNNIT JA OSTOT'!I6</f>
        <v>0</v>
      </c>
      <c r="I29" s="486">
        <f>'2. MYYNNIT JA OSTOT'!J6</f>
        <v>0</v>
      </c>
      <c r="J29" s="486">
        <f>'2. MYYNNIT JA OSTOT'!K6</f>
        <v>0</v>
      </c>
      <c r="K29" s="486">
        <f>'2. MYYNNIT JA OSTOT'!L6</f>
        <v>0</v>
      </c>
      <c r="L29" s="486">
        <f>'2. MYYNNIT JA OSTOT'!M6</f>
        <v>0</v>
      </c>
      <c r="M29" s="486">
        <f>'2. MYYNNIT JA OSTOT'!N6</f>
        <v>0</v>
      </c>
      <c r="N29" s="486">
        <f>'2. MYYNNIT JA OSTOT'!O6</f>
        <v>0</v>
      </c>
      <c r="O29" s="486">
        <f>'2. MYYNNIT JA OSTOT'!P6</f>
        <v>0</v>
      </c>
      <c r="P29" s="486">
        <f>'2. MYYNNIT JA OSTOT'!Q6</f>
        <v>0</v>
      </c>
      <c r="Q29" s="487">
        <f t="shared" ref="Q29:Q36" si="12">SUM(E29:P29)</f>
        <v>0</v>
      </c>
    </row>
    <row r="30" spans="2:17" x14ac:dyDescent="0.2">
      <c r="C30" s="39" t="s">
        <v>24</v>
      </c>
      <c r="D30" s="100"/>
      <c r="E30" s="488">
        <f t="shared" ref="E30:P30" si="13">E29-E29/(1+$D29/100)</f>
        <v>0</v>
      </c>
      <c r="F30" s="488">
        <f t="shared" si="13"/>
        <v>0</v>
      </c>
      <c r="G30" s="488">
        <f t="shared" si="13"/>
        <v>0</v>
      </c>
      <c r="H30" s="488">
        <f t="shared" si="13"/>
        <v>0</v>
      </c>
      <c r="I30" s="488">
        <f t="shared" si="13"/>
        <v>0</v>
      </c>
      <c r="J30" s="488">
        <f t="shared" si="13"/>
        <v>0</v>
      </c>
      <c r="K30" s="488">
        <f t="shared" si="13"/>
        <v>0</v>
      </c>
      <c r="L30" s="488">
        <f t="shared" si="13"/>
        <v>0</v>
      </c>
      <c r="M30" s="488">
        <f t="shared" si="13"/>
        <v>0</v>
      </c>
      <c r="N30" s="488">
        <f t="shared" si="13"/>
        <v>0</v>
      </c>
      <c r="O30" s="488">
        <f t="shared" si="13"/>
        <v>0</v>
      </c>
      <c r="P30" s="488">
        <f t="shared" si="13"/>
        <v>0</v>
      </c>
      <c r="Q30" s="487">
        <f t="shared" si="12"/>
        <v>0</v>
      </c>
    </row>
    <row r="31" spans="2:17" x14ac:dyDescent="0.2">
      <c r="C31" s="120">
        <f>'2. MYYNNIT JA OSTOT'!B7</f>
        <v>0</v>
      </c>
      <c r="D31" s="104">
        <f>'2. MYYNNIT JA OSTOT'!D7</f>
        <v>25.5</v>
      </c>
      <c r="E31" s="486">
        <f>'2. MYYNNIT JA OSTOT'!F7</f>
        <v>0</v>
      </c>
      <c r="F31" s="486">
        <f>'2. MYYNNIT JA OSTOT'!G7</f>
        <v>0</v>
      </c>
      <c r="G31" s="486">
        <f>'2. MYYNNIT JA OSTOT'!H7</f>
        <v>0</v>
      </c>
      <c r="H31" s="486">
        <f>'2. MYYNNIT JA OSTOT'!I7</f>
        <v>0</v>
      </c>
      <c r="I31" s="486">
        <f>'2. MYYNNIT JA OSTOT'!J7</f>
        <v>0</v>
      </c>
      <c r="J31" s="486">
        <f>'2. MYYNNIT JA OSTOT'!K7</f>
        <v>0</v>
      </c>
      <c r="K31" s="486">
        <f>'2. MYYNNIT JA OSTOT'!L7</f>
        <v>0</v>
      </c>
      <c r="L31" s="486">
        <f>'2. MYYNNIT JA OSTOT'!M7</f>
        <v>0</v>
      </c>
      <c r="M31" s="486">
        <f>'2. MYYNNIT JA OSTOT'!N7</f>
        <v>0</v>
      </c>
      <c r="N31" s="486">
        <f>'2. MYYNNIT JA OSTOT'!O7</f>
        <v>0</v>
      </c>
      <c r="O31" s="486">
        <f>'2. MYYNNIT JA OSTOT'!P7</f>
        <v>0</v>
      </c>
      <c r="P31" s="486">
        <f>'2. MYYNNIT JA OSTOT'!Q7</f>
        <v>0</v>
      </c>
      <c r="Q31" s="487">
        <f t="shared" si="12"/>
        <v>0</v>
      </c>
    </row>
    <row r="32" spans="2:17" x14ac:dyDescent="0.2">
      <c r="C32" s="121" t="s">
        <v>24</v>
      </c>
      <c r="D32" s="105"/>
      <c r="E32" s="488">
        <f t="shared" ref="E32:P32" si="14">E31-E31/(1+$D31/100)</f>
        <v>0</v>
      </c>
      <c r="F32" s="488">
        <f t="shared" si="14"/>
        <v>0</v>
      </c>
      <c r="G32" s="488">
        <f t="shared" si="14"/>
        <v>0</v>
      </c>
      <c r="H32" s="488">
        <f t="shared" si="14"/>
        <v>0</v>
      </c>
      <c r="I32" s="488">
        <f t="shared" si="14"/>
        <v>0</v>
      </c>
      <c r="J32" s="488">
        <f t="shared" si="14"/>
        <v>0</v>
      </c>
      <c r="K32" s="488">
        <f t="shared" si="14"/>
        <v>0</v>
      </c>
      <c r="L32" s="488">
        <f t="shared" si="14"/>
        <v>0</v>
      </c>
      <c r="M32" s="488">
        <f t="shared" si="14"/>
        <v>0</v>
      </c>
      <c r="N32" s="488">
        <f t="shared" si="14"/>
        <v>0</v>
      </c>
      <c r="O32" s="488">
        <f t="shared" si="14"/>
        <v>0</v>
      </c>
      <c r="P32" s="488">
        <f t="shared" si="14"/>
        <v>0</v>
      </c>
      <c r="Q32" s="489">
        <f t="shared" si="12"/>
        <v>0</v>
      </c>
    </row>
    <row r="33" spans="3:17" x14ac:dyDescent="0.2">
      <c r="C33" s="120">
        <f>'2. MYYNNIT JA OSTOT'!B8</f>
        <v>0</v>
      </c>
      <c r="D33" s="104">
        <f>'2. MYYNNIT JA OSTOT'!D8</f>
        <v>25.5</v>
      </c>
      <c r="E33" s="486">
        <f>'2. MYYNNIT JA OSTOT'!F8</f>
        <v>0</v>
      </c>
      <c r="F33" s="486">
        <f>'2. MYYNNIT JA OSTOT'!G8</f>
        <v>0</v>
      </c>
      <c r="G33" s="486">
        <f>'2. MYYNNIT JA OSTOT'!H8</f>
        <v>0</v>
      </c>
      <c r="H33" s="486">
        <f>'2. MYYNNIT JA OSTOT'!I8</f>
        <v>0</v>
      </c>
      <c r="I33" s="486">
        <f>'2. MYYNNIT JA OSTOT'!J8</f>
        <v>0</v>
      </c>
      <c r="J33" s="486">
        <f>'2. MYYNNIT JA OSTOT'!K8</f>
        <v>0</v>
      </c>
      <c r="K33" s="486">
        <f>'2. MYYNNIT JA OSTOT'!L8</f>
        <v>0</v>
      </c>
      <c r="L33" s="486">
        <f>'2. MYYNNIT JA OSTOT'!M8</f>
        <v>0</v>
      </c>
      <c r="M33" s="486">
        <f>'2. MYYNNIT JA OSTOT'!N8</f>
        <v>0</v>
      </c>
      <c r="N33" s="486">
        <f>'2. MYYNNIT JA OSTOT'!O8</f>
        <v>0</v>
      </c>
      <c r="O33" s="486">
        <f>'2. MYYNNIT JA OSTOT'!P8</f>
        <v>0</v>
      </c>
      <c r="P33" s="486">
        <f>'2. MYYNNIT JA OSTOT'!Q8</f>
        <v>0</v>
      </c>
      <c r="Q33" s="487">
        <f t="shared" si="12"/>
        <v>0</v>
      </c>
    </row>
    <row r="34" spans="3:17" x14ac:dyDescent="0.2">
      <c r="C34" s="121" t="s">
        <v>24</v>
      </c>
      <c r="D34" s="105"/>
      <c r="E34" s="488">
        <f t="shared" ref="E34:P34" si="15">E33-E33/(1+$D33/100)</f>
        <v>0</v>
      </c>
      <c r="F34" s="488">
        <f t="shared" si="15"/>
        <v>0</v>
      </c>
      <c r="G34" s="488">
        <f t="shared" si="15"/>
        <v>0</v>
      </c>
      <c r="H34" s="488">
        <f t="shared" si="15"/>
        <v>0</v>
      </c>
      <c r="I34" s="488">
        <f t="shared" si="15"/>
        <v>0</v>
      </c>
      <c r="J34" s="488">
        <f t="shared" si="15"/>
        <v>0</v>
      </c>
      <c r="K34" s="488">
        <f t="shared" si="15"/>
        <v>0</v>
      </c>
      <c r="L34" s="488">
        <f t="shared" si="15"/>
        <v>0</v>
      </c>
      <c r="M34" s="488">
        <f t="shared" si="15"/>
        <v>0</v>
      </c>
      <c r="N34" s="488">
        <f t="shared" si="15"/>
        <v>0</v>
      </c>
      <c r="O34" s="488">
        <f t="shared" si="15"/>
        <v>0</v>
      </c>
      <c r="P34" s="488">
        <f t="shared" si="15"/>
        <v>0</v>
      </c>
      <c r="Q34" s="489">
        <f t="shared" si="12"/>
        <v>0</v>
      </c>
    </row>
    <row r="35" spans="3:17" ht="13.5" thickBot="1" x14ac:dyDescent="0.25">
      <c r="C35" s="123">
        <f>'2. MYYNNIT JA OSTOT'!B9</f>
        <v>0</v>
      </c>
      <c r="D35" s="353">
        <f>'2. MYYNNIT JA OSTOT'!D9</f>
        <v>25.5</v>
      </c>
      <c r="E35" s="490">
        <f>'2. MYYNNIT JA OSTOT'!F9</f>
        <v>0</v>
      </c>
      <c r="F35" s="490">
        <f>'2. MYYNNIT JA OSTOT'!G9</f>
        <v>0</v>
      </c>
      <c r="G35" s="490">
        <f>'2. MYYNNIT JA OSTOT'!H9</f>
        <v>0</v>
      </c>
      <c r="H35" s="490">
        <f>'2. MYYNNIT JA OSTOT'!I9</f>
        <v>0</v>
      </c>
      <c r="I35" s="490">
        <f>'2. MYYNNIT JA OSTOT'!J9</f>
        <v>0</v>
      </c>
      <c r="J35" s="490">
        <f>'2. MYYNNIT JA OSTOT'!K9</f>
        <v>0</v>
      </c>
      <c r="K35" s="490">
        <f>'2. MYYNNIT JA OSTOT'!L9</f>
        <v>0</v>
      </c>
      <c r="L35" s="490">
        <f>'2. MYYNNIT JA OSTOT'!M9</f>
        <v>0</v>
      </c>
      <c r="M35" s="490">
        <f>'2. MYYNNIT JA OSTOT'!N9</f>
        <v>0</v>
      </c>
      <c r="N35" s="490">
        <f>'2. MYYNNIT JA OSTOT'!O9</f>
        <v>0</v>
      </c>
      <c r="O35" s="490">
        <f>'2. MYYNNIT JA OSTOT'!P9</f>
        <v>0</v>
      </c>
      <c r="P35" s="490">
        <f>'2. MYYNNIT JA OSTOT'!Q9</f>
        <v>0</v>
      </c>
      <c r="Q35" s="487">
        <f t="shared" si="12"/>
        <v>0</v>
      </c>
    </row>
    <row r="36" spans="3:17" x14ac:dyDescent="0.2">
      <c r="C36" s="121" t="s">
        <v>24</v>
      </c>
      <c r="D36" s="105"/>
      <c r="E36" s="488">
        <f t="shared" ref="E36:P174" si="16">E35-E35/(1+$D35/100)</f>
        <v>0</v>
      </c>
      <c r="F36" s="488">
        <f t="shared" si="16"/>
        <v>0</v>
      </c>
      <c r="G36" s="488">
        <f t="shared" si="16"/>
        <v>0</v>
      </c>
      <c r="H36" s="488">
        <f t="shared" si="16"/>
        <v>0</v>
      </c>
      <c r="I36" s="488">
        <f t="shared" si="16"/>
        <v>0</v>
      </c>
      <c r="J36" s="488">
        <f t="shared" si="16"/>
        <v>0</v>
      </c>
      <c r="K36" s="488">
        <f t="shared" si="16"/>
        <v>0</v>
      </c>
      <c r="L36" s="488">
        <f t="shared" si="16"/>
        <v>0</v>
      </c>
      <c r="M36" s="488">
        <f t="shared" si="16"/>
        <v>0</v>
      </c>
      <c r="N36" s="488">
        <f t="shared" si="16"/>
        <v>0</v>
      </c>
      <c r="O36" s="488">
        <f t="shared" si="16"/>
        <v>0</v>
      </c>
      <c r="P36" s="488">
        <f t="shared" si="16"/>
        <v>0</v>
      </c>
      <c r="Q36" s="489">
        <f t="shared" si="12"/>
        <v>0</v>
      </c>
    </row>
    <row r="37" spans="3:17" x14ac:dyDescent="0.2">
      <c r="C37" s="122">
        <f>'2. MYYNNIT JA OSTOT'!B10</f>
        <v>0</v>
      </c>
      <c r="D37" s="357">
        <f>'2. MYYNNIT JA OSTOT'!D10</f>
        <v>25.5</v>
      </c>
      <c r="E37" s="491">
        <f>'2. MYYNNIT JA OSTOT'!F10</f>
        <v>0</v>
      </c>
      <c r="F37" s="491">
        <f>'2. MYYNNIT JA OSTOT'!G10</f>
        <v>0</v>
      </c>
      <c r="G37" s="491">
        <f>'2. MYYNNIT JA OSTOT'!H10</f>
        <v>0</v>
      </c>
      <c r="H37" s="491">
        <f>'2. MYYNNIT JA OSTOT'!I10</f>
        <v>0</v>
      </c>
      <c r="I37" s="491">
        <f>'2. MYYNNIT JA OSTOT'!J10</f>
        <v>0</v>
      </c>
      <c r="J37" s="491">
        <f>'2. MYYNNIT JA OSTOT'!K10</f>
        <v>0</v>
      </c>
      <c r="K37" s="491">
        <f>'2. MYYNNIT JA OSTOT'!L10</f>
        <v>0</v>
      </c>
      <c r="L37" s="491">
        <f>'2. MYYNNIT JA OSTOT'!M10</f>
        <v>0</v>
      </c>
      <c r="M37" s="491">
        <f>'2. MYYNNIT JA OSTOT'!N10</f>
        <v>0</v>
      </c>
      <c r="N37" s="491">
        <f>'2. MYYNNIT JA OSTOT'!O10</f>
        <v>0</v>
      </c>
      <c r="O37" s="491">
        <f>'2. MYYNNIT JA OSTOT'!P10</f>
        <v>0</v>
      </c>
      <c r="P37" s="491">
        <f>'2. MYYNNIT JA OSTOT'!Q10</f>
        <v>0</v>
      </c>
      <c r="Q37" s="492">
        <f t="shared" ref="Q37:Q38" si="17">SUM(E37:P37)</f>
        <v>0</v>
      </c>
    </row>
    <row r="38" spans="3:17" x14ac:dyDescent="0.2">
      <c r="C38" s="28" t="s">
        <v>24</v>
      </c>
      <c r="D38" s="125"/>
      <c r="E38" s="493">
        <f t="shared" ref="E38:P38" si="18">E37-E37/(1+$D37/100)</f>
        <v>0</v>
      </c>
      <c r="F38" s="493">
        <f t="shared" si="18"/>
        <v>0</v>
      </c>
      <c r="G38" s="493">
        <f t="shared" si="18"/>
        <v>0</v>
      </c>
      <c r="H38" s="493">
        <f t="shared" si="18"/>
        <v>0</v>
      </c>
      <c r="I38" s="493">
        <f t="shared" si="18"/>
        <v>0</v>
      </c>
      <c r="J38" s="493">
        <f t="shared" si="18"/>
        <v>0</v>
      </c>
      <c r="K38" s="493">
        <f t="shared" si="18"/>
        <v>0</v>
      </c>
      <c r="L38" s="493">
        <f t="shared" si="18"/>
        <v>0</v>
      </c>
      <c r="M38" s="493">
        <f t="shared" si="18"/>
        <v>0</v>
      </c>
      <c r="N38" s="493">
        <f t="shared" si="18"/>
        <v>0</v>
      </c>
      <c r="O38" s="493">
        <f t="shared" si="18"/>
        <v>0</v>
      </c>
      <c r="P38" s="493">
        <f t="shared" si="18"/>
        <v>0</v>
      </c>
      <c r="Q38" s="492">
        <f t="shared" si="17"/>
        <v>0</v>
      </c>
    </row>
    <row r="39" spans="3:17" ht="13.5" thickBot="1" x14ac:dyDescent="0.25">
      <c r="C39" s="123">
        <f>'2. MYYNNIT JA OSTOT'!B11</f>
        <v>0</v>
      </c>
      <c r="D39" s="353">
        <f>'2. MYYNNIT JA OSTOT'!D11</f>
        <v>25.5</v>
      </c>
      <c r="E39" s="490">
        <f>'2. MYYNNIT JA OSTOT'!F11</f>
        <v>0</v>
      </c>
      <c r="F39" s="490">
        <f>'2. MYYNNIT JA OSTOT'!G11</f>
        <v>0</v>
      </c>
      <c r="G39" s="490">
        <f>'2. MYYNNIT JA OSTOT'!H11</f>
        <v>0</v>
      </c>
      <c r="H39" s="490">
        <f>'2. MYYNNIT JA OSTOT'!I11</f>
        <v>0</v>
      </c>
      <c r="I39" s="490">
        <f>'2. MYYNNIT JA OSTOT'!J11</f>
        <v>0</v>
      </c>
      <c r="J39" s="490">
        <f>'2. MYYNNIT JA OSTOT'!K11</f>
        <v>0</v>
      </c>
      <c r="K39" s="490">
        <f>'2. MYYNNIT JA OSTOT'!L11</f>
        <v>0</v>
      </c>
      <c r="L39" s="490">
        <f>'2. MYYNNIT JA OSTOT'!M11</f>
        <v>0</v>
      </c>
      <c r="M39" s="490">
        <f>'2. MYYNNIT JA OSTOT'!N11</f>
        <v>0</v>
      </c>
      <c r="N39" s="490">
        <f>'2. MYYNNIT JA OSTOT'!O11</f>
        <v>0</v>
      </c>
      <c r="O39" s="490">
        <f>'2. MYYNNIT JA OSTOT'!P11</f>
        <v>0</v>
      </c>
      <c r="P39" s="490">
        <f>'2. MYYNNIT JA OSTOT'!Q11</f>
        <v>0</v>
      </c>
      <c r="Q39" s="487">
        <f t="shared" ref="Q39:Q48" si="19">SUM(E39:P39)</f>
        <v>0</v>
      </c>
    </row>
    <row r="40" spans="3:17" x14ac:dyDescent="0.2">
      <c r="C40" s="121" t="s">
        <v>24</v>
      </c>
      <c r="D40" s="105"/>
      <c r="E40" s="488">
        <f t="shared" ref="E40:P40" si="20">E39-E39/(1+$D39/100)</f>
        <v>0</v>
      </c>
      <c r="F40" s="488">
        <f t="shared" si="20"/>
        <v>0</v>
      </c>
      <c r="G40" s="488">
        <f t="shared" si="20"/>
        <v>0</v>
      </c>
      <c r="H40" s="488">
        <f t="shared" si="20"/>
        <v>0</v>
      </c>
      <c r="I40" s="488">
        <f t="shared" si="20"/>
        <v>0</v>
      </c>
      <c r="J40" s="488">
        <f t="shared" si="20"/>
        <v>0</v>
      </c>
      <c r="K40" s="488">
        <f t="shared" si="20"/>
        <v>0</v>
      </c>
      <c r="L40" s="488">
        <f t="shared" si="20"/>
        <v>0</v>
      </c>
      <c r="M40" s="488">
        <f t="shared" si="20"/>
        <v>0</v>
      </c>
      <c r="N40" s="488">
        <f t="shared" si="20"/>
        <v>0</v>
      </c>
      <c r="O40" s="488">
        <f t="shared" si="20"/>
        <v>0</v>
      </c>
      <c r="P40" s="494">
        <f t="shared" si="20"/>
        <v>0</v>
      </c>
      <c r="Q40" s="492">
        <f t="shared" si="19"/>
        <v>0</v>
      </c>
    </row>
    <row r="41" spans="3:17" ht="13.5" thickBot="1" x14ac:dyDescent="0.25">
      <c r="C41" s="122">
        <f>'2. MYYNNIT JA OSTOT'!B12</f>
        <v>0</v>
      </c>
      <c r="D41" s="124">
        <f>'2. MYYNNIT JA OSTOT'!D12</f>
        <v>25.5</v>
      </c>
      <c r="E41" s="491">
        <f>'2. MYYNNIT JA OSTOT'!F12</f>
        <v>0</v>
      </c>
      <c r="F41" s="491">
        <f>'2. MYYNNIT JA OSTOT'!G12</f>
        <v>0</v>
      </c>
      <c r="G41" s="491">
        <f>'2. MYYNNIT JA OSTOT'!H12</f>
        <v>0</v>
      </c>
      <c r="H41" s="491">
        <f>'2. MYYNNIT JA OSTOT'!I12</f>
        <v>0</v>
      </c>
      <c r="I41" s="491">
        <f>'2. MYYNNIT JA OSTOT'!J12</f>
        <v>0</v>
      </c>
      <c r="J41" s="491">
        <f>'2. MYYNNIT JA OSTOT'!K12</f>
        <v>0</v>
      </c>
      <c r="K41" s="491">
        <f>'2. MYYNNIT JA OSTOT'!L12</f>
        <v>0</v>
      </c>
      <c r="L41" s="491">
        <f>'2. MYYNNIT JA OSTOT'!M12</f>
        <v>0</v>
      </c>
      <c r="M41" s="491">
        <f>'2. MYYNNIT JA OSTOT'!N12</f>
        <v>0</v>
      </c>
      <c r="N41" s="491">
        <f>'2. MYYNNIT JA OSTOT'!O12</f>
        <v>0</v>
      </c>
      <c r="O41" s="491">
        <f>'2. MYYNNIT JA OSTOT'!P12</f>
        <v>0</v>
      </c>
      <c r="P41" s="491">
        <f>'2. MYYNNIT JA OSTOT'!Q12</f>
        <v>0</v>
      </c>
      <c r="Q41" s="487">
        <f t="shared" si="19"/>
        <v>0</v>
      </c>
    </row>
    <row r="42" spans="3:17" x14ac:dyDescent="0.2">
      <c r="C42" s="28" t="s">
        <v>24</v>
      </c>
      <c r="D42" s="125"/>
      <c r="E42" s="493">
        <f t="shared" ref="E42:P42" si="21">E41-E41/(1+$D41/100)</f>
        <v>0</v>
      </c>
      <c r="F42" s="493">
        <f t="shared" si="21"/>
        <v>0</v>
      </c>
      <c r="G42" s="493">
        <f t="shared" si="21"/>
        <v>0</v>
      </c>
      <c r="H42" s="493">
        <f t="shared" si="21"/>
        <v>0</v>
      </c>
      <c r="I42" s="493">
        <f t="shared" si="21"/>
        <v>0</v>
      </c>
      <c r="J42" s="493">
        <f t="shared" si="21"/>
        <v>0</v>
      </c>
      <c r="K42" s="493">
        <f t="shared" si="21"/>
        <v>0</v>
      </c>
      <c r="L42" s="493">
        <f t="shared" si="21"/>
        <v>0</v>
      </c>
      <c r="M42" s="493">
        <f t="shared" si="21"/>
        <v>0</v>
      </c>
      <c r="N42" s="493">
        <f t="shared" si="21"/>
        <v>0</v>
      </c>
      <c r="O42" s="493">
        <f t="shared" si="21"/>
        <v>0</v>
      </c>
      <c r="P42" s="493">
        <f t="shared" si="21"/>
        <v>0</v>
      </c>
      <c r="Q42" s="492">
        <f t="shared" si="19"/>
        <v>0</v>
      </c>
    </row>
    <row r="43" spans="3:17" ht="13.5" thickBot="1" x14ac:dyDescent="0.25">
      <c r="C43" s="123">
        <f>'2. MYYNNIT JA OSTOT'!B13</f>
        <v>0</v>
      </c>
      <c r="D43" s="353">
        <f>'2. MYYNNIT JA OSTOT'!D13</f>
        <v>25.5</v>
      </c>
      <c r="E43" s="490">
        <f>'2. MYYNNIT JA OSTOT'!F13</f>
        <v>0</v>
      </c>
      <c r="F43" s="490">
        <f>'2. MYYNNIT JA OSTOT'!G13</f>
        <v>0</v>
      </c>
      <c r="G43" s="490">
        <f>'2. MYYNNIT JA OSTOT'!H13</f>
        <v>0</v>
      </c>
      <c r="H43" s="490">
        <f>'2. MYYNNIT JA OSTOT'!I13</f>
        <v>0</v>
      </c>
      <c r="I43" s="490">
        <f>'2. MYYNNIT JA OSTOT'!J13</f>
        <v>0</v>
      </c>
      <c r="J43" s="490">
        <f>'2. MYYNNIT JA OSTOT'!K13</f>
        <v>0</v>
      </c>
      <c r="K43" s="490">
        <f>'2. MYYNNIT JA OSTOT'!L13</f>
        <v>0</v>
      </c>
      <c r="L43" s="490">
        <f>'2. MYYNNIT JA OSTOT'!M13</f>
        <v>0</v>
      </c>
      <c r="M43" s="490">
        <f>'2. MYYNNIT JA OSTOT'!N13</f>
        <v>0</v>
      </c>
      <c r="N43" s="490">
        <f>'2. MYYNNIT JA OSTOT'!O13</f>
        <v>0</v>
      </c>
      <c r="O43" s="490">
        <f>'2. MYYNNIT JA OSTOT'!P13</f>
        <v>0</v>
      </c>
      <c r="P43" s="490">
        <f>'2. MYYNNIT JA OSTOT'!Q13</f>
        <v>0</v>
      </c>
      <c r="Q43" s="487">
        <f t="shared" si="19"/>
        <v>0</v>
      </c>
    </row>
    <row r="44" spans="3:17" x14ac:dyDescent="0.2">
      <c r="C44" s="121" t="s">
        <v>24</v>
      </c>
      <c r="D44" s="105"/>
      <c r="E44" s="488">
        <f t="shared" ref="E44:P44" si="22">E43-E43/(1+$D43/100)</f>
        <v>0</v>
      </c>
      <c r="F44" s="488">
        <f t="shared" si="22"/>
        <v>0</v>
      </c>
      <c r="G44" s="488">
        <f t="shared" si="22"/>
        <v>0</v>
      </c>
      <c r="H44" s="488">
        <f t="shared" si="22"/>
        <v>0</v>
      </c>
      <c r="I44" s="488">
        <f t="shared" si="22"/>
        <v>0</v>
      </c>
      <c r="J44" s="488">
        <f t="shared" si="22"/>
        <v>0</v>
      </c>
      <c r="K44" s="488">
        <f t="shared" si="22"/>
        <v>0</v>
      </c>
      <c r="L44" s="488">
        <f t="shared" si="22"/>
        <v>0</v>
      </c>
      <c r="M44" s="488">
        <f t="shared" si="22"/>
        <v>0</v>
      </c>
      <c r="N44" s="488">
        <f t="shared" si="22"/>
        <v>0</v>
      </c>
      <c r="O44" s="488">
        <f t="shared" si="22"/>
        <v>0</v>
      </c>
      <c r="P44" s="494">
        <f t="shared" si="22"/>
        <v>0</v>
      </c>
      <c r="Q44" s="492">
        <f t="shared" si="19"/>
        <v>0</v>
      </c>
    </row>
    <row r="45" spans="3:17" ht="13.5" thickBot="1" x14ac:dyDescent="0.25">
      <c r="C45" s="122">
        <f>'2. MYYNNIT JA OSTOT'!B14</f>
        <v>0</v>
      </c>
      <c r="D45" s="124">
        <f>'2. MYYNNIT JA OSTOT'!D14</f>
        <v>25.5</v>
      </c>
      <c r="E45" s="491">
        <f>'2. MYYNNIT JA OSTOT'!F14</f>
        <v>0</v>
      </c>
      <c r="F45" s="491">
        <f>'2. MYYNNIT JA OSTOT'!G14</f>
        <v>0</v>
      </c>
      <c r="G45" s="491">
        <f>'2. MYYNNIT JA OSTOT'!H14</f>
        <v>0</v>
      </c>
      <c r="H45" s="491">
        <f>'2. MYYNNIT JA OSTOT'!I14</f>
        <v>0</v>
      </c>
      <c r="I45" s="491">
        <f>'2. MYYNNIT JA OSTOT'!J14</f>
        <v>0</v>
      </c>
      <c r="J45" s="491">
        <f>'2. MYYNNIT JA OSTOT'!K14</f>
        <v>0</v>
      </c>
      <c r="K45" s="491">
        <f>'2. MYYNNIT JA OSTOT'!L14</f>
        <v>0</v>
      </c>
      <c r="L45" s="491">
        <f>'2. MYYNNIT JA OSTOT'!M14</f>
        <v>0</v>
      </c>
      <c r="M45" s="491">
        <f>'2. MYYNNIT JA OSTOT'!N14</f>
        <v>0</v>
      </c>
      <c r="N45" s="491">
        <f>'2. MYYNNIT JA OSTOT'!O14</f>
        <v>0</v>
      </c>
      <c r="O45" s="491">
        <f>'2. MYYNNIT JA OSTOT'!P14</f>
        <v>0</v>
      </c>
      <c r="P45" s="491">
        <f>'2. MYYNNIT JA OSTOT'!Q14</f>
        <v>0</v>
      </c>
      <c r="Q45" s="487">
        <f t="shared" si="19"/>
        <v>0</v>
      </c>
    </row>
    <row r="46" spans="3:17" x14ac:dyDescent="0.2">
      <c r="C46" s="28" t="s">
        <v>24</v>
      </c>
      <c r="D46" s="125"/>
      <c r="E46" s="493">
        <f t="shared" ref="E46:P46" si="23">E45-E45/(1+$D45/100)</f>
        <v>0</v>
      </c>
      <c r="F46" s="493">
        <f t="shared" si="23"/>
        <v>0</v>
      </c>
      <c r="G46" s="493">
        <f t="shared" si="23"/>
        <v>0</v>
      </c>
      <c r="H46" s="493">
        <f t="shared" si="23"/>
        <v>0</v>
      </c>
      <c r="I46" s="493">
        <f t="shared" si="23"/>
        <v>0</v>
      </c>
      <c r="J46" s="493">
        <f t="shared" si="23"/>
        <v>0</v>
      </c>
      <c r="K46" s="493">
        <f t="shared" si="23"/>
        <v>0</v>
      </c>
      <c r="L46" s="493">
        <f t="shared" si="23"/>
        <v>0</v>
      </c>
      <c r="M46" s="493">
        <f t="shared" si="23"/>
        <v>0</v>
      </c>
      <c r="N46" s="493">
        <f t="shared" si="23"/>
        <v>0</v>
      </c>
      <c r="O46" s="493">
        <f t="shared" si="23"/>
        <v>0</v>
      </c>
      <c r="P46" s="493">
        <f t="shared" si="23"/>
        <v>0</v>
      </c>
      <c r="Q46" s="492">
        <f t="shared" si="19"/>
        <v>0</v>
      </c>
    </row>
    <row r="47" spans="3:17" ht="13.5" thickBot="1" x14ac:dyDescent="0.25">
      <c r="C47" s="123">
        <f>'2. MYYNNIT JA OSTOT'!B15</f>
        <v>0</v>
      </c>
      <c r="D47" s="353">
        <f>'2. MYYNNIT JA OSTOT'!D15</f>
        <v>25.5</v>
      </c>
      <c r="E47" s="490">
        <f>'2. MYYNNIT JA OSTOT'!F15</f>
        <v>0</v>
      </c>
      <c r="F47" s="490">
        <f>'2. MYYNNIT JA OSTOT'!G15</f>
        <v>0</v>
      </c>
      <c r="G47" s="490">
        <f>'2. MYYNNIT JA OSTOT'!H15</f>
        <v>0</v>
      </c>
      <c r="H47" s="490">
        <f>'2. MYYNNIT JA OSTOT'!I15</f>
        <v>0</v>
      </c>
      <c r="I47" s="490">
        <f>'2. MYYNNIT JA OSTOT'!J15</f>
        <v>0</v>
      </c>
      <c r="J47" s="490">
        <f>'2. MYYNNIT JA OSTOT'!K15</f>
        <v>0</v>
      </c>
      <c r="K47" s="490">
        <f>'2. MYYNNIT JA OSTOT'!L15</f>
        <v>0</v>
      </c>
      <c r="L47" s="490">
        <f>'2. MYYNNIT JA OSTOT'!M15</f>
        <v>0</v>
      </c>
      <c r="M47" s="490">
        <f>'2. MYYNNIT JA OSTOT'!N15</f>
        <v>0</v>
      </c>
      <c r="N47" s="490">
        <f>'2. MYYNNIT JA OSTOT'!O15</f>
        <v>0</v>
      </c>
      <c r="O47" s="490">
        <f>'2. MYYNNIT JA OSTOT'!P15</f>
        <v>0</v>
      </c>
      <c r="P47" s="490">
        <f>'2. MYYNNIT JA OSTOT'!Q15</f>
        <v>0</v>
      </c>
      <c r="Q47" s="487">
        <f t="shared" si="19"/>
        <v>0</v>
      </c>
    </row>
    <row r="48" spans="3:17" x14ac:dyDescent="0.2">
      <c r="C48" s="121" t="s">
        <v>24</v>
      </c>
      <c r="D48" s="105"/>
      <c r="E48" s="488">
        <f t="shared" ref="E48:P48" si="24">E47-E47/(1+$D47/100)</f>
        <v>0</v>
      </c>
      <c r="F48" s="488">
        <f t="shared" si="24"/>
        <v>0</v>
      </c>
      <c r="G48" s="488">
        <f t="shared" si="24"/>
        <v>0</v>
      </c>
      <c r="H48" s="488">
        <f t="shared" si="24"/>
        <v>0</v>
      </c>
      <c r="I48" s="488">
        <f t="shared" si="24"/>
        <v>0</v>
      </c>
      <c r="J48" s="488">
        <f t="shared" si="24"/>
        <v>0</v>
      </c>
      <c r="K48" s="488">
        <f t="shared" si="24"/>
        <v>0</v>
      </c>
      <c r="L48" s="488">
        <f t="shared" si="24"/>
        <v>0</v>
      </c>
      <c r="M48" s="488">
        <f t="shared" si="24"/>
        <v>0</v>
      </c>
      <c r="N48" s="488">
        <f t="shared" si="24"/>
        <v>0</v>
      </c>
      <c r="O48" s="488">
        <f t="shared" si="24"/>
        <v>0</v>
      </c>
      <c r="P48" s="488">
        <f t="shared" si="24"/>
        <v>0</v>
      </c>
      <c r="Q48" s="489">
        <f t="shared" si="19"/>
        <v>0</v>
      </c>
    </row>
    <row r="49" spans="3:20" x14ac:dyDescent="0.2">
      <c r="C49" s="123">
        <f>'2. MYYNNIT JA OSTOT'!B16</f>
        <v>0</v>
      </c>
      <c r="D49" s="104">
        <f>'2. MYYNNIT JA OSTOT'!D16</f>
        <v>25.5</v>
      </c>
      <c r="E49" s="358">
        <f>'2. MYYNNIT JA OSTOT'!F16</f>
        <v>0</v>
      </c>
      <c r="F49" s="358">
        <f>'2. MYYNNIT JA OSTOT'!G16</f>
        <v>0</v>
      </c>
      <c r="G49" s="358">
        <f>'2. MYYNNIT JA OSTOT'!H16</f>
        <v>0</v>
      </c>
      <c r="H49" s="358">
        <f>'2. MYYNNIT JA OSTOT'!I16</f>
        <v>0</v>
      </c>
      <c r="I49" s="358">
        <f>'2. MYYNNIT JA OSTOT'!J16</f>
        <v>0</v>
      </c>
      <c r="J49" s="358">
        <f>'2. MYYNNIT JA OSTOT'!K16</f>
        <v>0</v>
      </c>
      <c r="K49" s="358">
        <f>'2. MYYNNIT JA OSTOT'!L16</f>
        <v>0</v>
      </c>
      <c r="L49" s="358">
        <f>'2. MYYNNIT JA OSTOT'!M16</f>
        <v>0</v>
      </c>
      <c r="M49" s="358">
        <f>'2. MYYNNIT JA OSTOT'!N16</f>
        <v>0</v>
      </c>
      <c r="N49" s="358">
        <f>'2. MYYNNIT JA OSTOT'!O16</f>
        <v>0</v>
      </c>
      <c r="O49" s="358">
        <f>'2. MYYNNIT JA OSTOT'!P16</f>
        <v>0</v>
      </c>
      <c r="P49" s="358">
        <f>'2. MYYNNIT JA OSTOT'!Q16</f>
        <v>0</v>
      </c>
      <c r="Q49" s="495">
        <f t="shared" ref="Q49:Q62" si="25">SUM(E49:P49)</f>
        <v>0</v>
      </c>
    </row>
    <row r="50" spans="3:20" x14ac:dyDescent="0.2">
      <c r="C50" s="121" t="s">
        <v>24</v>
      </c>
      <c r="D50" s="105"/>
      <c r="E50" s="488">
        <f t="shared" ref="E50:P50" si="26">E49-E49/(1+$D49/100)</f>
        <v>0</v>
      </c>
      <c r="F50" s="488">
        <f t="shared" si="26"/>
        <v>0</v>
      </c>
      <c r="G50" s="488">
        <f t="shared" si="26"/>
        <v>0</v>
      </c>
      <c r="H50" s="488">
        <f t="shared" si="26"/>
        <v>0</v>
      </c>
      <c r="I50" s="488">
        <f t="shared" si="26"/>
        <v>0</v>
      </c>
      <c r="J50" s="488">
        <f t="shared" si="26"/>
        <v>0</v>
      </c>
      <c r="K50" s="488">
        <f t="shared" si="26"/>
        <v>0</v>
      </c>
      <c r="L50" s="488">
        <f t="shared" si="26"/>
        <v>0</v>
      </c>
      <c r="M50" s="488">
        <f t="shared" si="26"/>
        <v>0</v>
      </c>
      <c r="N50" s="488">
        <f t="shared" si="26"/>
        <v>0</v>
      </c>
      <c r="O50" s="488">
        <f t="shared" si="26"/>
        <v>0</v>
      </c>
      <c r="P50" s="488">
        <f t="shared" si="26"/>
        <v>0</v>
      </c>
      <c r="Q50" s="492">
        <f t="shared" si="25"/>
        <v>0</v>
      </c>
    </row>
    <row r="51" spans="3:20" x14ac:dyDescent="0.2">
      <c r="C51" s="122">
        <f>'2. MYYNNIT JA OSTOT'!B17</f>
        <v>0</v>
      </c>
      <c r="D51" s="125">
        <f>'2. MYYNNIT JA OSTOT'!D17</f>
        <v>25.5</v>
      </c>
      <c r="E51" s="493">
        <f>'2. MYYNNIT JA OSTOT'!F17</f>
        <v>0</v>
      </c>
      <c r="F51" s="493">
        <f>'2. MYYNNIT JA OSTOT'!G17</f>
        <v>0</v>
      </c>
      <c r="G51" s="493">
        <f>'2. MYYNNIT JA OSTOT'!H17</f>
        <v>0</v>
      </c>
      <c r="H51" s="493">
        <f>'2. MYYNNIT JA OSTOT'!I17</f>
        <v>0</v>
      </c>
      <c r="I51" s="493">
        <f>'2. MYYNNIT JA OSTOT'!J17</f>
        <v>0</v>
      </c>
      <c r="J51" s="493">
        <f>'2. MYYNNIT JA OSTOT'!K17</f>
        <v>0</v>
      </c>
      <c r="K51" s="493">
        <f>'2. MYYNNIT JA OSTOT'!L17</f>
        <v>0</v>
      </c>
      <c r="L51" s="493">
        <f>'2. MYYNNIT JA OSTOT'!M17</f>
        <v>0</v>
      </c>
      <c r="M51" s="493">
        <f>'2. MYYNNIT JA OSTOT'!N17</f>
        <v>0</v>
      </c>
      <c r="N51" s="493">
        <f>'2. MYYNNIT JA OSTOT'!O17</f>
        <v>0</v>
      </c>
      <c r="O51" s="493">
        <f>'2. MYYNNIT JA OSTOT'!P17</f>
        <v>0</v>
      </c>
      <c r="P51" s="493">
        <f>'2. MYYNNIT JA OSTOT'!Q17</f>
        <v>0</v>
      </c>
      <c r="Q51" s="487">
        <f t="shared" si="25"/>
        <v>0</v>
      </c>
      <c r="T51">
        <v>0</v>
      </c>
    </row>
    <row r="52" spans="3:20" x14ac:dyDescent="0.2">
      <c r="C52" s="28" t="s">
        <v>24</v>
      </c>
      <c r="D52" s="125"/>
      <c r="E52" s="493">
        <f t="shared" ref="E52:P52" si="27">E51-E51/(1+$D51/100)</f>
        <v>0</v>
      </c>
      <c r="F52" s="493">
        <f t="shared" si="27"/>
        <v>0</v>
      </c>
      <c r="G52" s="493">
        <f t="shared" si="27"/>
        <v>0</v>
      </c>
      <c r="H52" s="493">
        <f t="shared" si="27"/>
        <v>0</v>
      </c>
      <c r="I52" s="493">
        <f t="shared" si="27"/>
        <v>0</v>
      </c>
      <c r="J52" s="493">
        <f t="shared" si="27"/>
        <v>0</v>
      </c>
      <c r="K52" s="493">
        <f t="shared" si="27"/>
        <v>0</v>
      </c>
      <c r="L52" s="493">
        <f t="shared" si="27"/>
        <v>0</v>
      </c>
      <c r="M52" s="493">
        <f t="shared" si="27"/>
        <v>0</v>
      </c>
      <c r="N52" s="493">
        <f t="shared" si="27"/>
        <v>0</v>
      </c>
      <c r="O52" s="493">
        <f t="shared" si="27"/>
        <v>0</v>
      </c>
      <c r="P52" s="493">
        <f t="shared" si="27"/>
        <v>0</v>
      </c>
      <c r="Q52" s="489">
        <f t="shared" si="25"/>
        <v>0</v>
      </c>
    </row>
    <row r="53" spans="3:20" x14ac:dyDescent="0.2">
      <c r="C53" s="123">
        <f>'2. MYYNNIT JA OSTOT'!B18</f>
        <v>0</v>
      </c>
      <c r="D53" s="104">
        <f>'2. MYYNNIT JA OSTOT'!D18</f>
        <v>25.5</v>
      </c>
      <c r="E53" s="486">
        <f>'2. MYYNNIT JA OSTOT'!F18</f>
        <v>0</v>
      </c>
      <c r="F53" s="486">
        <f>'2. MYYNNIT JA OSTOT'!G18</f>
        <v>0</v>
      </c>
      <c r="G53" s="486">
        <f>'2. MYYNNIT JA OSTOT'!H18</f>
        <v>0</v>
      </c>
      <c r="H53" s="486">
        <f>'2. MYYNNIT JA OSTOT'!I18</f>
        <v>0</v>
      </c>
      <c r="I53" s="486">
        <f>'2. MYYNNIT JA OSTOT'!J18</f>
        <v>0</v>
      </c>
      <c r="J53" s="486">
        <f>'2. MYYNNIT JA OSTOT'!K18</f>
        <v>0</v>
      </c>
      <c r="K53" s="486">
        <f>'2. MYYNNIT JA OSTOT'!L18</f>
        <v>0</v>
      </c>
      <c r="L53" s="486">
        <f>'2. MYYNNIT JA OSTOT'!M18</f>
        <v>0</v>
      </c>
      <c r="M53" s="486">
        <f>'2. MYYNNIT JA OSTOT'!N18</f>
        <v>0</v>
      </c>
      <c r="N53" s="486">
        <f>'2. MYYNNIT JA OSTOT'!O18</f>
        <v>0</v>
      </c>
      <c r="O53" s="486">
        <f>'2. MYYNNIT JA OSTOT'!P18</f>
        <v>0</v>
      </c>
      <c r="P53" s="486">
        <f>'2. MYYNNIT JA OSTOT'!Q18</f>
        <v>0</v>
      </c>
      <c r="Q53" s="487">
        <f t="shared" si="25"/>
        <v>0</v>
      </c>
    </row>
    <row r="54" spans="3:20" x14ac:dyDescent="0.2">
      <c r="C54" s="121" t="s">
        <v>24</v>
      </c>
      <c r="D54" s="105"/>
      <c r="E54" s="488">
        <f t="shared" ref="E54:P54" si="28">E53-E53/(1+$D53/100)</f>
        <v>0</v>
      </c>
      <c r="F54" s="488">
        <f t="shared" si="28"/>
        <v>0</v>
      </c>
      <c r="G54" s="488">
        <f t="shared" si="28"/>
        <v>0</v>
      </c>
      <c r="H54" s="488">
        <f t="shared" si="28"/>
        <v>0</v>
      </c>
      <c r="I54" s="488">
        <f t="shared" si="28"/>
        <v>0</v>
      </c>
      <c r="J54" s="488">
        <f t="shared" si="28"/>
        <v>0</v>
      </c>
      <c r="K54" s="488">
        <f t="shared" si="28"/>
        <v>0</v>
      </c>
      <c r="L54" s="488">
        <f t="shared" si="28"/>
        <v>0</v>
      </c>
      <c r="M54" s="488">
        <f t="shared" si="28"/>
        <v>0</v>
      </c>
      <c r="N54" s="488">
        <f t="shared" si="28"/>
        <v>0</v>
      </c>
      <c r="O54" s="488">
        <f t="shared" si="28"/>
        <v>0</v>
      </c>
      <c r="P54" s="488">
        <f t="shared" si="28"/>
        <v>0</v>
      </c>
      <c r="Q54" s="489">
        <f t="shared" si="25"/>
        <v>0</v>
      </c>
    </row>
    <row r="55" spans="3:20" x14ac:dyDescent="0.2">
      <c r="C55" s="122">
        <f>'2. MYYNNIT JA OSTOT'!B19</f>
        <v>0</v>
      </c>
      <c r="D55" s="125">
        <f>'2. MYYNNIT JA OSTOT'!D19</f>
        <v>25.5</v>
      </c>
      <c r="E55" s="493">
        <f>'2. MYYNNIT JA OSTOT'!F19</f>
        <v>0</v>
      </c>
      <c r="F55" s="493">
        <f>'2. MYYNNIT JA OSTOT'!G19</f>
        <v>0</v>
      </c>
      <c r="G55" s="493">
        <f>'2. MYYNNIT JA OSTOT'!H19</f>
        <v>0</v>
      </c>
      <c r="H55" s="493">
        <f>'2. MYYNNIT JA OSTOT'!I19</f>
        <v>0</v>
      </c>
      <c r="I55" s="493">
        <f>'2. MYYNNIT JA OSTOT'!J19</f>
        <v>0</v>
      </c>
      <c r="J55" s="493">
        <f>'2. MYYNNIT JA OSTOT'!K19</f>
        <v>0</v>
      </c>
      <c r="K55" s="493">
        <f>'2. MYYNNIT JA OSTOT'!L19</f>
        <v>0</v>
      </c>
      <c r="L55" s="493">
        <f>'2. MYYNNIT JA OSTOT'!M19</f>
        <v>0</v>
      </c>
      <c r="M55" s="493">
        <f>'2. MYYNNIT JA OSTOT'!N19</f>
        <v>0</v>
      </c>
      <c r="N55" s="493">
        <f>'2. MYYNNIT JA OSTOT'!O19</f>
        <v>0</v>
      </c>
      <c r="O55" s="493">
        <f>'2. MYYNNIT JA OSTOT'!P19</f>
        <v>0</v>
      </c>
      <c r="P55" s="493">
        <f>'2. MYYNNIT JA OSTOT'!Q19</f>
        <v>0</v>
      </c>
      <c r="Q55" s="487">
        <f t="shared" si="25"/>
        <v>0</v>
      </c>
    </row>
    <row r="56" spans="3:20" x14ac:dyDescent="0.2">
      <c r="C56" s="28" t="s">
        <v>24</v>
      </c>
      <c r="D56" s="125"/>
      <c r="E56" s="493">
        <f t="shared" ref="E56:P56" si="29">E55-E55/(1+$D55/100)</f>
        <v>0</v>
      </c>
      <c r="F56" s="493">
        <f t="shared" si="29"/>
        <v>0</v>
      </c>
      <c r="G56" s="493">
        <f t="shared" si="29"/>
        <v>0</v>
      </c>
      <c r="H56" s="493">
        <f t="shared" si="29"/>
        <v>0</v>
      </c>
      <c r="I56" s="493">
        <f t="shared" si="29"/>
        <v>0</v>
      </c>
      <c r="J56" s="493">
        <f t="shared" si="29"/>
        <v>0</v>
      </c>
      <c r="K56" s="493">
        <f t="shared" si="29"/>
        <v>0</v>
      </c>
      <c r="L56" s="493">
        <f t="shared" si="29"/>
        <v>0</v>
      </c>
      <c r="M56" s="493">
        <f t="shared" si="29"/>
        <v>0</v>
      </c>
      <c r="N56" s="493">
        <f t="shared" si="29"/>
        <v>0</v>
      </c>
      <c r="O56" s="493">
        <f t="shared" si="29"/>
        <v>0</v>
      </c>
      <c r="P56" s="493">
        <f t="shared" si="29"/>
        <v>0</v>
      </c>
      <c r="Q56" s="492">
        <f t="shared" si="25"/>
        <v>0</v>
      </c>
    </row>
    <row r="57" spans="3:20" x14ac:dyDescent="0.2">
      <c r="C57" s="123">
        <f>'2. MYYNNIT JA OSTOT'!B20</f>
        <v>0</v>
      </c>
      <c r="D57" s="104">
        <f>'2. MYYNNIT JA OSTOT'!D20</f>
        <v>25.5</v>
      </c>
      <c r="E57" s="486">
        <f>'2. MYYNNIT JA OSTOT'!F20</f>
        <v>0</v>
      </c>
      <c r="F57" s="486">
        <f>'2. MYYNNIT JA OSTOT'!G20</f>
        <v>0</v>
      </c>
      <c r="G57" s="486">
        <f>'2. MYYNNIT JA OSTOT'!H20</f>
        <v>0</v>
      </c>
      <c r="H57" s="486">
        <f>'2. MYYNNIT JA OSTOT'!I20</f>
        <v>0</v>
      </c>
      <c r="I57" s="486">
        <f>'2. MYYNNIT JA OSTOT'!J20</f>
        <v>0</v>
      </c>
      <c r="J57" s="486">
        <f>'2. MYYNNIT JA OSTOT'!K20</f>
        <v>0</v>
      </c>
      <c r="K57" s="486">
        <f>'2. MYYNNIT JA OSTOT'!L20</f>
        <v>0</v>
      </c>
      <c r="L57" s="486">
        <f>'2. MYYNNIT JA OSTOT'!M20</f>
        <v>0</v>
      </c>
      <c r="M57" s="486">
        <f>'2. MYYNNIT JA OSTOT'!N20</f>
        <v>0</v>
      </c>
      <c r="N57" s="486">
        <f>'2. MYYNNIT JA OSTOT'!O20</f>
        <v>0</v>
      </c>
      <c r="O57" s="486">
        <f>'2. MYYNNIT JA OSTOT'!P20</f>
        <v>0</v>
      </c>
      <c r="P57" s="486">
        <f>'2. MYYNNIT JA OSTOT'!Q20</f>
        <v>0</v>
      </c>
      <c r="Q57" s="487">
        <f t="shared" si="25"/>
        <v>0</v>
      </c>
    </row>
    <row r="58" spans="3:20" x14ac:dyDescent="0.2">
      <c r="C58" s="121" t="s">
        <v>24</v>
      </c>
      <c r="D58" s="105"/>
      <c r="E58" s="488">
        <f t="shared" ref="E58:P58" si="30">E57-E57/(1+$D57/100)</f>
        <v>0</v>
      </c>
      <c r="F58" s="488">
        <f t="shared" si="30"/>
        <v>0</v>
      </c>
      <c r="G58" s="488">
        <f t="shared" si="30"/>
        <v>0</v>
      </c>
      <c r="H58" s="488">
        <f t="shared" si="30"/>
        <v>0</v>
      </c>
      <c r="I58" s="488">
        <f t="shared" si="30"/>
        <v>0</v>
      </c>
      <c r="J58" s="488">
        <f t="shared" si="30"/>
        <v>0</v>
      </c>
      <c r="K58" s="488">
        <f t="shared" si="30"/>
        <v>0</v>
      </c>
      <c r="L58" s="488">
        <f t="shared" si="30"/>
        <v>0</v>
      </c>
      <c r="M58" s="488">
        <f t="shared" si="30"/>
        <v>0</v>
      </c>
      <c r="N58" s="488">
        <f t="shared" si="30"/>
        <v>0</v>
      </c>
      <c r="O58" s="488">
        <f t="shared" si="30"/>
        <v>0</v>
      </c>
      <c r="P58" s="488">
        <f t="shared" si="30"/>
        <v>0</v>
      </c>
      <c r="Q58" s="489">
        <f t="shared" si="25"/>
        <v>0</v>
      </c>
    </row>
    <row r="59" spans="3:20" x14ac:dyDescent="0.2">
      <c r="C59" s="122">
        <f>'2. MYYNNIT JA OSTOT'!B21</f>
        <v>0</v>
      </c>
      <c r="D59" s="125">
        <f>'2. MYYNNIT JA OSTOT'!D21</f>
        <v>25.5</v>
      </c>
      <c r="E59" s="493">
        <f>'2. MYYNNIT JA OSTOT'!F21</f>
        <v>0</v>
      </c>
      <c r="F59" s="493">
        <f>'2. MYYNNIT JA OSTOT'!G21</f>
        <v>0</v>
      </c>
      <c r="G59" s="493">
        <f>'2. MYYNNIT JA OSTOT'!H21</f>
        <v>0</v>
      </c>
      <c r="H59" s="493">
        <f>'2. MYYNNIT JA OSTOT'!I21</f>
        <v>0</v>
      </c>
      <c r="I59" s="493">
        <f>'2. MYYNNIT JA OSTOT'!J21</f>
        <v>0</v>
      </c>
      <c r="J59" s="493">
        <f>'2. MYYNNIT JA OSTOT'!K21</f>
        <v>0</v>
      </c>
      <c r="K59" s="493">
        <f>'2. MYYNNIT JA OSTOT'!L21</f>
        <v>0</v>
      </c>
      <c r="L59" s="493">
        <f>'2. MYYNNIT JA OSTOT'!M21</f>
        <v>0</v>
      </c>
      <c r="M59" s="493">
        <f>'2. MYYNNIT JA OSTOT'!N21</f>
        <v>0</v>
      </c>
      <c r="N59" s="493">
        <f>'2. MYYNNIT JA OSTOT'!O21</f>
        <v>0</v>
      </c>
      <c r="O59" s="493">
        <f>'2. MYYNNIT JA OSTOT'!P21</f>
        <v>0</v>
      </c>
      <c r="P59" s="493">
        <f>'2. MYYNNIT JA OSTOT'!Q21</f>
        <v>0</v>
      </c>
      <c r="Q59" s="492">
        <f t="shared" si="25"/>
        <v>0</v>
      </c>
    </row>
    <row r="60" spans="3:20" x14ac:dyDescent="0.2">
      <c r="C60" s="28" t="s">
        <v>24</v>
      </c>
      <c r="D60" s="125"/>
      <c r="E60" s="493">
        <f t="shared" ref="E60:P60" si="31">E59-E59/(1+$D59/100)</f>
        <v>0</v>
      </c>
      <c r="F60" s="493">
        <f t="shared" si="31"/>
        <v>0</v>
      </c>
      <c r="G60" s="493">
        <f t="shared" si="31"/>
        <v>0</v>
      </c>
      <c r="H60" s="493">
        <f t="shared" si="31"/>
        <v>0</v>
      </c>
      <c r="I60" s="493">
        <f t="shared" si="31"/>
        <v>0</v>
      </c>
      <c r="J60" s="493">
        <f t="shared" si="31"/>
        <v>0</v>
      </c>
      <c r="K60" s="493">
        <f t="shared" si="31"/>
        <v>0</v>
      </c>
      <c r="L60" s="493">
        <f t="shared" si="31"/>
        <v>0</v>
      </c>
      <c r="M60" s="493">
        <f t="shared" si="31"/>
        <v>0</v>
      </c>
      <c r="N60" s="493">
        <f t="shared" si="31"/>
        <v>0</v>
      </c>
      <c r="O60" s="493">
        <f t="shared" si="31"/>
        <v>0</v>
      </c>
      <c r="P60" s="493">
        <f t="shared" si="31"/>
        <v>0</v>
      </c>
      <c r="Q60" s="492">
        <f t="shared" si="25"/>
        <v>0</v>
      </c>
    </row>
    <row r="61" spans="3:20" x14ac:dyDescent="0.2">
      <c r="C61" s="123">
        <f>'2. MYYNNIT JA OSTOT'!B22</f>
        <v>0</v>
      </c>
      <c r="D61" s="104">
        <f>'2. MYYNNIT JA OSTOT'!D22</f>
        <v>25.5</v>
      </c>
      <c r="E61" s="486">
        <f>'2. MYYNNIT JA OSTOT'!F22</f>
        <v>0</v>
      </c>
      <c r="F61" s="486">
        <f>'2. MYYNNIT JA OSTOT'!G22</f>
        <v>0</v>
      </c>
      <c r="G61" s="486">
        <f>'2. MYYNNIT JA OSTOT'!H22</f>
        <v>0</v>
      </c>
      <c r="H61" s="486">
        <f>'2. MYYNNIT JA OSTOT'!I22</f>
        <v>0</v>
      </c>
      <c r="I61" s="486">
        <f>'2. MYYNNIT JA OSTOT'!J22</f>
        <v>0</v>
      </c>
      <c r="J61" s="486">
        <f>'2. MYYNNIT JA OSTOT'!K22</f>
        <v>0</v>
      </c>
      <c r="K61" s="486">
        <f>'2. MYYNNIT JA OSTOT'!L22</f>
        <v>0</v>
      </c>
      <c r="L61" s="486">
        <f>'2. MYYNNIT JA OSTOT'!M22</f>
        <v>0</v>
      </c>
      <c r="M61" s="486">
        <f>'2. MYYNNIT JA OSTOT'!N22</f>
        <v>0</v>
      </c>
      <c r="N61" s="486">
        <f>'2. MYYNNIT JA OSTOT'!O22</f>
        <v>0</v>
      </c>
      <c r="O61" s="486">
        <f>'2. MYYNNIT JA OSTOT'!P22</f>
        <v>0</v>
      </c>
      <c r="P61" s="486">
        <f>'2. MYYNNIT JA OSTOT'!Q22</f>
        <v>0</v>
      </c>
      <c r="Q61" s="487">
        <f t="shared" si="25"/>
        <v>0</v>
      </c>
    </row>
    <row r="62" spans="3:20" x14ac:dyDescent="0.2">
      <c r="C62" s="121" t="s">
        <v>24</v>
      </c>
      <c r="D62" s="105"/>
      <c r="E62" s="488">
        <f t="shared" ref="E62:P62" si="32">E61-E61/(1+$D61/100)</f>
        <v>0</v>
      </c>
      <c r="F62" s="488">
        <f t="shared" si="32"/>
        <v>0</v>
      </c>
      <c r="G62" s="488">
        <f t="shared" si="32"/>
        <v>0</v>
      </c>
      <c r="H62" s="488">
        <f t="shared" si="32"/>
        <v>0</v>
      </c>
      <c r="I62" s="488">
        <f t="shared" si="32"/>
        <v>0</v>
      </c>
      <c r="J62" s="488">
        <f t="shared" si="32"/>
        <v>0</v>
      </c>
      <c r="K62" s="488">
        <f t="shared" si="32"/>
        <v>0</v>
      </c>
      <c r="L62" s="488">
        <f t="shared" si="32"/>
        <v>0</v>
      </c>
      <c r="M62" s="488">
        <f t="shared" si="32"/>
        <v>0</v>
      </c>
      <c r="N62" s="488">
        <f t="shared" si="32"/>
        <v>0</v>
      </c>
      <c r="O62" s="488">
        <f t="shared" si="32"/>
        <v>0</v>
      </c>
      <c r="P62" s="488">
        <f t="shared" si="32"/>
        <v>0</v>
      </c>
      <c r="Q62" s="489">
        <f t="shared" si="25"/>
        <v>0</v>
      </c>
    </row>
    <row r="63" spans="3:20" ht="13.5" thickBot="1" x14ac:dyDescent="0.25">
      <c r="C63" s="122">
        <f>'2. MYYNNIT JA OSTOT'!B23</f>
        <v>0</v>
      </c>
      <c r="D63" s="124">
        <f>'2. MYYNNIT JA OSTOT'!D23</f>
        <v>25.5</v>
      </c>
      <c r="E63" s="491">
        <f>'2. MYYNNIT JA OSTOT'!F23</f>
        <v>0</v>
      </c>
      <c r="F63" s="491">
        <f>'2. MYYNNIT JA OSTOT'!G23</f>
        <v>0</v>
      </c>
      <c r="G63" s="491">
        <f>'2. MYYNNIT JA OSTOT'!H23</f>
        <v>0</v>
      </c>
      <c r="H63" s="491">
        <f>'2. MYYNNIT JA OSTOT'!I23</f>
        <v>0</v>
      </c>
      <c r="I63" s="491">
        <f>'2. MYYNNIT JA OSTOT'!J23</f>
        <v>0</v>
      </c>
      <c r="J63" s="491">
        <f>'2. MYYNNIT JA OSTOT'!K23</f>
        <v>0</v>
      </c>
      <c r="K63" s="491">
        <f>'2. MYYNNIT JA OSTOT'!L23</f>
        <v>0</v>
      </c>
      <c r="L63" s="491">
        <f>'2. MYYNNIT JA OSTOT'!M23</f>
        <v>0</v>
      </c>
      <c r="M63" s="491">
        <f>'2. MYYNNIT JA OSTOT'!N23</f>
        <v>0</v>
      </c>
      <c r="N63" s="491">
        <f>'2. MYYNNIT JA OSTOT'!O23</f>
        <v>0</v>
      </c>
      <c r="O63" s="491">
        <f>'2. MYYNNIT JA OSTOT'!P23</f>
        <v>0</v>
      </c>
      <c r="P63" s="491">
        <f>'2. MYYNNIT JA OSTOT'!Q23</f>
        <v>0</v>
      </c>
      <c r="Q63" s="487">
        <f t="shared" ref="Q63:Q64" si="33">SUM(E63:P63)</f>
        <v>0</v>
      </c>
    </row>
    <row r="64" spans="3:20" x14ac:dyDescent="0.2">
      <c r="C64" s="28" t="s">
        <v>24</v>
      </c>
      <c r="D64" s="125"/>
      <c r="E64" s="493">
        <f t="shared" ref="E64:P64" si="34">E63-E63/(1+$D63/100)</f>
        <v>0</v>
      </c>
      <c r="F64" s="493">
        <f t="shared" si="34"/>
        <v>0</v>
      </c>
      <c r="G64" s="493">
        <f t="shared" si="34"/>
        <v>0</v>
      </c>
      <c r="H64" s="493">
        <f t="shared" si="34"/>
        <v>0</v>
      </c>
      <c r="I64" s="493">
        <f t="shared" si="34"/>
        <v>0</v>
      </c>
      <c r="J64" s="493">
        <f t="shared" si="34"/>
        <v>0</v>
      </c>
      <c r="K64" s="493">
        <f t="shared" si="34"/>
        <v>0</v>
      </c>
      <c r="L64" s="493">
        <f t="shared" si="34"/>
        <v>0</v>
      </c>
      <c r="M64" s="493">
        <f t="shared" si="34"/>
        <v>0</v>
      </c>
      <c r="N64" s="493">
        <f t="shared" si="34"/>
        <v>0</v>
      </c>
      <c r="O64" s="493">
        <f t="shared" si="34"/>
        <v>0</v>
      </c>
      <c r="P64" s="493">
        <f t="shared" si="34"/>
        <v>0</v>
      </c>
      <c r="Q64" s="492">
        <f t="shared" si="33"/>
        <v>0</v>
      </c>
    </row>
    <row r="65" spans="3:20" x14ac:dyDescent="0.2">
      <c r="C65" s="123">
        <f>'2. MYYNNIT JA OSTOT'!B24</f>
        <v>0</v>
      </c>
      <c r="D65" s="104">
        <f>'2. MYYNNIT JA OSTOT'!D24</f>
        <v>25.5</v>
      </c>
      <c r="E65" s="486">
        <f>'2. MYYNNIT JA OSTOT'!F24</f>
        <v>0</v>
      </c>
      <c r="F65" s="486">
        <f>'2. MYYNNIT JA OSTOT'!G24</f>
        <v>0</v>
      </c>
      <c r="G65" s="486">
        <f>'2. MYYNNIT JA OSTOT'!H24</f>
        <v>0</v>
      </c>
      <c r="H65" s="486">
        <f>'2. MYYNNIT JA OSTOT'!I24</f>
        <v>0</v>
      </c>
      <c r="I65" s="486">
        <f>'2. MYYNNIT JA OSTOT'!J24</f>
        <v>0</v>
      </c>
      <c r="J65" s="486">
        <f>'2. MYYNNIT JA OSTOT'!K24</f>
        <v>0</v>
      </c>
      <c r="K65" s="486">
        <f>'2. MYYNNIT JA OSTOT'!L24</f>
        <v>0</v>
      </c>
      <c r="L65" s="486">
        <f>'2. MYYNNIT JA OSTOT'!M24</f>
        <v>0</v>
      </c>
      <c r="M65" s="486">
        <f>'2. MYYNNIT JA OSTOT'!N24</f>
        <v>0</v>
      </c>
      <c r="N65" s="486">
        <f>'2. MYYNNIT JA OSTOT'!O24</f>
        <v>0</v>
      </c>
      <c r="O65" s="486">
        <f>'2. MYYNNIT JA OSTOT'!P24</f>
        <v>0</v>
      </c>
      <c r="P65" s="486">
        <f>'2. MYYNNIT JA OSTOT'!Q24</f>
        <v>0</v>
      </c>
      <c r="Q65" s="495">
        <f t="shared" ref="Q65:Q78" si="35">SUM(E65:P65)</f>
        <v>0</v>
      </c>
    </row>
    <row r="66" spans="3:20" x14ac:dyDescent="0.2">
      <c r="C66" s="121" t="s">
        <v>24</v>
      </c>
      <c r="D66" s="105"/>
      <c r="E66" s="488">
        <f t="shared" ref="E66:P66" si="36">E65-E65/(1+$D65/100)</f>
        <v>0</v>
      </c>
      <c r="F66" s="488">
        <f t="shared" si="36"/>
        <v>0</v>
      </c>
      <c r="G66" s="488">
        <f t="shared" si="36"/>
        <v>0</v>
      </c>
      <c r="H66" s="488">
        <f t="shared" si="36"/>
        <v>0</v>
      </c>
      <c r="I66" s="488">
        <f t="shared" si="36"/>
        <v>0</v>
      </c>
      <c r="J66" s="488">
        <f t="shared" si="36"/>
        <v>0</v>
      </c>
      <c r="K66" s="488">
        <f t="shared" si="36"/>
        <v>0</v>
      </c>
      <c r="L66" s="488">
        <f t="shared" si="36"/>
        <v>0</v>
      </c>
      <c r="M66" s="488">
        <f t="shared" si="36"/>
        <v>0</v>
      </c>
      <c r="N66" s="488">
        <f t="shared" si="36"/>
        <v>0</v>
      </c>
      <c r="O66" s="488">
        <f t="shared" si="36"/>
        <v>0</v>
      </c>
      <c r="P66" s="488">
        <f t="shared" si="36"/>
        <v>0</v>
      </c>
      <c r="Q66" s="492">
        <f t="shared" si="35"/>
        <v>0</v>
      </c>
    </row>
    <row r="67" spans="3:20" x14ac:dyDescent="0.2">
      <c r="C67" s="122">
        <f>'2. MYYNNIT JA OSTOT'!B25</f>
        <v>0</v>
      </c>
      <c r="D67" s="125">
        <f>'2. MYYNNIT JA OSTOT'!D25</f>
        <v>25.5</v>
      </c>
      <c r="E67" s="493">
        <f>'2. MYYNNIT JA OSTOT'!F25</f>
        <v>0</v>
      </c>
      <c r="F67" s="493">
        <f>'2. MYYNNIT JA OSTOT'!G25</f>
        <v>0</v>
      </c>
      <c r="G67" s="493">
        <f>'2. MYYNNIT JA OSTOT'!H25</f>
        <v>0</v>
      </c>
      <c r="H67" s="493">
        <f>'2. MYYNNIT JA OSTOT'!I25</f>
        <v>0</v>
      </c>
      <c r="I67" s="493">
        <f>'2. MYYNNIT JA OSTOT'!J25</f>
        <v>0</v>
      </c>
      <c r="J67" s="493">
        <f>'2. MYYNNIT JA OSTOT'!K25</f>
        <v>0</v>
      </c>
      <c r="K67" s="493">
        <f>'2. MYYNNIT JA OSTOT'!L25</f>
        <v>0</v>
      </c>
      <c r="L67" s="493">
        <f>'2. MYYNNIT JA OSTOT'!M25</f>
        <v>0</v>
      </c>
      <c r="M67" s="493">
        <f>'2. MYYNNIT JA OSTOT'!N25</f>
        <v>0</v>
      </c>
      <c r="N67" s="493">
        <f>'2. MYYNNIT JA OSTOT'!O25</f>
        <v>0</v>
      </c>
      <c r="O67" s="493">
        <f>'2. MYYNNIT JA OSTOT'!P25</f>
        <v>0</v>
      </c>
      <c r="P67" s="493">
        <f>'2. MYYNNIT JA OSTOT'!Q25</f>
        <v>0</v>
      </c>
      <c r="Q67" s="487">
        <f t="shared" si="35"/>
        <v>0</v>
      </c>
      <c r="T67">
        <v>0</v>
      </c>
    </row>
    <row r="68" spans="3:20" x14ac:dyDescent="0.2">
      <c r="C68" s="28" t="s">
        <v>24</v>
      </c>
      <c r="D68" s="125"/>
      <c r="E68" s="493">
        <f t="shared" ref="E68:P68" si="37">E67-E67/(1+$D67/100)</f>
        <v>0</v>
      </c>
      <c r="F68" s="493">
        <f t="shared" si="37"/>
        <v>0</v>
      </c>
      <c r="G68" s="493">
        <f t="shared" si="37"/>
        <v>0</v>
      </c>
      <c r="H68" s="493">
        <f t="shared" si="37"/>
        <v>0</v>
      </c>
      <c r="I68" s="493">
        <f t="shared" si="37"/>
        <v>0</v>
      </c>
      <c r="J68" s="493">
        <f t="shared" si="37"/>
        <v>0</v>
      </c>
      <c r="K68" s="493">
        <f t="shared" si="37"/>
        <v>0</v>
      </c>
      <c r="L68" s="493">
        <f t="shared" si="37"/>
        <v>0</v>
      </c>
      <c r="M68" s="493">
        <f t="shared" si="37"/>
        <v>0</v>
      </c>
      <c r="N68" s="493">
        <f t="shared" si="37"/>
        <v>0</v>
      </c>
      <c r="O68" s="493">
        <f t="shared" si="37"/>
        <v>0</v>
      </c>
      <c r="P68" s="493">
        <f t="shared" si="37"/>
        <v>0</v>
      </c>
      <c r="Q68" s="489">
        <f t="shared" si="35"/>
        <v>0</v>
      </c>
    </row>
    <row r="69" spans="3:20" x14ac:dyDescent="0.2">
      <c r="C69" s="123">
        <f>'2. MYYNNIT JA OSTOT'!B26</f>
        <v>0</v>
      </c>
      <c r="D69" s="104">
        <f>'2. MYYNNIT JA OSTOT'!D26</f>
        <v>25.5</v>
      </c>
      <c r="E69" s="486">
        <f>'2. MYYNNIT JA OSTOT'!F26</f>
        <v>0</v>
      </c>
      <c r="F69" s="486">
        <f>'2. MYYNNIT JA OSTOT'!G26</f>
        <v>0</v>
      </c>
      <c r="G69" s="486">
        <f>'2. MYYNNIT JA OSTOT'!H26</f>
        <v>0</v>
      </c>
      <c r="H69" s="486">
        <f>'2. MYYNNIT JA OSTOT'!I26</f>
        <v>0</v>
      </c>
      <c r="I69" s="486">
        <f>'2. MYYNNIT JA OSTOT'!J26</f>
        <v>0</v>
      </c>
      <c r="J69" s="486">
        <f>'2. MYYNNIT JA OSTOT'!K26</f>
        <v>0</v>
      </c>
      <c r="K69" s="486">
        <f>'2. MYYNNIT JA OSTOT'!L26</f>
        <v>0</v>
      </c>
      <c r="L69" s="486">
        <f>'2. MYYNNIT JA OSTOT'!M26</f>
        <v>0</v>
      </c>
      <c r="M69" s="486">
        <f>'2. MYYNNIT JA OSTOT'!N26</f>
        <v>0</v>
      </c>
      <c r="N69" s="486">
        <f>'2. MYYNNIT JA OSTOT'!O26</f>
        <v>0</v>
      </c>
      <c r="O69" s="486">
        <f>'2. MYYNNIT JA OSTOT'!P26</f>
        <v>0</v>
      </c>
      <c r="P69" s="486">
        <f>'2. MYYNNIT JA OSTOT'!Q26</f>
        <v>0</v>
      </c>
      <c r="Q69" s="487">
        <f t="shared" si="35"/>
        <v>0</v>
      </c>
    </row>
    <row r="70" spans="3:20" x14ac:dyDescent="0.2">
      <c r="C70" s="121" t="s">
        <v>24</v>
      </c>
      <c r="D70" s="105"/>
      <c r="E70" s="488">
        <f t="shared" ref="E70:P70" si="38">E69-E69/(1+$D69/100)</f>
        <v>0</v>
      </c>
      <c r="F70" s="488">
        <f t="shared" si="38"/>
        <v>0</v>
      </c>
      <c r="G70" s="488">
        <f t="shared" si="38"/>
        <v>0</v>
      </c>
      <c r="H70" s="488">
        <f t="shared" si="38"/>
        <v>0</v>
      </c>
      <c r="I70" s="488">
        <f t="shared" si="38"/>
        <v>0</v>
      </c>
      <c r="J70" s="488">
        <f t="shared" si="38"/>
        <v>0</v>
      </c>
      <c r="K70" s="488">
        <f t="shared" si="38"/>
        <v>0</v>
      </c>
      <c r="L70" s="488">
        <f t="shared" si="38"/>
        <v>0</v>
      </c>
      <c r="M70" s="488">
        <f t="shared" si="38"/>
        <v>0</v>
      </c>
      <c r="N70" s="488">
        <f t="shared" si="38"/>
        <v>0</v>
      </c>
      <c r="O70" s="488">
        <f t="shared" si="38"/>
        <v>0</v>
      </c>
      <c r="P70" s="488">
        <f t="shared" si="38"/>
        <v>0</v>
      </c>
      <c r="Q70" s="489">
        <f t="shared" si="35"/>
        <v>0</v>
      </c>
    </row>
    <row r="71" spans="3:20" x14ac:dyDescent="0.2">
      <c r="C71" s="122">
        <f>'2. MYYNNIT JA OSTOT'!B27</f>
        <v>0</v>
      </c>
      <c r="D71" s="125">
        <f>'2. MYYNNIT JA OSTOT'!D27</f>
        <v>25.5</v>
      </c>
      <c r="E71" s="493">
        <f>'2. MYYNNIT JA OSTOT'!F27</f>
        <v>0</v>
      </c>
      <c r="F71" s="493">
        <f>'2. MYYNNIT JA OSTOT'!G27</f>
        <v>0</v>
      </c>
      <c r="G71" s="493">
        <f>'2. MYYNNIT JA OSTOT'!H27</f>
        <v>0</v>
      </c>
      <c r="H71" s="493">
        <f>'2. MYYNNIT JA OSTOT'!I27</f>
        <v>0</v>
      </c>
      <c r="I71" s="493">
        <f>'2. MYYNNIT JA OSTOT'!J27</f>
        <v>0</v>
      </c>
      <c r="J71" s="493">
        <f>'2. MYYNNIT JA OSTOT'!K27</f>
        <v>0</v>
      </c>
      <c r="K71" s="493">
        <f>'2. MYYNNIT JA OSTOT'!L27</f>
        <v>0</v>
      </c>
      <c r="L71" s="493">
        <f>'2. MYYNNIT JA OSTOT'!M27</f>
        <v>0</v>
      </c>
      <c r="M71" s="493">
        <f>'2. MYYNNIT JA OSTOT'!N27</f>
        <v>0</v>
      </c>
      <c r="N71" s="493">
        <f>'2. MYYNNIT JA OSTOT'!O27</f>
        <v>0</v>
      </c>
      <c r="O71" s="493">
        <f>'2. MYYNNIT JA OSTOT'!P27</f>
        <v>0</v>
      </c>
      <c r="P71" s="493">
        <f>'2. MYYNNIT JA OSTOT'!Q27</f>
        <v>0</v>
      </c>
      <c r="Q71" s="487">
        <f t="shared" si="35"/>
        <v>0</v>
      </c>
    </row>
    <row r="72" spans="3:20" x14ac:dyDescent="0.2">
      <c r="C72" s="28" t="s">
        <v>24</v>
      </c>
      <c r="D72" s="125"/>
      <c r="E72" s="493">
        <f t="shared" ref="E72:P72" si="39">E71-E71/(1+$D71/100)</f>
        <v>0</v>
      </c>
      <c r="F72" s="493">
        <f t="shared" si="39"/>
        <v>0</v>
      </c>
      <c r="G72" s="493">
        <f t="shared" si="39"/>
        <v>0</v>
      </c>
      <c r="H72" s="493">
        <f t="shared" si="39"/>
        <v>0</v>
      </c>
      <c r="I72" s="493">
        <f t="shared" si="39"/>
        <v>0</v>
      </c>
      <c r="J72" s="493">
        <f t="shared" si="39"/>
        <v>0</v>
      </c>
      <c r="K72" s="493">
        <f t="shared" si="39"/>
        <v>0</v>
      </c>
      <c r="L72" s="493">
        <f t="shared" si="39"/>
        <v>0</v>
      </c>
      <c r="M72" s="493">
        <f t="shared" si="39"/>
        <v>0</v>
      </c>
      <c r="N72" s="493">
        <f t="shared" si="39"/>
        <v>0</v>
      </c>
      <c r="O72" s="493">
        <f t="shared" si="39"/>
        <v>0</v>
      </c>
      <c r="P72" s="493">
        <f t="shared" si="39"/>
        <v>0</v>
      </c>
      <c r="Q72" s="492">
        <f t="shared" si="35"/>
        <v>0</v>
      </c>
    </row>
    <row r="73" spans="3:20" x14ac:dyDescent="0.2">
      <c r="C73" s="123">
        <f>'2. MYYNNIT JA OSTOT'!B28</f>
        <v>0</v>
      </c>
      <c r="D73" s="104">
        <f>'2. MYYNNIT JA OSTOT'!D28</f>
        <v>25.5</v>
      </c>
      <c r="E73" s="486">
        <f>'2. MYYNNIT JA OSTOT'!F28</f>
        <v>0</v>
      </c>
      <c r="F73" s="486">
        <f>'2. MYYNNIT JA OSTOT'!G28</f>
        <v>0</v>
      </c>
      <c r="G73" s="486">
        <f>'2. MYYNNIT JA OSTOT'!H28</f>
        <v>0</v>
      </c>
      <c r="H73" s="486">
        <f>'2. MYYNNIT JA OSTOT'!I28</f>
        <v>0</v>
      </c>
      <c r="I73" s="486">
        <f>'2. MYYNNIT JA OSTOT'!J28</f>
        <v>0</v>
      </c>
      <c r="J73" s="486">
        <f>'2. MYYNNIT JA OSTOT'!K28</f>
        <v>0</v>
      </c>
      <c r="K73" s="486">
        <f>'2. MYYNNIT JA OSTOT'!L28</f>
        <v>0</v>
      </c>
      <c r="L73" s="486">
        <f>'2. MYYNNIT JA OSTOT'!M28</f>
        <v>0</v>
      </c>
      <c r="M73" s="486">
        <f>'2. MYYNNIT JA OSTOT'!N28</f>
        <v>0</v>
      </c>
      <c r="N73" s="486">
        <f>'2. MYYNNIT JA OSTOT'!O28</f>
        <v>0</v>
      </c>
      <c r="O73" s="486">
        <f>'2. MYYNNIT JA OSTOT'!P28</f>
        <v>0</v>
      </c>
      <c r="P73" s="486">
        <f>'2. MYYNNIT JA OSTOT'!Q28</f>
        <v>0</v>
      </c>
      <c r="Q73" s="487">
        <f t="shared" si="35"/>
        <v>0</v>
      </c>
    </row>
    <row r="74" spans="3:20" x14ac:dyDescent="0.2">
      <c r="C74" s="121" t="s">
        <v>24</v>
      </c>
      <c r="D74" s="105"/>
      <c r="E74" s="488">
        <f t="shared" ref="E74:P74" si="40">E73-E73/(1+$D73/100)</f>
        <v>0</v>
      </c>
      <c r="F74" s="488">
        <f t="shared" si="40"/>
        <v>0</v>
      </c>
      <c r="G74" s="488">
        <f t="shared" si="40"/>
        <v>0</v>
      </c>
      <c r="H74" s="488">
        <f t="shared" si="40"/>
        <v>0</v>
      </c>
      <c r="I74" s="488">
        <f t="shared" si="40"/>
        <v>0</v>
      </c>
      <c r="J74" s="488">
        <f t="shared" si="40"/>
        <v>0</v>
      </c>
      <c r="K74" s="488">
        <f t="shared" si="40"/>
        <v>0</v>
      </c>
      <c r="L74" s="488">
        <f t="shared" si="40"/>
        <v>0</v>
      </c>
      <c r="M74" s="488">
        <f t="shared" si="40"/>
        <v>0</v>
      </c>
      <c r="N74" s="488">
        <f t="shared" si="40"/>
        <v>0</v>
      </c>
      <c r="O74" s="488">
        <f t="shared" si="40"/>
        <v>0</v>
      </c>
      <c r="P74" s="488">
        <f t="shared" si="40"/>
        <v>0</v>
      </c>
      <c r="Q74" s="489">
        <f t="shared" si="35"/>
        <v>0</v>
      </c>
    </row>
    <row r="75" spans="3:20" x14ac:dyDescent="0.2">
      <c r="C75" s="122">
        <f>'2. MYYNNIT JA OSTOT'!B29</f>
        <v>0</v>
      </c>
      <c r="D75" s="125">
        <f>'2. MYYNNIT JA OSTOT'!D29</f>
        <v>25.5</v>
      </c>
      <c r="E75" s="493">
        <f>'2. MYYNNIT JA OSTOT'!F29</f>
        <v>0</v>
      </c>
      <c r="F75" s="493">
        <f>'2. MYYNNIT JA OSTOT'!G29</f>
        <v>0</v>
      </c>
      <c r="G75" s="493">
        <f>'2. MYYNNIT JA OSTOT'!H29</f>
        <v>0</v>
      </c>
      <c r="H75" s="493">
        <f>'2. MYYNNIT JA OSTOT'!I29</f>
        <v>0</v>
      </c>
      <c r="I75" s="493">
        <f>'2. MYYNNIT JA OSTOT'!J29</f>
        <v>0</v>
      </c>
      <c r="J75" s="493">
        <f>'2. MYYNNIT JA OSTOT'!K29</f>
        <v>0</v>
      </c>
      <c r="K75" s="493">
        <f>'2. MYYNNIT JA OSTOT'!L29</f>
        <v>0</v>
      </c>
      <c r="L75" s="493">
        <f>'2. MYYNNIT JA OSTOT'!M29</f>
        <v>0</v>
      </c>
      <c r="M75" s="493">
        <f>'2. MYYNNIT JA OSTOT'!N29</f>
        <v>0</v>
      </c>
      <c r="N75" s="493">
        <f>'2. MYYNNIT JA OSTOT'!O29</f>
        <v>0</v>
      </c>
      <c r="O75" s="493">
        <f>'2. MYYNNIT JA OSTOT'!P29</f>
        <v>0</v>
      </c>
      <c r="P75" s="493">
        <f>'2. MYYNNIT JA OSTOT'!Q29</f>
        <v>0</v>
      </c>
      <c r="Q75" s="492">
        <f t="shared" si="35"/>
        <v>0</v>
      </c>
    </row>
    <row r="76" spans="3:20" x14ac:dyDescent="0.2">
      <c r="C76" s="28" t="s">
        <v>24</v>
      </c>
      <c r="D76" s="125"/>
      <c r="E76" s="493">
        <f t="shared" ref="E76:P76" si="41">E75-E75/(1+$D75/100)</f>
        <v>0</v>
      </c>
      <c r="F76" s="493">
        <f t="shared" si="41"/>
        <v>0</v>
      </c>
      <c r="G76" s="493">
        <f t="shared" si="41"/>
        <v>0</v>
      </c>
      <c r="H76" s="493">
        <f t="shared" si="41"/>
        <v>0</v>
      </c>
      <c r="I76" s="493">
        <f t="shared" si="41"/>
        <v>0</v>
      </c>
      <c r="J76" s="493">
        <f t="shared" si="41"/>
        <v>0</v>
      </c>
      <c r="K76" s="493">
        <f t="shared" si="41"/>
        <v>0</v>
      </c>
      <c r="L76" s="493">
        <f t="shared" si="41"/>
        <v>0</v>
      </c>
      <c r="M76" s="493">
        <f t="shared" si="41"/>
        <v>0</v>
      </c>
      <c r="N76" s="493">
        <f t="shared" si="41"/>
        <v>0</v>
      </c>
      <c r="O76" s="493">
        <f t="shared" si="41"/>
        <v>0</v>
      </c>
      <c r="P76" s="493">
        <f t="shared" si="41"/>
        <v>0</v>
      </c>
      <c r="Q76" s="492">
        <f t="shared" si="35"/>
        <v>0</v>
      </c>
    </row>
    <row r="77" spans="3:20" x14ac:dyDescent="0.2">
      <c r="C77" s="123">
        <f>'2. MYYNNIT JA OSTOT'!B30</f>
        <v>0</v>
      </c>
      <c r="D77" s="104">
        <f>'2. MYYNNIT JA OSTOT'!D30</f>
        <v>25.5</v>
      </c>
      <c r="E77" s="486">
        <f>'2. MYYNNIT JA OSTOT'!F30</f>
        <v>0</v>
      </c>
      <c r="F77" s="486">
        <f>'2. MYYNNIT JA OSTOT'!G30</f>
        <v>0</v>
      </c>
      <c r="G77" s="486">
        <f>'2. MYYNNIT JA OSTOT'!H30</f>
        <v>0</v>
      </c>
      <c r="H77" s="486">
        <f>'2. MYYNNIT JA OSTOT'!I30</f>
        <v>0</v>
      </c>
      <c r="I77" s="486">
        <f>'2. MYYNNIT JA OSTOT'!J30</f>
        <v>0</v>
      </c>
      <c r="J77" s="486">
        <f>'2. MYYNNIT JA OSTOT'!K30</f>
        <v>0</v>
      </c>
      <c r="K77" s="486">
        <f>'2. MYYNNIT JA OSTOT'!L30</f>
        <v>0</v>
      </c>
      <c r="L77" s="486">
        <f>'2. MYYNNIT JA OSTOT'!M30</f>
        <v>0</v>
      </c>
      <c r="M77" s="486">
        <f>'2. MYYNNIT JA OSTOT'!N30</f>
        <v>0</v>
      </c>
      <c r="N77" s="486">
        <f>'2. MYYNNIT JA OSTOT'!O30</f>
        <v>0</v>
      </c>
      <c r="O77" s="486">
        <f>'2. MYYNNIT JA OSTOT'!P30</f>
        <v>0</v>
      </c>
      <c r="P77" s="486">
        <f>'2. MYYNNIT JA OSTOT'!Q30</f>
        <v>0</v>
      </c>
      <c r="Q77" s="487">
        <f t="shared" si="35"/>
        <v>0</v>
      </c>
    </row>
    <row r="78" spans="3:20" x14ac:dyDescent="0.2">
      <c r="C78" s="121" t="s">
        <v>24</v>
      </c>
      <c r="D78" s="105"/>
      <c r="E78" s="488">
        <f t="shared" ref="E78:P78" si="42">E77-E77/(1+$D77/100)</f>
        <v>0</v>
      </c>
      <c r="F78" s="488">
        <f t="shared" si="42"/>
        <v>0</v>
      </c>
      <c r="G78" s="488">
        <f t="shared" si="42"/>
        <v>0</v>
      </c>
      <c r="H78" s="488">
        <f t="shared" si="42"/>
        <v>0</v>
      </c>
      <c r="I78" s="488">
        <f t="shared" si="42"/>
        <v>0</v>
      </c>
      <c r="J78" s="488">
        <f t="shared" si="42"/>
        <v>0</v>
      </c>
      <c r="K78" s="488">
        <f t="shared" si="42"/>
        <v>0</v>
      </c>
      <c r="L78" s="488">
        <f t="shared" si="42"/>
        <v>0</v>
      </c>
      <c r="M78" s="488">
        <f t="shared" si="42"/>
        <v>0</v>
      </c>
      <c r="N78" s="488">
        <f t="shared" si="42"/>
        <v>0</v>
      </c>
      <c r="O78" s="488">
        <f t="shared" si="42"/>
        <v>0</v>
      </c>
      <c r="P78" s="488">
        <f t="shared" si="42"/>
        <v>0</v>
      </c>
      <c r="Q78" s="489">
        <f t="shared" si="35"/>
        <v>0</v>
      </c>
    </row>
    <row r="79" spans="3:20" ht="13.5" thickBot="1" x14ac:dyDescent="0.25">
      <c r="C79" s="122">
        <f>'2. MYYNNIT JA OSTOT'!B31</f>
        <v>0</v>
      </c>
      <c r="D79" s="124">
        <f>'2. MYYNNIT JA OSTOT'!D31</f>
        <v>25.5</v>
      </c>
      <c r="E79" s="491">
        <f>'2. MYYNNIT JA OSTOT'!F31</f>
        <v>0</v>
      </c>
      <c r="F79" s="491">
        <f>'2. MYYNNIT JA OSTOT'!G31</f>
        <v>0</v>
      </c>
      <c r="G79" s="491">
        <f>'2. MYYNNIT JA OSTOT'!H31</f>
        <v>0</v>
      </c>
      <c r="H79" s="491">
        <f>'2. MYYNNIT JA OSTOT'!I31</f>
        <v>0</v>
      </c>
      <c r="I79" s="491">
        <f>'2. MYYNNIT JA OSTOT'!J31</f>
        <v>0</v>
      </c>
      <c r="J79" s="491">
        <f>'2. MYYNNIT JA OSTOT'!K31</f>
        <v>0</v>
      </c>
      <c r="K79" s="491">
        <f>'2. MYYNNIT JA OSTOT'!L31</f>
        <v>0</v>
      </c>
      <c r="L79" s="491">
        <f>'2. MYYNNIT JA OSTOT'!M31</f>
        <v>0</v>
      </c>
      <c r="M79" s="491">
        <f>'2. MYYNNIT JA OSTOT'!N31</f>
        <v>0</v>
      </c>
      <c r="N79" s="491">
        <f>'2. MYYNNIT JA OSTOT'!O31</f>
        <v>0</v>
      </c>
      <c r="O79" s="491">
        <f>'2. MYYNNIT JA OSTOT'!P31</f>
        <v>0</v>
      </c>
      <c r="P79" s="491">
        <f>'2. MYYNNIT JA OSTOT'!Q31</f>
        <v>0</v>
      </c>
      <c r="Q79" s="487">
        <f t="shared" ref="Q79:Q80" si="43">SUM(E79:P79)</f>
        <v>0</v>
      </c>
    </row>
    <row r="80" spans="3:20" x14ac:dyDescent="0.2">
      <c r="C80" s="28" t="s">
        <v>24</v>
      </c>
      <c r="D80" s="125"/>
      <c r="E80" s="493">
        <f t="shared" ref="E80:P80" si="44">E79-E79/(1+$D79/100)</f>
        <v>0</v>
      </c>
      <c r="F80" s="493">
        <f t="shared" si="44"/>
        <v>0</v>
      </c>
      <c r="G80" s="493">
        <f t="shared" si="44"/>
        <v>0</v>
      </c>
      <c r="H80" s="493">
        <f t="shared" si="44"/>
        <v>0</v>
      </c>
      <c r="I80" s="493">
        <f t="shared" si="44"/>
        <v>0</v>
      </c>
      <c r="J80" s="493">
        <f t="shared" si="44"/>
        <v>0</v>
      </c>
      <c r="K80" s="493">
        <f t="shared" si="44"/>
        <v>0</v>
      </c>
      <c r="L80" s="493">
        <f t="shared" si="44"/>
        <v>0</v>
      </c>
      <c r="M80" s="493">
        <f t="shared" si="44"/>
        <v>0</v>
      </c>
      <c r="N80" s="493">
        <f t="shared" si="44"/>
        <v>0</v>
      </c>
      <c r="O80" s="493">
        <f t="shared" si="44"/>
        <v>0</v>
      </c>
      <c r="P80" s="493">
        <f t="shared" si="44"/>
        <v>0</v>
      </c>
      <c r="Q80" s="492">
        <f t="shared" si="43"/>
        <v>0</v>
      </c>
    </row>
    <row r="81" spans="3:20" x14ac:dyDescent="0.2">
      <c r="C81" s="123">
        <f>'2. MYYNNIT JA OSTOT'!B32</f>
        <v>0</v>
      </c>
      <c r="D81" s="104">
        <f>'2. MYYNNIT JA OSTOT'!D32</f>
        <v>25.5</v>
      </c>
      <c r="E81" s="486">
        <f>'2. MYYNNIT JA OSTOT'!F32</f>
        <v>0</v>
      </c>
      <c r="F81" s="486">
        <f>'2. MYYNNIT JA OSTOT'!G32</f>
        <v>0</v>
      </c>
      <c r="G81" s="486">
        <f>'2. MYYNNIT JA OSTOT'!H32</f>
        <v>0</v>
      </c>
      <c r="H81" s="486">
        <f>'2. MYYNNIT JA OSTOT'!I32</f>
        <v>0</v>
      </c>
      <c r="I81" s="486">
        <f>'2. MYYNNIT JA OSTOT'!J32</f>
        <v>0</v>
      </c>
      <c r="J81" s="486">
        <f>'2. MYYNNIT JA OSTOT'!K32</f>
        <v>0</v>
      </c>
      <c r="K81" s="486">
        <f>'2. MYYNNIT JA OSTOT'!L32</f>
        <v>0</v>
      </c>
      <c r="L81" s="486">
        <f>'2. MYYNNIT JA OSTOT'!M32</f>
        <v>0</v>
      </c>
      <c r="M81" s="486">
        <f>'2. MYYNNIT JA OSTOT'!N32</f>
        <v>0</v>
      </c>
      <c r="N81" s="486">
        <f>'2. MYYNNIT JA OSTOT'!O32</f>
        <v>0</v>
      </c>
      <c r="O81" s="486">
        <f>'2. MYYNNIT JA OSTOT'!P32</f>
        <v>0</v>
      </c>
      <c r="P81" s="486">
        <f>'2. MYYNNIT JA OSTOT'!Q32</f>
        <v>0</v>
      </c>
      <c r="Q81" s="495">
        <f t="shared" ref="Q81:Q94" si="45">SUM(E81:P81)</f>
        <v>0</v>
      </c>
    </row>
    <row r="82" spans="3:20" x14ac:dyDescent="0.2">
      <c r="C82" s="121" t="s">
        <v>24</v>
      </c>
      <c r="D82" s="105"/>
      <c r="E82" s="488">
        <f t="shared" ref="E82:P82" si="46">E81-E81/(1+$D81/100)</f>
        <v>0</v>
      </c>
      <c r="F82" s="488">
        <f t="shared" si="46"/>
        <v>0</v>
      </c>
      <c r="G82" s="488">
        <f t="shared" si="46"/>
        <v>0</v>
      </c>
      <c r="H82" s="488">
        <f t="shared" si="46"/>
        <v>0</v>
      </c>
      <c r="I82" s="488">
        <f t="shared" si="46"/>
        <v>0</v>
      </c>
      <c r="J82" s="488">
        <f t="shared" si="46"/>
        <v>0</v>
      </c>
      <c r="K82" s="488">
        <f t="shared" si="46"/>
        <v>0</v>
      </c>
      <c r="L82" s="488">
        <f t="shared" si="46"/>
        <v>0</v>
      </c>
      <c r="M82" s="488">
        <f t="shared" si="46"/>
        <v>0</v>
      </c>
      <c r="N82" s="488">
        <f t="shared" si="46"/>
        <v>0</v>
      </c>
      <c r="O82" s="488">
        <f t="shared" si="46"/>
        <v>0</v>
      </c>
      <c r="P82" s="488">
        <f t="shared" si="46"/>
        <v>0</v>
      </c>
      <c r="Q82" s="492">
        <f t="shared" si="45"/>
        <v>0</v>
      </c>
    </row>
    <row r="83" spans="3:20" x14ac:dyDescent="0.2">
      <c r="C83" s="122">
        <f>'2. MYYNNIT JA OSTOT'!B33</f>
        <v>0</v>
      </c>
      <c r="D83" s="125">
        <f>'2. MYYNNIT JA OSTOT'!D33</f>
        <v>25.5</v>
      </c>
      <c r="E83" s="493">
        <f>'2. MYYNNIT JA OSTOT'!F33</f>
        <v>0</v>
      </c>
      <c r="F83" s="493">
        <f>'2. MYYNNIT JA OSTOT'!G33</f>
        <v>0</v>
      </c>
      <c r="G83" s="493">
        <f>'2. MYYNNIT JA OSTOT'!H33</f>
        <v>0</v>
      </c>
      <c r="H83" s="493">
        <f>'2. MYYNNIT JA OSTOT'!I33</f>
        <v>0</v>
      </c>
      <c r="I83" s="493">
        <f>'2. MYYNNIT JA OSTOT'!J33</f>
        <v>0</v>
      </c>
      <c r="J83" s="493">
        <f>'2. MYYNNIT JA OSTOT'!K33</f>
        <v>0</v>
      </c>
      <c r="K83" s="493">
        <f>'2. MYYNNIT JA OSTOT'!L33</f>
        <v>0</v>
      </c>
      <c r="L83" s="493">
        <f>'2. MYYNNIT JA OSTOT'!M33</f>
        <v>0</v>
      </c>
      <c r="M83" s="493">
        <f>'2. MYYNNIT JA OSTOT'!N33</f>
        <v>0</v>
      </c>
      <c r="N83" s="493">
        <f>'2. MYYNNIT JA OSTOT'!O33</f>
        <v>0</v>
      </c>
      <c r="O83" s="493">
        <f>'2. MYYNNIT JA OSTOT'!P33</f>
        <v>0</v>
      </c>
      <c r="P83" s="493">
        <f>'2. MYYNNIT JA OSTOT'!Q33</f>
        <v>0</v>
      </c>
      <c r="Q83" s="487">
        <f t="shared" si="45"/>
        <v>0</v>
      </c>
      <c r="T83">
        <v>0</v>
      </c>
    </row>
    <row r="84" spans="3:20" x14ac:dyDescent="0.2">
      <c r="C84" s="28" t="s">
        <v>24</v>
      </c>
      <c r="D84" s="125"/>
      <c r="E84" s="493">
        <f t="shared" ref="E84:P84" si="47">E83-E83/(1+$D83/100)</f>
        <v>0</v>
      </c>
      <c r="F84" s="493">
        <f t="shared" si="47"/>
        <v>0</v>
      </c>
      <c r="G84" s="493">
        <f t="shared" si="47"/>
        <v>0</v>
      </c>
      <c r="H84" s="493">
        <f t="shared" si="47"/>
        <v>0</v>
      </c>
      <c r="I84" s="493">
        <f t="shared" si="47"/>
        <v>0</v>
      </c>
      <c r="J84" s="493">
        <f t="shared" si="47"/>
        <v>0</v>
      </c>
      <c r="K84" s="493">
        <f t="shared" si="47"/>
        <v>0</v>
      </c>
      <c r="L84" s="493">
        <f t="shared" si="47"/>
        <v>0</v>
      </c>
      <c r="M84" s="493">
        <f t="shared" si="47"/>
        <v>0</v>
      </c>
      <c r="N84" s="493">
        <f t="shared" si="47"/>
        <v>0</v>
      </c>
      <c r="O84" s="493">
        <f t="shared" si="47"/>
        <v>0</v>
      </c>
      <c r="P84" s="493">
        <f t="shared" si="47"/>
        <v>0</v>
      </c>
      <c r="Q84" s="489">
        <f t="shared" si="45"/>
        <v>0</v>
      </c>
    </row>
    <row r="85" spans="3:20" x14ac:dyDescent="0.2">
      <c r="C85" s="123">
        <f>'2. MYYNNIT JA OSTOT'!B34</f>
        <v>0</v>
      </c>
      <c r="D85" s="104">
        <f>'2. MYYNNIT JA OSTOT'!D34</f>
        <v>25.5</v>
      </c>
      <c r="E85" s="486">
        <f>'2. MYYNNIT JA OSTOT'!F34</f>
        <v>0</v>
      </c>
      <c r="F85" s="486">
        <f>'2. MYYNNIT JA OSTOT'!G34</f>
        <v>0</v>
      </c>
      <c r="G85" s="486">
        <f>'2. MYYNNIT JA OSTOT'!H34</f>
        <v>0</v>
      </c>
      <c r="H85" s="486">
        <f>'2. MYYNNIT JA OSTOT'!I34</f>
        <v>0</v>
      </c>
      <c r="I85" s="486">
        <f>'2. MYYNNIT JA OSTOT'!J34</f>
        <v>0</v>
      </c>
      <c r="J85" s="486">
        <f>'2. MYYNNIT JA OSTOT'!K34</f>
        <v>0</v>
      </c>
      <c r="K85" s="486">
        <f>'2. MYYNNIT JA OSTOT'!L34</f>
        <v>0</v>
      </c>
      <c r="L85" s="486">
        <f>'2. MYYNNIT JA OSTOT'!M34</f>
        <v>0</v>
      </c>
      <c r="M85" s="486">
        <f>'2. MYYNNIT JA OSTOT'!N34</f>
        <v>0</v>
      </c>
      <c r="N85" s="486">
        <f>'2. MYYNNIT JA OSTOT'!O34</f>
        <v>0</v>
      </c>
      <c r="O85" s="486">
        <f>'2. MYYNNIT JA OSTOT'!P34</f>
        <v>0</v>
      </c>
      <c r="P85" s="486">
        <f>'2. MYYNNIT JA OSTOT'!Q34</f>
        <v>0</v>
      </c>
      <c r="Q85" s="487">
        <f t="shared" si="45"/>
        <v>0</v>
      </c>
    </row>
    <row r="86" spans="3:20" x14ac:dyDescent="0.2">
      <c r="C86" s="121" t="s">
        <v>24</v>
      </c>
      <c r="D86" s="105"/>
      <c r="E86" s="488">
        <f t="shared" ref="E86:P86" si="48">E85-E85/(1+$D85/100)</f>
        <v>0</v>
      </c>
      <c r="F86" s="488">
        <f t="shared" si="48"/>
        <v>0</v>
      </c>
      <c r="G86" s="488">
        <f t="shared" si="48"/>
        <v>0</v>
      </c>
      <c r="H86" s="488">
        <f t="shared" si="48"/>
        <v>0</v>
      </c>
      <c r="I86" s="488">
        <f t="shared" si="48"/>
        <v>0</v>
      </c>
      <c r="J86" s="488">
        <f t="shared" si="48"/>
        <v>0</v>
      </c>
      <c r="K86" s="488">
        <f t="shared" si="48"/>
        <v>0</v>
      </c>
      <c r="L86" s="488">
        <f t="shared" si="48"/>
        <v>0</v>
      </c>
      <c r="M86" s="488">
        <f t="shared" si="48"/>
        <v>0</v>
      </c>
      <c r="N86" s="488">
        <f t="shared" si="48"/>
        <v>0</v>
      </c>
      <c r="O86" s="488">
        <f t="shared" si="48"/>
        <v>0</v>
      </c>
      <c r="P86" s="488">
        <f t="shared" si="48"/>
        <v>0</v>
      </c>
      <c r="Q86" s="489">
        <f t="shared" si="45"/>
        <v>0</v>
      </c>
    </row>
    <row r="87" spans="3:20" x14ac:dyDescent="0.2">
      <c r="C87" s="122">
        <f>'2. MYYNNIT JA OSTOT'!B35</f>
        <v>0</v>
      </c>
      <c r="D87" s="125">
        <f>'2. MYYNNIT JA OSTOT'!D35</f>
        <v>25.5</v>
      </c>
      <c r="E87" s="493">
        <f>'2. MYYNNIT JA OSTOT'!F35</f>
        <v>0</v>
      </c>
      <c r="F87" s="493">
        <f>'2. MYYNNIT JA OSTOT'!G35</f>
        <v>0</v>
      </c>
      <c r="G87" s="493">
        <f>'2. MYYNNIT JA OSTOT'!H35</f>
        <v>0</v>
      </c>
      <c r="H87" s="493">
        <f>'2. MYYNNIT JA OSTOT'!I35</f>
        <v>0</v>
      </c>
      <c r="I87" s="493">
        <f>'2. MYYNNIT JA OSTOT'!J35</f>
        <v>0</v>
      </c>
      <c r="J87" s="493">
        <f>'2. MYYNNIT JA OSTOT'!K35</f>
        <v>0</v>
      </c>
      <c r="K87" s="493">
        <f>'2. MYYNNIT JA OSTOT'!L35</f>
        <v>0</v>
      </c>
      <c r="L87" s="493">
        <f>'2. MYYNNIT JA OSTOT'!M35</f>
        <v>0</v>
      </c>
      <c r="M87" s="493">
        <f>'2. MYYNNIT JA OSTOT'!N35</f>
        <v>0</v>
      </c>
      <c r="N87" s="493">
        <f>'2. MYYNNIT JA OSTOT'!O35</f>
        <v>0</v>
      </c>
      <c r="O87" s="493">
        <f>'2. MYYNNIT JA OSTOT'!P35</f>
        <v>0</v>
      </c>
      <c r="P87" s="493">
        <f>'2. MYYNNIT JA OSTOT'!Q35</f>
        <v>0</v>
      </c>
      <c r="Q87" s="487">
        <f t="shared" si="45"/>
        <v>0</v>
      </c>
    </row>
    <row r="88" spans="3:20" x14ac:dyDescent="0.2">
      <c r="C88" s="28" t="s">
        <v>24</v>
      </c>
      <c r="D88" s="125"/>
      <c r="E88" s="493">
        <f t="shared" ref="E88:P88" si="49">E87-E87/(1+$D87/100)</f>
        <v>0</v>
      </c>
      <c r="F88" s="493">
        <f t="shared" si="49"/>
        <v>0</v>
      </c>
      <c r="G88" s="493">
        <f t="shared" si="49"/>
        <v>0</v>
      </c>
      <c r="H88" s="493">
        <f t="shared" si="49"/>
        <v>0</v>
      </c>
      <c r="I88" s="493">
        <f t="shared" si="49"/>
        <v>0</v>
      </c>
      <c r="J88" s="493">
        <f t="shared" si="49"/>
        <v>0</v>
      </c>
      <c r="K88" s="493">
        <f t="shared" si="49"/>
        <v>0</v>
      </c>
      <c r="L88" s="493">
        <f t="shared" si="49"/>
        <v>0</v>
      </c>
      <c r="M88" s="493">
        <f t="shared" si="49"/>
        <v>0</v>
      </c>
      <c r="N88" s="493">
        <f t="shared" si="49"/>
        <v>0</v>
      </c>
      <c r="O88" s="493">
        <f t="shared" si="49"/>
        <v>0</v>
      </c>
      <c r="P88" s="493">
        <f t="shared" si="49"/>
        <v>0</v>
      </c>
      <c r="Q88" s="492">
        <f t="shared" si="45"/>
        <v>0</v>
      </c>
    </row>
    <row r="89" spans="3:20" x14ac:dyDescent="0.2">
      <c r="C89" s="123">
        <f>'2. MYYNNIT JA OSTOT'!B36</f>
        <v>0</v>
      </c>
      <c r="D89" s="104">
        <f>'2. MYYNNIT JA OSTOT'!D36</f>
        <v>25.5</v>
      </c>
      <c r="E89" s="486">
        <f>'2. MYYNNIT JA OSTOT'!F36</f>
        <v>0</v>
      </c>
      <c r="F89" s="486">
        <f>'2. MYYNNIT JA OSTOT'!G36</f>
        <v>0</v>
      </c>
      <c r="G89" s="486">
        <f>'2. MYYNNIT JA OSTOT'!H36</f>
        <v>0</v>
      </c>
      <c r="H89" s="486">
        <f>'2. MYYNNIT JA OSTOT'!I36</f>
        <v>0</v>
      </c>
      <c r="I89" s="486">
        <f>'2. MYYNNIT JA OSTOT'!J36</f>
        <v>0</v>
      </c>
      <c r="J89" s="486">
        <f>'2. MYYNNIT JA OSTOT'!K36</f>
        <v>0</v>
      </c>
      <c r="K89" s="486">
        <f>'2. MYYNNIT JA OSTOT'!L36</f>
        <v>0</v>
      </c>
      <c r="L89" s="486">
        <f>'2. MYYNNIT JA OSTOT'!M36</f>
        <v>0</v>
      </c>
      <c r="M89" s="486">
        <f>'2. MYYNNIT JA OSTOT'!N36</f>
        <v>0</v>
      </c>
      <c r="N89" s="486">
        <f>'2. MYYNNIT JA OSTOT'!O36</f>
        <v>0</v>
      </c>
      <c r="O89" s="486">
        <f>'2. MYYNNIT JA OSTOT'!P36</f>
        <v>0</v>
      </c>
      <c r="P89" s="486">
        <f>'2. MYYNNIT JA OSTOT'!Q36</f>
        <v>0</v>
      </c>
      <c r="Q89" s="487">
        <f t="shared" si="45"/>
        <v>0</v>
      </c>
    </row>
    <row r="90" spans="3:20" x14ac:dyDescent="0.2">
      <c r="C90" s="121" t="s">
        <v>24</v>
      </c>
      <c r="D90" s="105"/>
      <c r="E90" s="488">
        <f t="shared" ref="E90:P90" si="50">E89-E89/(1+$D89/100)</f>
        <v>0</v>
      </c>
      <c r="F90" s="488">
        <f t="shared" si="50"/>
        <v>0</v>
      </c>
      <c r="G90" s="488">
        <f t="shared" si="50"/>
        <v>0</v>
      </c>
      <c r="H90" s="488">
        <f t="shared" si="50"/>
        <v>0</v>
      </c>
      <c r="I90" s="488">
        <f t="shared" si="50"/>
        <v>0</v>
      </c>
      <c r="J90" s="488">
        <f t="shared" si="50"/>
        <v>0</v>
      </c>
      <c r="K90" s="488">
        <f t="shared" si="50"/>
        <v>0</v>
      </c>
      <c r="L90" s="488">
        <f t="shared" si="50"/>
        <v>0</v>
      </c>
      <c r="M90" s="488">
        <f t="shared" si="50"/>
        <v>0</v>
      </c>
      <c r="N90" s="488">
        <f t="shared" si="50"/>
        <v>0</v>
      </c>
      <c r="O90" s="488">
        <f t="shared" si="50"/>
        <v>0</v>
      </c>
      <c r="P90" s="488">
        <f t="shared" si="50"/>
        <v>0</v>
      </c>
      <c r="Q90" s="489">
        <f t="shared" si="45"/>
        <v>0</v>
      </c>
    </row>
    <row r="91" spans="3:20" x14ac:dyDescent="0.2">
      <c r="C91" s="122">
        <f>'2. MYYNNIT JA OSTOT'!B37</f>
        <v>0</v>
      </c>
      <c r="D91" s="125">
        <f>'2. MYYNNIT JA OSTOT'!D37</f>
        <v>25.5</v>
      </c>
      <c r="E91" s="493">
        <f>'2. MYYNNIT JA OSTOT'!F37</f>
        <v>0</v>
      </c>
      <c r="F91" s="493">
        <f>'2. MYYNNIT JA OSTOT'!G37</f>
        <v>0</v>
      </c>
      <c r="G91" s="493">
        <f>'2. MYYNNIT JA OSTOT'!H37</f>
        <v>0</v>
      </c>
      <c r="H91" s="493">
        <f>'2. MYYNNIT JA OSTOT'!I37</f>
        <v>0</v>
      </c>
      <c r="I91" s="493">
        <f>'2. MYYNNIT JA OSTOT'!J37</f>
        <v>0</v>
      </c>
      <c r="J91" s="493">
        <f>'2. MYYNNIT JA OSTOT'!K37</f>
        <v>0</v>
      </c>
      <c r="K91" s="493">
        <f>'2. MYYNNIT JA OSTOT'!L37</f>
        <v>0</v>
      </c>
      <c r="L91" s="493">
        <f>'2. MYYNNIT JA OSTOT'!M37</f>
        <v>0</v>
      </c>
      <c r="M91" s="493">
        <f>'2. MYYNNIT JA OSTOT'!N37</f>
        <v>0</v>
      </c>
      <c r="N91" s="493">
        <f>'2. MYYNNIT JA OSTOT'!O37</f>
        <v>0</v>
      </c>
      <c r="O91" s="493">
        <f>'2. MYYNNIT JA OSTOT'!P37</f>
        <v>0</v>
      </c>
      <c r="P91" s="493">
        <f>'2. MYYNNIT JA OSTOT'!Q37</f>
        <v>0</v>
      </c>
      <c r="Q91" s="492">
        <f t="shared" si="45"/>
        <v>0</v>
      </c>
    </row>
    <row r="92" spans="3:20" x14ac:dyDescent="0.2">
      <c r="C92" s="28" t="s">
        <v>24</v>
      </c>
      <c r="D92" s="125"/>
      <c r="E92" s="493">
        <f t="shared" ref="E92:P92" si="51">E91-E91/(1+$D91/100)</f>
        <v>0</v>
      </c>
      <c r="F92" s="493">
        <f t="shared" si="51"/>
        <v>0</v>
      </c>
      <c r="G92" s="493">
        <f t="shared" si="51"/>
        <v>0</v>
      </c>
      <c r="H92" s="493">
        <f t="shared" si="51"/>
        <v>0</v>
      </c>
      <c r="I92" s="493">
        <f t="shared" si="51"/>
        <v>0</v>
      </c>
      <c r="J92" s="493">
        <f t="shared" si="51"/>
        <v>0</v>
      </c>
      <c r="K92" s="493">
        <f t="shared" si="51"/>
        <v>0</v>
      </c>
      <c r="L92" s="493">
        <f t="shared" si="51"/>
        <v>0</v>
      </c>
      <c r="M92" s="493">
        <f t="shared" si="51"/>
        <v>0</v>
      </c>
      <c r="N92" s="493">
        <f t="shared" si="51"/>
        <v>0</v>
      </c>
      <c r="O92" s="493">
        <f t="shared" si="51"/>
        <v>0</v>
      </c>
      <c r="P92" s="493">
        <f t="shared" si="51"/>
        <v>0</v>
      </c>
      <c r="Q92" s="492">
        <f t="shared" si="45"/>
        <v>0</v>
      </c>
    </row>
    <row r="93" spans="3:20" x14ac:dyDescent="0.2">
      <c r="C93" s="123">
        <f>'2. MYYNNIT JA OSTOT'!B38</f>
        <v>0</v>
      </c>
      <c r="D93" s="104">
        <f>'2. MYYNNIT JA OSTOT'!D38</f>
        <v>25.5</v>
      </c>
      <c r="E93" s="486">
        <f>'2. MYYNNIT JA OSTOT'!F38</f>
        <v>0</v>
      </c>
      <c r="F93" s="486">
        <f>'2. MYYNNIT JA OSTOT'!G38</f>
        <v>0</v>
      </c>
      <c r="G93" s="486">
        <f>'2. MYYNNIT JA OSTOT'!H38</f>
        <v>0</v>
      </c>
      <c r="H93" s="486">
        <f>'2. MYYNNIT JA OSTOT'!I38</f>
        <v>0</v>
      </c>
      <c r="I93" s="486">
        <f>'2. MYYNNIT JA OSTOT'!J38</f>
        <v>0</v>
      </c>
      <c r="J93" s="486">
        <f>'2. MYYNNIT JA OSTOT'!K38</f>
        <v>0</v>
      </c>
      <c r="K93" s="486">
        <f>'2. MYYNNIT JA OSTOT'!L38</f>
        <v>0</v>
      </c>
      <c r="L93" s="486">
        <f>'2. MYYNNIT JA OSTOT'!M38</f>
        <v>0</v>
      </c>
      <c r="M93" s="486">
        <f>'2. MYYNNIT JA OSTOT'!N38</f>
        <v>0</v>
      </c>
      <c r="N93" s="486">
        <f>'2. MYYNNIT JA OSTOT'!O38</f>
        <v>0</v>
      </c>
      <c r="O93" s="486">
        <f>'2. MYYNNIT JA OSTOT'!P38</f>
        <v>0</v>
      </c>
      <c r="P93" s="486">
        <f>'2. MYYNNIT JA OSTOT'!Q38</f>
        <v>0</v>
      </c>
      <c r="Q93" s="487">
        <f t="shared" si="45"/>
        <v>0</v>
      </c>
    </row>
    <row r="94" spans="3:20" x14ac:dyDescent="0.2">
      <c r="C94" s="121" t="s">
        <v>24</v>
      </c>
      <c r="D94" s="105"/>
      <c r="E94" s="488">
        <f t="shared" ref="E94:P94" si="52">E93-E93/(1+$D93/100)</f>
        <v>0</v>
      </c>
      <c r="F94" s="488">
        <f t="shared" si="52"/>
        <v>0</v>
      </c>
      <c r="G94" s="488">
        <f t="shared" si="52"/>
        <v>0</v>
      </c>
      <c r="H94" s="488">
        <f t="shared" si="52"/>
        <v>0</v>
      </c>
      <c r="I94" s="488">
        <f t="shared" si="52"/>
        <v>0</v>
      </c>
      <c r="J94" s="488">
        <f t="shared" si="52"/>
        <v>0</v>
      </c>
      <c r="K94" s="488">
        <f t="shared" si="52"/>
        <v>0</v>
      </c>
      <c r="L94" s="488">
        <f t="shared" si="52"/>
        <v>0</v>
      </c>
      <c r="M94" s="488">
        <f t="shared" si="52"/>
        <v>0</v>
      </c>
      <c r="N94" s="488">
        <f t="shared" si="52"/>
        <v>0</v>
      </c>
      <c r="O94" s="488">
        <f t="shared" si="52"/>
        <v>0</v>
      </c>
      <c r="P94" s="488">
        <f t="shared" si="52"/>
        <v>0</v>
      </c>
      <c r="Q94" s="489">
        <f t="shared" si="45"/>
        <v>0</v>
      </c>
    </row>
    <row r="95" spans="3:20" ht="13.5" thickBot="1" x14ac:dyDescent="0.25">
      <c r="C95" s="122">
        <f>'2. MYYNNIT JA OSTOT'!B39</f>
        <v>0</v>
      </c>
      <c r="D95" s="124">
        <f>'2. MYYNNIT JA OSTOT'!D39</f>
        <v>25.5</v>
      </c>
      <c r="E95" s="491">
        <f>'2. MYYNNIT JA OSTOT'!F39</f>
        <v>0</v>
      </c>
      <c r="F95" s="491">
        <f>'2. MYYNNIT JA OSTOT'!G39</f>
        <v>0</v>
      </c>
      <c r="G95" s="491">
        <f>'2. MYYNNIT JA OSTOT'!H39</f>
        <v>0</v>
      </c>
      <c r="H95" s="491">
        <f>'2. MYYNNIT JA OSTOT'!I39</f>
        <v>0</v>
      </c>
      <c r="I95" s="491">
        <f>'2. MYYNNIT JA OSTOT'!J39</f>
        <v>0</v>
      </c>
      <c r="J95" s="491">
        <f>'2. MYYNNIT JA OSTOT'!K39</f>
        <v>0</v>
      </c>
      <c r="K95" s="491">
        <f>'2. MYYNNIT JA OSTOT'!L39</f>
        <v>0</v>
      </c>
      <c r="L95" s="491">
        <f>'2. MYYNNIT JA OSTOT'!M39</f>
        <v>0</v>
      </c>
      <c r="M95" s="491">
        <f>'2. MYYNNIT JA OSTOT'!N39</f>
        <v>0</v>
      </c>
      <c r="N95" s="491">
        <f>'2. MYYNNIT JA OSTOT'!O39</f>
        <v>0</v>
      </c>
      <c r="O95" s="491">
        <f>'2. MYYNNIT JA OSTOT'!P39</f>
        <v>0</v>
      </c>
      <c r="P95" s="491">
        <f>'2. MYYNNIT JA OSTOT'!Q39</f>
        <v>0</v>
      </c>
      <c r="Q95" s="487">
        <f t="shared" ref="Q95:Q96" si="53">SUM(E95:P95)</f>
        <v>0</v>
      </c>
    </row>
    <row r="96" spans="3:20" x14ac:dyDescent="0.2">
      <c r="C96" s="28" t="s">
        <v>24</v>
      </c>
      <c r="D96" s="125"/>
      <c r="E96" s="493">
        <f t="shared" ref="E96:P96" si="54">E95-E95/(1+$D95/100)</f>
        <v>0</v>
      </c>
      <c r="F96" s="493">
        <f t="shared" si="54"/>
        <v>0</v>
      </c>
      <c r="G96" s="493">
        <f t="shared" si="54"/>
        <v>0</v>
      </c>
      <c r="H96" s="493">
        <f t="shared" si="54"/>
        <v>0</v>
      </c>
      <c r="I96" s="493">
        <f t="shared" si="54"/>
        <v>0</v>
      </c>
      <c r="J96" s="493">
        <f t="shared" si="54"/>
        <v>0</v>
      </c>
      <c r="K96" s="493">
        <f t="shared" si="54"/>
        <v>0</v>
      </c>
      <c r="L96" s="493">
        <f t="shared" si="54"/>
        <v>0</v>
      </c>
      <c r="M96" s="493">
        <f t="shared" si="54"/>
        <v>0</v>
      </c>
      <c r="N96" s="493">
        <f t="shared" si="54"/>
        <v>0</v>
      </c>
      <c r="O96" s="493">
        <f t="shared" si="54"/>
        <v>0</v>
      </c>
      <c r="P96" s="493">
        <f t="shared" si="54"/>
        <v>0</v>
      </c>
      <c r="Q96" s="492">
        <f t="shared" si="53"/>
        <v>0</v>
      </c>
    </row>
    <row r="97" spans="3:20" x14ac:dyDescent="0.2">
      <c r="C97" s="123">
        <f>'2. MYYNNIT JA OSTOT'!B40</f>
        <v>0</v>
      </c>
      <c r="D97" s="104">
        <f>'2. MYYNNIT JA OSTOT'!D40</f>
        <v>25.5</v>
      </c>
      <c r="E97" s="486">
        <f>'2. MYYNNIT JA OSTOT'!F40</f>
        <v>0</v>
      </c>
      <c r="F97" s="486">
        <f>'2. MYYNNIT JA OSTOT'!G40</f>
        <v>0</v>
      </c>
      <c r="G97" s="486">
        <f>'2. MYYNNIT JA OSTOT'!H40</f>
        <v>0</v>
      </c>
      <c r="H97" s="486">
        <f>'2. MYYNNIT JA OSTOT'!I40</f>
        <v>0</v>
      </c>
      <c r="I97" s="486">
        <f>'2. MYYNNIT JA OSTOT'!J40</f>
        <v>0</v>
      </c>
      <c r="J97" s="486">
        <f>'2. MYYNNIT JA OSTOT'!K40</f>
        <v>0</v>
      </c>
      <c r="K97" s="486">
        <f>'2. MYYNNIT JA OSTOT'!L40</f>
        <v>0</v>
      </c>
      <c r="L97" s="486">
        <f>'2. MYYNNIT JA OSTOT'!M40</f>
        <v>0</v>
      </c>
      <c r="M97" s="486">
        <f>'2. MYYNNIT JA OSTOT'!N40</f>
        <v>0</v>
      </c>
      <c r="N97" s="486">
        <f>'2. MYYNNIT JA OSTOT'!O40</f>
        <v>0</v>
      </c>
      <c r="O97" s="486">
        <f>'2. MYYNNIT JA OSTOT'!P40</f>
        <v>0</v>
      </c>
      <c r="P97" s="486">
        <f>'2. MYYNNIT JA OSTOT'!Q40</f>
        <v>0</v>
      </c>
      <c r="Q97" s="487">
        <f>SUM(E97:P97)</f>
        <v>0</v>
      </c>
    </row>
    <row r="98" spans="3:20" x14ac:dyDescent="0.2">
      <c r="C98" s="121" t="s">
        <v>24</v>
      </c>
      <c r="D98" s="105"/>
      <c r="E98" s="488">
        <f t="shared" ref="E98:P98" si="55">E97-E97/(1+$D97/100)</f>
        <v>0</v>
      </c>
      <c r="F98" s="488">
        <f t="shared" si="55"/>
        <v>0</v>
      </c>
      <c r="G98" s="488">
        <f t="shared" si="55"/>
        <v>0</v>
      </c>
      <c r="H98" s="488">
        <f t="shared" si="55"/>
        <v>0</v>
      </c>
      <c r="I98" s="488">
        <f t="shared" si="55"/>
        <v>0</v>
      </c>
      <c r="J98" s="488">
        <f t="shared" si="55"/>
        <v>0</v>
      </c>
      <c r="K98" s="488">
        <f t="shared" si="55"/>
        <v>0</v>
      </c>
      <c r="L98" s="488">
        <f t="shared" si="55"/>
        <v>0</v>
      </c>
      <c r="M98" s="488">
        <f t="shared" si="55"/>
        <v>0</v>
      </c>
      <c r="N98" s="488">
        <f t="shared" si="55"/>
        <v>0</v>
      </c>
      <c r="O98" s="488">
        <f t="shared" si="55"/>
        <v>0</v>
      </c>
      <c r="P98" s="488">
        <f t="shared" si="55"/>
        <v>0</v>
      </c>
      <c r="Q98" s="489">
        <f>SUM(E98:P98)</f>
        <v>0</v>
      </c>
    </row>
    <row r="99" spans="3:20" ht="13.5" thickBot="1" x14ac:dyDescent="0.25">
      <c r="C99" s="122">
        <f>'2. MYYNNIT JA OSTOT'!B41</f>
        <v>0</v>
      </c>
      <c r="D99" s="124">
        <f>'2. MYYNNIT JA OSTOT'!D41</f>
        <v>25.5</v>
      </c>
      <c r="E99" s="491">
        <f>'2. MYYNNIT JA OSTOT'!F41</f>
        <v>0</v>
      </c>
      <c r="F99" s="491">
        <f>'2. MYYNNIT JA OSTOT'!G41</f>
        <v>0</v>
      </c>
      <c r="G99" s="491">
        <f>'2. MYYNNIT JA OSTOT'!H41</f>
        <v>0</v>
      </c>
      <c r="H99" s="491">
        <f>'2. MYYNNIT JA OSTOT'!I41</f>
        <v>0</v>
      </c>
      <c r="I99" s="491">
        <f>'2. MYYNNIT JA OSTOT'!J41</f>
        <v>0</v>
      </c>
      <c r="J99" s="491">
        <f>'2. MYYNNIT JA OSTOT'!K41</f>
        <v>0</v>
      </c>
      <c r="K99" s="491">
        <f>'2. MYYNNIT JA OSTOT'!L41</f>
        <v>0</v>
      </c>
      <c r="L99" s="491">
        <f>'2. MYYNNIT JA OSTOT'!M41</f>
        <v>0</v>
      </c>
      <c r="M99" s="491">
        <f>'2. MYYNNIT JA OSTOT'!N41</f>
        <v>0</v>
      </c>
      <c r="N99" s="491">
        <f>'2. MYYNNIT JA OSTOT'!O41</f>
        <v>0</v>
      </c>
      <c r="O99" s="491">
        <f>'2. MYYNNIT JA OSTOT'!P41</f>
        <v>0</v>
      </c>
      <c r="P99" s="491">
        <f>'2. MYYNNIT JA OSTOT'!Q41</f>
        <v>0</v>
      </c>
      <c r="Q99" s="487">
        <f t="shared" ref="Q99:Q100" si="56">SUM(E99:P99)</f>
        <v>0</v>
      </c>
    </row>
    <row r="100" spans="3:20" x14ac:dyDescent="0.2">
      <c r="C100" s="28" t="s">
        <v>24</v>
      </c>
      <c r="D100" s="125"/>
      <c r="E100" s="493">
        <f t="shared" ref="E100:P100" si="57">E99-E99/(1+$D99/100)</f>
        <v>0</v>
      </c>
      <c r="F100" s="493">
        <f t="shared" si="57"/>
        <v>0</v>
      </c>
      <c r="G100" s="493">
        <f t="shared" si="57"/>
        <v>0</v>
      </c>
      <c r="H100" s="493">
        <f t="shared" si="57"/>
        <v>0</v>
      </c>
      <c r="I100" s="493">
        <f t="shared" si="57"/>
        <v>0</v>
      </c>
      <c r="J100" s="493">
        <f t="shared" si="57"/>
        <v>0</v>
      </c>
      <c r="K100" s="493">
        <f t="shared" si="57"/>
        <v>0</v>
      </c>
      <c r="L100" s="493">
        <f t="shared" si="57"/>
        <v>0</v>
      </c>
      <c r="M100" s="493">
        <f t="shared" si="57"/>
        <v>0</v>
      </c>
      <c r="N100" s="493">
        <f t="shared" si="57"/>
        <v>0</v>
      </c>
      <c r="O100" s="493">
        <f t="shared" si="57"/>
        <v>0</v>
      </c>
      <c r="P100" s="493">
        <f t="shared" si="57"/>
        <v>0</v>
      </c>
      <c r="Q100" s="492">
        <f t="shared" si="56"/>
        <v>0</v>
      </c>
    </row>
    <row r="101" spans="3:20" x14ac:dyDescent="0.2">
      <c r="C101" s="123">
        <f>'2. MYYNNIT JA OSTOT'!B42</f>
        <v>0</v>
      </c>
      <c r="D101" s="104">
        <f>'2. MYYNNIT JA OSTOT'!D42</f>
        <v>25.5</v>
      </c>
      <c r="E101" s="486">
        <f>'2. MYYNNIT JA OSTOT'!F42</f>
        <v>0</v>
      </c>
      <c r="F101" s="486">
        <f>'2. MYYNNIT JA OSTOT'!G42</f>
        <v>0</v>
      </c>
      <c r="G101" s="486">
        <f>'2. MYYNNIT JA OSTOT'!H42</f>
        <v>0</v>
      </c>
      <c r="H101" s="486">
        <f>'2. MYYNNIT JA OSTOT'!I42</f>
        <v>0</v>
      </c>
      <c r="I101" s="486">
        <f>'2. MYYNNIT JA OSTOT'!J42</f>
        <v>0</v>
      </c>
      <c r="J101" s="486">
        <f>'2. MYYNNIT JA OSTOT'!K42</f>
        <v>0</v>
      </c>
      <c r="K101" s="486">
        <f>'2. MYYNNIT JA OSTOT'!L42</f>
        <v>0</v>
      </c>
      <c r="L101" s="486">
        <f>'2. MYYNNIT JA OSTOT'!M42</f>
        <v>0</v>
      </c>
      <c r="M101" s="486">
        <f>'2. MYYNNIT JA OSTOT'!N42</f>
        <v>0</v>
      </c>
      <c r="N101" s="486">
        <f>'2. MYYNNIT JA OSTOT'!O42</f>
        <v>0</v>
      </c>
      <c r="O101" s="486">
        <f>'2. MYYNNIT JA OSTOT'!P42</f>
        <v>0</v>
      </c>
      <c r="P101" s="486">
        <f>'2. MYYNNIT JA OSTOT'!Q42</f>
        <v>0</v>
      </c>
      <c r="Q101" s="495">
        <f t="shared" ref="Q101:Q114" si="58">SUM(E101:P101)</f>
        <v>0</v>
      </c>
    </row>
    <row r="102" spans="3:20" x14ac:dyDescent="0.2">
      <c r="C102" s="121" t="s">
        <v>24</v>
      </c>
      <c r="D102" s="105"/>
      <c r="E102" s="488">
        <f t="shared" ref="E102:P102" si="59">E101-E101/(1+$D101/100)</f>
        <v>0</v>
      </c>
      <c r="F102" s="488">
        <f t="shared" si="59"/>
        <v>0</v>
      </c>
      <c r="G102" s="488">
        <f t="shared" si="59"/>
        <v>0</v>
      </c>
      <c r="H102" s="488">
        <f t="shared" si="59"/>
        <v>0</v>
      </c>
      <c r="I102" s="488">
        <f t="shared" si="59"/>
        <v>0</v>
      </c>
      <c r="J102" s="488">
        <f t="shared" si="59"/>
        <v>0</v>
      </c>
      <c r="K102" s="488">
        <f t="shared" si="59"/>
        <v>0</v>
      </c>
      <c r="L102" s="488">
        <f t="shared" si="59"/>
        <v>0</v>
      </c>
      <c r="M102" s="488">
        <f t="shared" si="59"/>
        <v>0</v>
      </c>
      <c r="N102" s="488">
        <f t="shared" si="59"/>
        <v>0</v>
      </c>
      <c r="O102" s="488">
        <f t="shared" si="59"/>
        <v>0</v>
      </c>
      <c r="P102" s="488">
        <f t="shared" si="59"/>
        <v>0</v>
      </c>
      <c r="Q102" s="492">
        <f t="shared" si="58"/>
        <v>0</v>
      </c>
    </row>
    <row r="103" spans="3:20" x14ac:dyDescent="0.2">
      <c r="C103" s="122">
        <f>'2. MYYNNIT JA OSTOT'!B43</f>
        <v>0</v>
      </c>
      <c r="D103" s="125">
        <f>'2. MYYNNIT JA OSTOT'!D43</f>
        <v>25.5</v>
      </c>
      <c r="E103" s="493">
        <f>'2. MYYNNIT JA OSTOT'!F43</f>
        <v>0</v>
      </c>
      <c r="F103" s="493">
        <f>'2. MYYNNIT JA OSTOT'!G43</f>
        <v>0</v>
      </c>
      <c r="G103" s="493">
        <f>'2. MYYNNIT JA OSTOT'!H43</f>
        <v>0</v>
      </c>
      <c r="H103" s="493">
        <f>'2. MYYNNIT JA OSTOT'!I43</f>
        <v>0</v>
      </c>
      <c r="I103" s="493">
        <f>'2. MYYNNIT JA OSTOT'!J43</f>
        <v>0</v>
      </c>
      <c r="J103" s="493">
        <f>'2. MYYNNIT JA OSTOT'!K43</f>
        <v>0</v>
      </c>
      <c r="K103" s="493">
        <f>'2. MYYNNIT JA OSTOT'!L43</f>
        <v>0</v>
      </c>
      <c r="L103" s="493">
        <f>'2. MYYNNIT JA OSTOT'!M43</f>
        <v>0</v>
      </c>
      <c r="M103" s="493">
        <f>'2. MYYNNIT JA OSTOT'!N43</f>
        <v>0</v>
      </c>
      <c r="N103" s="493">
        <f>'2. MYYNNIT JA OSTOT'!O43</f>
        <v>0</v>
      </c>
      <c r="O103" s="493">
        <f>'2. MYYNNIT JA OSTOT'!P43</f>
        <v>0</v>
      </c>
      <c r="P103" s="493">
        <f>'2. MYYNNIT JA OSTOT'!Q43</f>
        <v>0</v>
      </c>
      <c r="Q103" s="487">
        <f t="shared" si="58"/>
        <v>0</v>
      </c>
      <c r="T103">
        <v>0</v>
      </c>
    </row>
    <row r="104" spans="3:20" x14ac:dyDescent="0.2">
      <c r="C104" s="28" t="s">
        <v>24</v>
      </c>
      <c r="D104" s="125"/>
      <c r="E104" s="493">
        <f t="shared" ref="E104:P104" si="60">E103-E103/(1+$D103/100)</f>
        <v>0</v>
      </c>
      <c r="F104" s="493">
        <f t="shared" si="60"/>
        <v>0</v>
      </c>
      <c r="G104" s="493">
        <f t="shared" si="60"/>
        <v>0</v>
      </c>
      <c r="H104" s="493">
        <f t="shared" si="60"/>
        <v>0</v>
      </c>
      <c r="I104" s="493">
        <f t="shared" si="60"/>
        <v>0</v>
      </c>
      <c r="J104" s="493">
        <f t="shared" si="60"/>
        <v>0</v>
      </c>
      <c r="K104" s="493">
        <f t="shared" si="60"/>
        <v>0</v>
      </c>
      <c r="L104" s="493">
        <f t="shared" si="60"/>
        <v>0</v>
      </c>
      <c r="M104" s="493">
        <f t="shared" si="60"/>
        <v>0</v>
      </c>
      <c r="N104" s="493">
        <f t="shared" si="60"/>
        <v>0</v>
      </c>
      <c r="O104" s="493">
        <f t="shared" si="60"/>
        <v>0</v>
      </c>
      <c r="P104" s="493">
        <f t="shared" si="60"/>
        <v>0</v>
      </c>
      <c r="Q104" s="489">
        <f t="shared" si="58"/>
        <v>0</v>
      </c>
    </row>
    <row r="105" spans="3:20" x14ac:dyDescent="0.2">
      <c r="C105" s="123">
        <f>'2. MYYNNIT JA OSTOT'!B44</f>
        <v>0</v>
      </c>
      <c r="D105" s="104">
        <f>'2. MYYNNIT JA OSTOT'!D44</f>
        <v>25.5</v>
      </c>
      <c r="E105" s="486">
        <f>'2. MYYNNIT JA OSTOT'!F44</f>
        <v>0</v>
      </c>
      <c r="F105" s="486">
        <f>'2. MYYNNIT JA OSTOT'!G44</f>
        <v>0</v>
      </c>
      <c r="G105" s="486">
        <f>'2. MYYNNIT JA OSTOT'!H44</f>
        <v>0</v>
      </c>
      <c r="H105" s="486">
        <f>'2. MYYNNIT JA OSTOT'!I44</f>
        <v>0</v>
      </c>
      <c r="I105" s="486">
        <f>'2. MYYNNIT JA OSTOT'!J44</f>
        <v>0</v>
      </c>
      <c r="J105" s="486">
        <f>'2. MYYNNIT JA OSTOT'!K44</f>
        <v>0</v>
      </c>
      <c r="K105" s="486">
        <f>'2. MYYNNIT JA OSTOT'!L44</f>
        <v>0</v>
      </c>
      <c r="L105" s="486">
        <f>'2. MYYNNIT JA OSTOT'!M44</f>
        <v>0</v>
      </c>
      <c r="M105" s="486">
        <f>'2. MYYNNIT JA OSTOT'!N44</f>
        <v>0</v>
      </c>
      <c r="N105" s="486">
        <f>'2. MYYNNIT JA OSTOT'!O44</f>
        <v>0</v>
      </c>
      <c r="O105" s="486">
        <f>'2. MYYNNIT JA OSTOT'!P44</f>
        <v>0</v>
      </c>
      <c r="P105" s="486">
        <f>'2. MYYNNIT JA OSTOT'!Q44</f>
        <v>0</v>
      </c>
      <c r="Q105" s="487">
        <f t="shared" si="58"/>
        <v>0</v>
      </c>
    </row>
    <row r="106" spans="3:20" x14ac:dyDescent="0.2">
      <c r="C106" s="121" t="s">
        <v>24</v>
      </c>
      <c r="D106" s="105"/>
      <c r="E106" s="488">
        <f t="shared" ref="E106:P106" si="61">E105-E105/(1+$D105/100)</f>
        <v>0</v>
      </c>
      <c r="F106" s="488">
        <f t="shared" si="61"/>
        <v>0</v>
      </c>
      <c r="G106" s="488">
        <f t="shared" si="61"/>
        <v>0</v>
      </c>
      <c r="H106" s="488">
        <f t="shared" si="61"/>
        <v>0</v>
      </c>
      <c r="I106" s="488">
        <f t="shared" si="61"/>
        <v>0</v>
      </c>
      <c r="J106" s="488">
        <f t="shared" si="61"/>
        <v>0</v>
      </c>
      <c r="K106" s="488">
        <f t="shared" si="61"/>
        <v>0</v>
      </c>
      <c r="L106" s="488">
        <f t="shared" si="61"/>
        <v>0</v>
      </c>
      <c r="M106" s="488">
        <f t="shared" si="61"/>
        <v>0</v>
      </c>
      <c r="N106" s="488">
        <f t="shared" si="61"/>
        <v>0</v>
      </c>
      <c r="O106" s="488">
        <f t="shared" si="61"/>
        <v>0</v>
      </c>
      <c r="P106" s="488">
        <f t="shared" si="61"/>
        <v>0</v>
      </c>
      <c r="Q106" s="489">
        <f t="shared" si="58"/>
        <v>0</v>
      </c>
    </row>
    <row r="107" spans="3:20" x14ac:dyDescent="0.2">
      <c r="C107" s="122">
        <f>'2. MYYNNIT JA OSTOT'!B45</f>
        <v>0</v>
      </c>
      <c r="D107" s="125">
        <f>'2. MYYNNIT JA OSTOT'!D45</f>
        <v>25.5</v>
      </c>
      <c r="E107" s="493">
        <f>'2. MYYNNIT JA OSTOT'!F45</f>
        <v>0</v>
      </c>
      <c r="F107" s="493">
        <f>'2. MYYNNIT JA OSTOT'!G45</f>
        <v>0</v>
      </c>
      <c r="G107" s="493">
        <f>'2. MYYNNIT JA OSTOT'!H45</f>
        <v>0</v>
      </c>
      <c r="H107" s="493">
        <f>'2. MYYNNIT JA OSTOT'!I45</f>
        <v>0</v>
      </c>
      <c r="I107" s="493">
        <f>'2. MYYNNIT JA OSTOT'!J45</f>
        <v>0</v>
      </c>
      <c r="J107" s="493">
        <f>'2. MYYNNIT JA OSTOT'!K45</f>
        <v>0</v>
      </c>
      <c r="K107" s="493">
        <f>'2. MYYNNIT JA OSTOT'!L45</f>
        <v>0</v>
      </c>
      <c r="L107" s="493">
        <f>'2. MYYNNIT JA OSTOT'!M45</f>
        <v>0</v>
      </c>
      <c r="M107" s="493">
        <f>'2. MYYNNIT JA OSTOT'!N45</f>
        <v>0</v>
      </c>
      <c r="N107" s="493">
        <f>'2. MYYNNIT JA OSTOT'!O45</f>
        <v>0</v>
      </c>
      <c r="O107" s="493">
        <f>'2. MYYNNIT JA OSTOT'!P45</f>
        <v>0</v>
      </c>
      <c r="P107" s="493">
        <f>'2. MYYNNIT JA OSTOT'!Q45</f>
        <v>0</v>
      </c>
      <c r="Q107" s="487">
        <f t="shared" si="58"/>
        <v>0</v>
      </c>
    </row>
    <row r="108" spans="3:20" x14ac:dyDescent="0.2">
      <c r="C108" s="28" t="s">
        <v>24</v>
      </c>
      <c r="D108" s="125"/>
      <c r="E108" s="493">
        <f t="shared" ref="E108:P108" si="62">E107-E107/(1+$D107/100)</f>
        <v>0</v>
      </c>
      <c r="F108" s="493">
        <f t="shared" si="62"/>
        <v>0</v>
      </c>
      <c r="G108" s="493">
        <f t="shared" si="62"/>
        <v>0</v>
      </c>
      <c r="H108" s="493">
        <f t="shared" si="62"/>
        <v>0</v>
      </c>
      <c r="I108" s="493">
        <f t="shared" si="62"/>
        <v>0</v>
      </c>
      <c r="J108" s="493">
        <f t="shared" si="62"/>
        <v>0</v>
      </c>
      <c r="K108" s="493">
        <f t="shared" si="62"/>
        <v>0</v>
      </c>
      <c r="L108" s="493">
        <f t="shared" si="62"/>
        <v>0</v>
      </c>
      <c r="M108" s="493">
        <f t="shared" si="62"/>
        <v>0</v>
      </c>
      <c r="N108" s="493">
        <f t="shared" si="62"/>
        <v>0</v>
      </c>
      <c r="O108" s="493">
        <f t="shared" si="62"/>
        <v>0</v>
      </c>
      <c r="P108" s="493">
        <f t="shared" si="62"/>
        <v>0</v>
      </c>
      <c r="Q108" s="492">
        <f t="shared" si="58"/>
        <v>0</v>
      </c>
    </row>
    <row r="109" spans="3:20" x14ac:dyDescent="0.2">
      <c r="C109" s="123">
        <f>'2. MYYNNIT JA OSTOT'!B46</f>
        <v>0</v>
      </c>
      <c r="D109" s="104">
        <f>'2. MYYNNIT JA OSTOT'!D46</f>
        <v>25.5</v>
      </c>
      <c r="E109" s="486">
        <f>'2. MYYNNIT JA OSTOT'!F46</f>
        <v>0</v>
      </c>
      <c r="F109" s="486">
        <f>'2. MYYNNIT JA OSTOT'!G46</f>
        <v>0</v>
      </c>
      <c r="G109" s="486">
        <f>'2. MYYNNIT JA OSTOT'!H46</f>
        <v>0</v>
      </c>
      <c r="H109" s="486">
        <f>'2. MYYNNIT JA OSTOT'!I46</f>
        <v>0</v>
      </c>
      <c r="I109" s="486">
        <f>'2. MYYNNIT JA OSTOT'!J46</f>
        <v>0</v>
      </c>
      <c r="J109" s="486">
        <f>'2. MYYNNIT JA OSTOT'!K46</f>
        <v>0</v>
      </c>
      <c r="K109" s="486">
        <f>'2. MYYNNIT JA OSTOT'!L46</f>
        <v>0</v>
      </c>
      <c r="L109" s="486">
        <f>'2. MYYNNIT JA OSTOT'!M46</f>
        <v>0</v>
      </c>
      <c r="M109" s="486">
        <f>'2. MYYNNIT JA OSTOT'!N46</f>
        <v>0</v>
      </c>
      <c r="N109" s="486">
        <f>'2. MYYNNIT JA OSTOT'!O46</f>
        <v>0</v>
      </c>
      <c r="O109" s="486">
        <f>'2. MYYNNIT JA OSTOT'!P46</f>
        <v>0</v>
      </c>
      <c r="P109" s="486">
        <f>'2. MYYNNIT JA OSTOT'!Q46</f>
        <v>0</v>
      </c>
      <c r="Q109" s="487">
        <f t="shared" si="58"/>
        <v>0</v>
      </c>
    </row>
    <row r="110" spans="3:20" x14ac:dyDescent="0.2">
      <c r="C110" s="121" t="s">
        <v>24</v>
      </c>
      <c r="D110" s="105"/>
      <c r="E110" s="488">
        <f t="shared" ref="E110:P110" si="63">E109-E109/(1+$D109/100)</f>
        <v>0</v>
      </c>
      <c r="F110" s="488">
        <f t="shared" si="63"/>
        <v>0</v>
      </c>
      <c r="G110" s="488">
        <f t="shared" si="63"/>
        <v>0</v>
      </c>
      <c r="H110" s="488">
        <f t="shared" si="63"/>
        <v>0</v>
      </c>
      <c r="I110" s="488">
        <f t="shared" si="63"/>
        <v>0</v>
      </c>
      <c r="J110" s="488">
        <f t="shared" si="63"/>
        <v>0</v>
      </c>
      <c r="K110" s="488">
        <f t="shared" si="63"/>
        <v>0</v>
      </c>
      <c r="L110" s="488">
        <f t="shared" si="63"/>
        <v>0</v>
      </c>
      <c r="M110" s="488">
        <f t="shared" si="63"/>
        <v>0</v>
      </c>
      <c r="N110" s="488">
        <f t="shared" si="63"/>
        <v>0</v>
      </c>
      <c r="O110" s="488">
        <f t="shared" si="63"/>
        <v>0</v>
      </c>
      <c r="P110" s="488">
        <f t="shared" si="63"/>
        <v>0</v>
      </c>
      <c r="Q110" s="489">
        <f t="shared" si="58"/>
        <v>0</v>
      </c>
    </row>
    <row r="111" spans="3:20" x14ac:dyDescent="0.2">
      <c r="C111" s="122">
        <f>'2. MYYNNIT JA OSTOT'!B47</f>
        <v>0</v>
      </c>
      <c r="D111" s="125">
        <f>'2. MYYNNIT JA OSTOT'!D47</f>
        <v>25.5</v>
      </c>
      <c r="E111" s="493">
        <f>'2. MYYNNIT JA OSTOT'!F47</f>
        <v>0</v>
      </c>
      <c r="F111" s="493">
        <f>'2. MYYNNIT JA OSTOT'!G47</f>
        <v>0</v>
      </c>
      <c r="G111" s="493">
        <f>'2. MYYNNIT JA OSTOT'!H47</f>
        <v>0</v>
      </c>
      <c r="H111" s="493">
        <f>'2. MYYNNIT JA OSTOT'!I47</f>
        <v>0</v>
      </c>
      <c r="I111" s="493">
        <f>'2. MYYNNIT JA OSTOT'!J47</f>
        <v>0</v>
      </c>
      <c r="J111" s="493">
        <f>'2. MYYNNIT JA OSTOT'!K47</f>
        <v>0</v>
      </c>
      <c r="K111" s="493">
        <f>'2. MYYNNIT JA OSTOT'!L47</f>
        <v>0</v>
      </c>
      <c r="L111" s="493">
        <f>'2. MYYNNIT JA OSTOT'!M47</f>
        <v>0</v>
      </c>
      <c r="M111" s="493">
        <f>'2. MYYNNIT JA OSTOT'!N47</f>
        <v>0</v>
      </c>
      <c r="N111" s="493">
        <f>'2. MYYNNIT JA OSTOT'!O47</f>
        <v>0</v>
      </c>
      <c r="O111" s="493">
        <f>'2. MYYNNIT JA OSTOT'!P47</f>
        <v>0</v>
      </c>
      <c r="P111" s="493">
        <f>'2. MYYNNIT JA OSTOT'!Q47</f>
        <v>0</v>
      </c>
      <c r="Q111" s="492">
        <f t="shared" si="58"/>
        <v>0</v>
      </c>
    </row>
    <row r="112" spans="3:20" x14ac:dyDescent="0.2">
      <c r="C112" s="28" t="s">
        <v>24</v>
      </c>
      <c r="D112" s="125"/>
      <c r="E112" s="493">
        <f t="shared" ref="E112:P112" si="64">E111-E111/(1+$D111/100)</f>
        <v>0</v>
      </c>
      <c r="F112" s="493">
        <f t="shared" si="64"/>
        <v>0</v>
      </c>
      <c r="G112" s="493">
        <f t="shared" si="64"/>
        <v>0</v>
      </c>
      <c r="H112" s="493">
        <f t="shared" si="64"/>
        <v>0</v>
      </c>
      <c r="I112" s="493">
        <f t="shared" si="64"/>
        <v>0</v>
      </c>
      <c r="J112" s="493">
        <f t="shared" si="64"/>
        <v>0</v>
      </c>
      <c r="K112" s="493">
        <f t="shared" si="64"/>
        <v>0</v>
      </c>
      <c r="L112" s="493">
        <f t="shared" si="64"/>
        <v>0</v>
      </c>
      <c r="M112" s="493">
        <f t="shared" si="64"/>
        <v>0</v>
      </c>
      <c r="N112" s="493">
        <f t="shared" si="64"/>
        <v>0</v>
      </c>
      <c r="O112" s="493">
        <f t="shared" si="64"/>
        <v>0</v>
      </c>
      <c r="P112" s="493">
        <f t="shared" si="64"/>
        <v>0</v>
      </c>
      <c r="Q112" s="492">
        <f t="shared" si="58"/>
        <v>0</v>
      </c>
    </row>
    <row r="113" spans="3:20" x14ac:dyDescent="0.2">
      <c r="C113" s="123">
        <f>'2. MYYNNIT JA OSTOT'!B48</f>
        <v>0</v>
      </c>
      <c r="D113" s="104">
        <f>'2. MYYNNIT JA OSTOT'!D48</f>
        <v>25.5</v>
      </c>
      <c r="E113" s="486">
        <f>'2. MYYNNIT JA OSTOT'!F48</f>
        <v>0</v>
      </c>
      <c r="F113" s="486">
        <f>'2. MYYNNIT JA OSTOT'!G48</f>
        <v>0</v>
      </c>
      <c r="G113" s="486">
        <f>'2. MYYNNIT JA OSTOT'!H48</f>
        <v>0</v>
      </c>
      <c r="H113" s="486">
        <f>'2. MYYNNIT JA OSTOT'!I48</f>
        <v>0</v>
      </c>
      <c r="I113" s="486">
        <f>'2. MYYNNIT JA OSTOT'!J48</f>
        <v>0</v>
      </c>
      <c r="J113" s="486">
        <f>'2. MYYNNIT JA OSTOT'!K48</f>
        <v>0</v>
      </c>
      <c r="K113" s="486">
        <f>'2. MYYNNIT JA OSTOT'!L48</f>
        <v>0</v>
      </c>
      <c r="L113" s="486">
        <f>'2. MYYNNIT JA OSTOT'!M48</f>
        <v>0</v>
      </c>
      <c r="M113" s="486">
        <f>'2. MYYNNIT JA OSTOT'!N48</f>
        <v>0</v>
      </c>
      <c r="N113" s="486">
        <f>'2. MYYNNIT JA OSTOT'!O48</f>
        <v>0</v>
      </c>
      <c r="O113" s="486">
        <f>'2. MYYNNIT JA OSTOT'!P48</f>
        <v>0</v>
      </c>
      <c r="P113" s="486">
        <f>'2. MYYNNIT JA OSTOT'!Q48</f>
        <v>0</v>
      </c>
      <c r="Q113" s="487">
        <f t="shared" si="58"/>
        <v>0</v>
      </c>
    </row>
    <row r="114" spans="3:20" x14ac:dyDescent="0.2">
      <c r="C114" s="121" t="s">
        <v>24</v>
      </c>
      <c r="D114" s="105"/>
      <c r="E114" s="488">
        <f t="shared" ref="E114:P114" si="65">E113-E113/(1+$D113/100)</f>
        <v>0</v>
      </c>
      <c r="F114" s="488">
        <f t="shared" si="65"/>
        <v>0</v>
      </c>
      <c r="G114" s="488">
        <f t="shared" si="65"/>
        <v>0</v>
      </c>
      <c r="H114" s="488">
        <f t="shared" si="65"/>
        <v>0</v>
      </c>
      <c r="I114" s="488">
        <f t="shared" si="65"/>
        <v>0</v>
      </c>
      <c r="J114" s="488">
        <f t="shared" si="65"/>
        <v>0</v>
      </c>
      <c r="K114" s="488">
        <f t="shared" si="65"/>
        <v>0</v>
      </c>
      <c r="L114" s="488">
        <f t="shared" si="65"/>
        <v>0</v>
      </c>
      <c r="M114" s="488">
        <f t="shared" si="65"/>
        <v>0</v>
      </c>
      <c r="N114" s="488">
        <f t="shared" si="65"/>
        <v>0</v>
      </c>
      <c r="O114" s="488">
        <f t="shared" si="65"/>
        <v>0</v>
      </c>
      <c r="P114" s="488">
        <f t="shared" si="65"/>
        <v>0</v>
      </c>
      <c r="Q114" s="489">
        <f t="shared" si="58"/>
        <v>0</v>
      </c>
    </row>
    <row r="115" spans="3:20" ht="13.5" thickBot="1" x14ac:dyDescent="0.25">
      <c r="C115" s="122">
        <f>'2. MYYNNIT JA OSTOT'!B49</f>
        <v>0</v>
      </c>
      <c r="D115" s="124">
        <f>'2. MYYNNIT JA OSTOT'!D49</f>
        <v>25.5</v>
      </c>
      <c r="E115" s="491">
        <f>'2. MYYNNIT JA OSTOT'!F49</f>
        <v>0</v>
      </c>
      <c r="F115" s="491">
        <f>'2. MYYNNIT JA OSTOT'!G49</f>
        <v>0</v>
      </c>
      <c r="G115" s="491">
        <f>'2. MYYNNIT JA OSTOT'!H49</f>
        <v>0</v>
      </c>
      <c r="H115" s="491">
        <f>'2. MYYNNIT JA OSTOT'!I49</f>
        <v>0</v>
      </c>
      <c r="I115" s="491">
        <f>'2. MYYNNIT JA OSTOT'!J49</f>
        <v>0</v>
      </c>
      <c r="J115" s="491">
        <f>'2. MYYNNIT JA OSTOT'!K49</f>
        <v>0</v>
      </c>
      <c r="K115" s="491">
        <f>'2. MYYNNIT JA OSTOT'!L49</f>
        <v>0</v>
      </c>
      <c r="L115" s="491">
        <f>'2. MYYNNIT JA OSTOT'!M49</f>
        <v>0</v>
      </c>
      <c r="M115" s="491">
        <f>'2. MYYNNIT JA OSTOT'!N49</f>
        <v>0</v>
      </c>
      <c r="N115" s="491">
        <f>'2. MYYNNIT JA OSTOT'!O49</f>
        <v>0</v>
      </c>
      <c r="O115" s="491">
        <f>'2. MYYNNIT JA OSTOT'!P49</f>
        <v>0</v>
      </c>
      <c r="P115" s="491">
        <f>'2. MYYNNIT JA OSTOT'!Q49</f>
        <v>0</v>
      </c>
      <c r="Q115" s="487">
        <f t="shared" ref="Q115:Q116" si="66">SUM(E115:P115)</f>
        <v>0</v>
      </c>
    </row>
    <row r="116" spans="3:20" x14ac:dyDescent="0.2">
      <c r="C116" s="28" t="s">
        <v>24</v>
      </c>
      <c r="D116" s="125"/>
      <c r="E116" s="493">
        <f t="shared" ref="E116:P116" si="67">E115-E115/(1+$D115/100)</f>
        <v>0</v>
      </c>
      <c r="F116" s="493">
        <f t="shared" si="67"/>
        <v>0</v>
      </c>
      <c r="G116" s="493">
        <f t="shared" si="67"/>
        <v>0</v>
      </c>
      <c r="H116" s="493">
        <f t="shared" si="67"/>
        <v>0</v>
      </c>
      <c r="I116" s="493">
        <f t="shared" si="67"/>
        <v>0</v>
      </c>
      <c r="J116" s="493">
        <f t="shared" si="67"/>
        <v>0</v>
      </c>
      <c r="K116" s="493">
        <f t="shared" si="67"/>
        <v>0</v>
      </c>
      <c r="L116" s="493">
        <f t="shared" si="67"/>
        <v>0</v>
      </c>
      <c r="M116" s="493">
        <f t="shared" si="67"/>
        <v>0</v>
      </c>
      <c r="N116" s="493">
        <f t="shared" si="67"/>
        <v>0</v>
      </c>
      <c r="O116" s="493">
        <f t="shared" si="67"/>
        <v>0</v>
      </c>
      <c r="P116" s="493">
        <f t="shared" si="67"/>
        <v>0</v>
      </c>
      <c r="Q116" s="492">
        <f t="shared" si="66"/>
        <v>0</v>
      </c>
    </row>
    <row r="117" spans="3:20" x14ac:dyDescent="0.2">
      <c r="C117" s="123">
        <f>'2. MYYNNIT JA OSTOT'!B50</f>
        <v>0</v>
      </c>
      <c r="D117" s="104">
        <f>'2. MYYNNIT JA OSTOT'!D50</f>
        <v>25.5</v>
      </c>
      <c r="E117" s="486">
        <f>'2. MYYNNIT JA OSTOT'!F50</f>
        <v>0</v>
      </c>
      <c r="F117" s="486">
        <f>'2. MYYNNIT JA OSTOT'!G50</f>
        <v>0</v>
      </c>
      <c r="G117" s="486">
        <f>'2. MYYNNIT JA OSTOT'!H50</f>
        <v>0</v>
      </c>
      <c r="H117" s="486">
        <f>'2. MYYNNIT JA OSTOT'!I50</f>
        <v>0</v>
      </c>
      <c r="I117" s="486">
        <f>'2. MYYNNIT JA OSTOT'!J50</f>
        <v>0</v>
      </c>
      <c r="J117" s="486">
        <f>'2. MYYNNIT JA OSTOT'!K50</f>
        <v>0</v>
      </c>
      <c r="K117" s="486">
        <f>'2. MYYNNIT JA OSTOT'!L50</f>
        <v>0</v>
      </c>
      <c r="L117" s="486">
        <f>'2. MYYNNIT JA OSTOT'!M50</f>
        <v>0</v>
      </c>
      <c r="M117" s="486">
        <f>'2. MYYNNIT JA OSTOT'!N50</f>
        <v>0</v>
      </c>
      <c r="N117" s="486">
        <f>'2. MYYNNIT JA OSTOT'!O50</f>
        <v>0</v>
      </c>
      <c r="O117" s="486">
        <f>'2. MYYNNIT JA OSTOT'!P50</f>
        <v>0</v>
      </c>
      <c r="P117" s="486">
        <f>'2. MYYNNIT JA OSTOT'!Q50</f>
        <v>0</v>
      </c>
      <c r="Q117" s="495">
        <f t="shared" ref="Q117:Q122" si="68">SUM(E117:P117)</f>
        <v>0</v>
      </c>
    </row>
    <row r="118" spans="3:20" x14ac:dyDescent="0.2">
      <c r="C118" s="121" t="s">
        <v>24</v>
      </c>
      <c r="D118" s="105"/>
      <c r="E118" s="488">
        <f t="shared" ref="E118:P118" si="69">E117-E117/(1+$D117/100)</f>
        <v>0</v>
      </c>
      <c r="F118" s="488">
        <f t="shared" si="69"/>
        <v>0</v>
      </c>
      <c r="G118" s="488">
        <f t="shared" si="69"/>
        <v>0</v>
      </c>
      <c r="H118" s="488">
        <f t="shared" si="69"/>
        <v>0</v>
      </c>
      <c r="I118" s="488">
        <f t="shared" si="69"/>
        <v>0</v>
      </c>
      <c r="J118" s="488">
        <f t="shared" si="69"/>
        <v>0</v>
      </c>
      <c r="K118" s="488">
        <f t="shared" si="69"/>
        <v>0</v>
      </c>
      <c r="L118" s="488">
        <f t="shared" si="69"/>
        <v>0</v>
      </c>
      <c r="M118" s="488">
        <f t="shared" si="69"/>
        <v>0</v>
      </c>
      <c r="N118" s="488">
        <f t="shared" si="69"/>
        <v>0</v>
      </c>
      <c r="O118" s="488">
        <f t="shared" si="69"/>
        <v>0</v>
      </c>
      <c r="P118" s="488">
        <f t="shared" si="69"/>
        <v>0</v>
      </c>
      <c r="Q118" s="492">
        <f t="shared" si="68"/>
        <v>0</v>
      </c>
    </row>
    <row r="119" spans="3:20" x14ac:dyDescent="0.2">
      <c r="C119" s="122">
        <f>'2. MYYNNIT JA OSTOT'!B51</f>
        <v>0</v>
      </c>
      <c r="D119" s="125">
        <f>'2. MYYNNIT JA OSTOT'!D51</f>
        <v>25.5</v>
      </c>
      <c r="E119" s="493">
        <f>'2. MYYNNIT JA OSTOT'!F51</f>
        <v>0</v>
      </c>
      <c r="F119" s="493">
        <f>'2. MYYNNIT JA OSTOT'!G51</f>
        <v>0</v>
      </c>
      <c r="G119" s="493">
        <f>'2. MYYNNIT JA OSTOT'!H51</f>
        <v>0</v>
      </c>
      <c r="H119" s="493">
        <f>'2. MYYNNIT JA OSTOT'!I51</f>
        <v>0</v>
      </c>
      <c r="I119" s="493">
        <f>'2. MYYNNIT JA OSTOT'!J51</f>
        <v>0</v>
      </c>
      <c r="J119" s="493">
        <f>'2. MYYNNIT JA OSTOT'!K51</f>
        <v>0</v>
      </c>
      <c r="K119" s="493">
        <f>'2. MYYNNIT JA OSTOT'!L51</f>
        <v>0</v>
      </c>
      <c r="L119" s="493">
        <f>'2. MYYNNIT JA OSTOT'!M51</f>
        <v>0</v>
      </c>
      <c r="M119" s="493">
        <f>'2. MYYNNIT JA OSTOT'!N51</f>
        <v>0</v>
      </c>
      <c r="N119" s="493">
        <f>'2. MYYNNIT JA OSTOT'!O51</f>
        <v>0</v>
      </c>
      <c r="O119" s="493">
        <f>'2. MYYNNIT JA OSTOT'!P51</f>
        <v>0</v>
      </c>
      <c r="P119" s="493">
        <f>'2. MYYNNIT JA OSTOT'!Q51</f>
        <v>0</v>
      </c>
      <c r="Q119" s="487">
        <f t="shared" si="68"/>
        <v>0</v>
      </c>
      <c r="T119">
        <v>0</v>
      </c>
    </row>
    <row r="120" spans="3:20" x14ac:dyDescent="0.2">
      <c r="C120" s="28" t="s">
        <v>24</v>
      </c>
      <c r="D120" s="125"/>
      <c r="E120" s="493">
        <f t="shared" ref="E120:P120" si="70">E119-E119/(1+$D119/100)</f>
        <v>0</v>
      </c>
      <c r="F120" s="493">
        <f t="shared" si="70"/>
        <v>0</v>
      </c>
      <c r="G120" s="493">
        <f t="shared" si="70"/>
        <v>0</v>
      </c>
      <c r="H120" s="493">
        <f t="shared" si="70"/>
        <v>0</v>
      </c>
      <c r="I120" s="493">
        <f t="shared" si="70"/>
        <v>0</v>
      </c>
      <c r="J120" s="493">
        <f t="shared" si="70"/>
        <v>0</v>
      </c>
      <c r="K120" s="493">
        <f t="shared" si="70"/>
        <v>0</v>
      </c>
      <c r="L120" s="493">
        <f t="shared" si="70"/>
        <v>0</v>
      </c>
      <c r="M120" s="493">
        <f t="shared" si="70"/>
        <v>0</v>
      </c>
      <c r="N120" s="493">
        <f t="shared" si="70"/>
        <v>0</v>
      </c>
      <c r="O120" s="493">
        <f t="shared" si="70"/>
        <v>0</v>
      </c>
      <c r="P120" s="493">
        <f t="shared" si="70"/>
        <v>0</v>
      </c>
      <c r="Q120" s="489">
        <f t="shared" si="68"/>
        <v>0</v>
      </c>
    </row>
    <row r="121" spans="3:20" x14ac:dyDescent="0.2">
      <c r="C121" s="123">
        <f>'2. MYYNNIT JA OSTOT'!B52</f>
        <v>0</v>
      </c>
      <c r="D121" s="104">
        <f>'2. MYYNNIT JA OSTOT'!D52</f>
        <v>25.5</v>
      </c>
      <c r="E121" s="486">
        <f>'2. MYYNNIT JA OSTOT'!F52</f>
        <v>0</v>
      </c>
      <c r="F121" s="486">
        <f>'2. MYYNNIT JA OSTOT'!G52</f>
        <v>0</v>
      </c>
      <c r="G121" s="486">
        <f>'2. MYYNNIT JA OSTOT'!H52</f>
        <v>0</v>
      </c>
      <c r="H121" s="486">
        <f>'2. MYYNNIT JA OSTOT'!I52</f>
        <v>0</v>
      </c>
      <c r="I121" s="486">
        <f>'2. MYYNNIT JA OSTOT'!J52</f>
        <v>0</v>
      </c>
      <c r="J121" s="486">
        <f>'2. MYYNNIT JA OSTOT'!K52</f>
        <v>0</v>
      </c>
      <c r="K121" s="486">
        <f>'2. MYYNNIT JA OSTOT'!L52</f>
        <v>0</v>
      </c>
      <c r="L121" s="486">
        <f>'2. MYYNNIT JA OSTOT'!M52</f>
        <v>0</v>
      </c>
      <c r="M121" s="486">
        <f>'2. MYYNNIT JA OSTOT'!N52</f>
        <v>0</v>
      </c>
      <c r="N121" s="486">
        <f>'2. MYYNNIT JA OSTOT'!O52</f>
        <v>0</v>
      </c>
      <c r="O121" s="486">
        <f>'2. MYYNNIT JA OSTOT'!P52</f>
        <v>0</v>
      </c>
      <c r="P121" s="486">
        <f>'2. MYYNNIT JA OSTOT'!Q52</f>
        <v>0</v>
      </c>
      <c r="Q121" s="487">
        <f t="shared" si="68"/>
        <v>0</v>
      </c>
    </row>
    <row r="122" spans="3:20" x14ac:dyDescent="0.2">
      <c r="C122" s="121" t="s">
        <v>24</v>
      </c>
      <c r="D122" s="105"/>
      <c r="E122" s="488">
        <f t="shared" ref="E122:P122" si="71">E121-E121/(1+$D121/100)</f>
        <v>0</v>
      </c>
      <c r="F122" s="488">
        <f t="shared" si="71"/>
        <v>0</v>
      </c>
      <c r="G122" s="488">
        <f t="shared" si="71"/>
        <v>0</v>
      </c>
      <c r="H122" s="488">
        <f t="shared" si="71"/>
        <v>0</v>
      </c>
      <c r="I122" s="488">
        <f t="shared" si="71"/>
        <v>0</v>
      </c>
      <c r="J122" s="488">
        <f t="shared" si="71"/>
        <v>0</v>
      </c>
      <c r="K122" s="488">
        <f t="shared" si="71"/>
        <v>0</v>
      </c>
      <c r="L122" s="488">
        <f t="shared" si="71"/>
        <v>0</v>
      </c>
      <c r="M122" s="488">
        <f t="shared" si="71"/>
        <v>0</v>
      </c>
      <c r="N122" s="488">
        <f t="shared" si="71"/>
        <v>0</v>
      </c>
      <c r="O122" s="488">
        <f t="shared" si="71"/>
        <v>0</v>
      </c>
      <c r="P122" s="488">
        <f t="shared" si="71"/>
        <v>0</v>
      </c>
      <c r="Q122" s="489">
        <f t="shared" si="68"/>
        <v>0</v>
      </c>
    </row>
    <row r="123" spans="3:20" ht="13.5" thickBot="1" x14ac:dyDescent="0.25">
      <c r="C123" s="122">
        <f>'2. MYYNNIT JA OSTOT'!B53</f>
        <v>0</v>
      </c>
      <c r="D123" s="124">
        <f>'2. MYYNNIT JA OSTOT'!D53</f>
        <v>25.5</v>
      </c>
      <c r="E123" s="491">
        <f>'2. MYYNNIT JA OSTOT'!F53</f>
        <v>0</v>
      </c>
      <c r="F123" s="491">
        <f>'2. MYYNNIT JA OSTOT'!G53</f>
        <v>0</v>
      </c>
      <c r="G123" s="491">
        <f>'2. MYYNNIT JA OSTOT'!H53</f>
        <v>0</v>
      </c>
      <c r="H123" s="491">
        <f>'2. MYYNNIT JA OSTOT'!I53</f>
        <v>0</v>
      </c>
      <c r="I123" s="491">
        <f>'2. MYYNNIT JA OSTOT'!J53</f>
        <v>0</v>
      </c>
      <c r="J123" s="491">
        <f>'2. MYYNNIT JA OSTOT'!K53</f>
        <v>0</v>
      </c>
      <c r="K123" s="491">
        <f>'2. MYYNNIT JA OSTOT'!L53</f>
        <v>0</v>
      </c>
      <c r="L123" s="491">
        <f>'2. MYYNNIT JA OSTOT'!M53</f>
        <v>0</v>
      </c>
      <c r="M123" s="491">
        <f>'2. MYYNNIT JA OSTOT'!N53</f>
        <v>0</v>
      </c>
      <c r="N123" s="491">
        <f>'2. MYYNNIT JA OSTOT'!O53</f>
        <v>0</v>
      </c>
      <c r="O123" s="491">
        <f>'2. MYYNNIT JA OSTOT'!P53</f>
        <v>0</v>
      </c>
      <c r="P123" s="491">
        <f>'2. MYYNNIT JA OSTOT'!Q53</f>
        <v>0</v>
      </c>
      <c r="Q123" s="487">
        <f t="shared" ref="Q123:Q124" si="72">SUM(E123:P123)</f>
        <v>0</v>
      </c>
    </row>
    <row r="124" spans="3:20" x14ac:dyDescent="0.2">
      <c r="C124" s="28" t="s">
        <v>24</v>
      </c>
      <c r="D124" s="125"/>
      <c r="E124" s="493">
        <f t="shared" ref="E124:P124" si="73">E123-E123/(1+$D123/100)</f>
        <v>0</v>
      </c>
      <c r="F124" s="493">
        <f t="shared" si="73"/>
        <v>0</v>
      </c>
      <c r="G124" s="493">
        <f t="shared" si="73"/>
        <v>0</v>
      </c>
      <c r="H124" s="493">
        <f t="shared" si="73"/>
        <v>0</v>
      </c>
      <c r="I124" s="493">
        <f t="shared" si="73"/>
        <v>0</v>
      </c>
      <c r="J124" s="493">
        <f t="shared" si="73"/>
        <v>0</v>
      </c>
      <c r="K124" s="493">
        <f t="shared" si="73"/>
        <v>0</v>
      </c>
      <c r="L124" s="493">
        <f t="shared" si="73"/>
        <v>0</v>
      </c>
      <c r="M124" s="493">
        <f t="shared" si="73"/>
        <v>0</v>
      </c>
      <c r="N124" s="493">
        <f t="shared" si="73"/>
        <v>0</v>
      </c>
      <c r="O124" s="493">
        <f t="shared" si="73"/>
        <v>0</v>
      </c>
      <c r="P124" s="493">
        <f t="shared" si="73"/>
        <v>0</v>
      </c>
      <c r="Q124" s="492">
        <f t="shared" si="72"/>
        <v>0</v>
      </c>
    </row>
    <row r="125" spans="3:20" x14ac:dyDescent="0.2">
      <c r="C125" s="123">
        <f>'2. MYYNNIT JA OSTOT'!B54</f>
        <v>0</v>
      </c>
      <c r="D125" s="104">
        <f>'2. MYYNNIT JA OSTOT'!D54</f>
        <v>25.5</v>
      </c>
      <c r="E125" s="486">
        <f>'2. MYYNNIT JA OSTOT'!F54</f>
        <v>0</v>
      </c>
      <c r="F125" s="486">
        <f>'2. MYYNNIT JA OSTOT'!G54</f>
        <v>0</v>
      </c>
      <c r="G125" s="486">
        <f>'2. MYYNNIT JA OSTOT'!H54</f>
        <v>0</v>
      </c>
      <c r="H125" s="486">
        <f>'2. MYYNNIT JA OSTOT'!I54</f>
        <v>0</v>
      </c>
      <c r="I125" s="486">
        <f>'2. MYYNNIT JA OSTOT'!J54</f>
        <v>0</v>
      </c>
      <c r="J125" s="486">
        <f>'2. MYYNNIT JA OSTOT'!K54</f>
        <v>0</v>
      </c>
      <c r="K125" s="486">
        <f>'2. MYYNNIT JA OSTOT'!L54</f>
        <v>0</v>
      </c>
      <c r="L125" s="486">
        <f>'2. MYYNNIT JA OSTOT'!M54</f>
        <v>0</v>
      </c>
      <c r="M125" s="486">
        <f>'2. MYYNNIT JA OSTOT'!N54</f>
        <v>0</v>
      </c>
      <c r="N125" s="486">
        <f>'2. MYYNNIT JA OSTOT'!O54</f>
        <v>0</v>
      </c>
      <c r="O125" s="486">
        <f>'2. MYYNNIT JA OSTOT'!P54</f>
        <v>0</v>
      </c>
      <c r="P125" s="486">
        <f>'2. MYYNNIT JA OSTOT'!Q54</f>
        <v>0</v>
      </c>
      <c r="Q125" s="495">
        <f>SUM(E125:P125)</f>
        <v>0</v>
      </c>
    </row>
    <row r="126" spans="3:20" x14ac:dyDescent="0.2">
      <c r="C126" s="121" t="s">
        <v>24</v>
      </c>
      <c r="D126" s="105"/>
      <c r="E126" s="488">
        <f t="shared" ref="E126:P126" si="74">E125-E125/(1+$D125/100)</f>
        <v>0</v>
      </c>
      <c r="F126" s="488">
        <f t="shared" si="74"/>
        <v>0</v>
      </c>
      <c r="G126" s="488">
        <f t="shared" si="74"/>
        <v>0</v>
      </c>
      <c r="H126" s="488">
        <f t="shared" si="74"/>
        <v>0</v>
      </c>
      <c r="I126" s="488">
        <f t="shared" si="74"/>
        <v>0</v>
      </c>
      <c r="J126" s="488">
        <f t="shared" si="74"/>
        <v>0</v>
      </c>
      <c r="K126" s="488">
        <f t="shared" si="74"/>
        <v>0</v>
      </c>
      <c r="L126" s="488">
        <f t="shared" si="74"/>
        <v>0</v>
      </c>
      <c r="M126" s="488">
        <f t="shared" si="74"/>
        <v>0</v>
      </c>
      <c r="N126" s="488">
        <f t="shared" si="74"/>
        <v>0</v>
      </c>
      <c r="O126" s="488">
        <f t="shared" si="74"/>
        <v>0</v>
      </c>
      <c r="P126" s="488">
        <f t="shared" si="74"/>
        <v>0</v>
      </c>
      <c r="Q126" s="492">
        <f>SUM(E126:P126)</f>
        <v>0</v>
      </c>
    </row>
    <row r="127" spans="3:20" x14ac:dyDescent="0.2">
      <c r="C127" s="123">
        <f>'2. MYYNNIT JA OSTOT'!B55</f>
        <v>0</v>
      </c>
      <c r="D127" s="104">
        <f>'2. MYYNNIT JA OSTOT'!D55</f>
        <v>25.5</v>
      </c>
      <c r="E127" s="490">
        <f>'2. MYYNNIT JA OSTOT'!F55</f>
        <v>0</v>
      </c>
      <c r="F127" s="490">
        <f>'2. MYYNNIT JA OSTOT'!G55</f>
        <v>0</v>
      </c>
      <c r="G127" s="490">
        <f>'2. MYYNNIT JA OSTOT'!H55</f>
        <v>0</v>
      </c>
      <c r="H127" s="490">
        <f>'2. MYYNNIT JA OSTOT'!I55</f>
        <v>0</v>
      </c>
      <c r="I127" s="490">
        <f>'2. MYYNNIT JA OSTOT'!J55</f>
        <v>0</v>
      </c>
      <c r="J127" s="490">
        <f>'2. MYYNNIT JA OSTOT'!K55</f>
        <v>0</v>
      </c>
      <c r="K127" s="490">
        <f>'2. MYYNNIT JA OSTOT'!L55</f>
        <v>0</v>
      </c>
      <c r="L127" s="490">
        <f>'2. MYYNNIT JA OSTOT'!M55</f>
        <v>0</v>
      </c>
      <c r="M127" s="490">
        <f>'2. MYYNNIT JA OSTOT'!N55</f>
        <v>0</v>
      </c>
      <c r="N127" s="490">
        <f>'2. MYYNNIT JA OSTOT'!O55</f>
        <v>0</v>
      </c>
      <c r="O127" s="490">
        <f>'2. MYYNNIT JA OSTOT'!P55</f>
        <v>0</v>
      </c>
      <c r="P127" s="490">
        <f>'2. MYYNNIT JA OSTOT'!Q55</f>
        <v>0</v>
      </c>
      <c r="Q127" s="487">
        <f>SUM(E127:P127)</f>
        <v>0</v>
      </c>
      <c r="T127">
        <v>0</v>
      </c>
    </row>
    <row r="128" spans="3:20" x14ac:dyDescent="0.2">
      <c r="C128" s="121" t="s">
        <v>24</v>
      </c>
      <c r="D128" s="105"/>
      <c r="E128" s="488">
        <f t="shared" ref="E128:P128" si="75">E127-E127/(1+$D127/100)</f>
        <v>0</v>
      </c>
      <c r="F128" s="488">
        <f t="shared" si="75"/>
        <v>0</v>
      </c>
      <c r="G128" s="488">
        <f t="shared" si="75"/>
        <v>0</v>
      </c>
      <c r="H128" s="488">
        <f t="shared" si="75"/>
        <v>0</v>
      </c>
      <c r="I128" s="488">
        <f t="shared" si="75"/>
        <v>0</v>
      </c>
      <c r="J128" s="488">
        <f t="shared" si="75"/>
        <v>0</v>
      </c>
      <c r="K128" s="488">
        <f t="shared" si="75"/>
        <v>0</v>
      </c>
      <c r="L128" s="488">
        <f t="shared" si="75"/>
        <v>0</v>
      </c>
      <c r="M128" s="488">
        <f t="shared" si="75"/>
        <v>0</v>
      </c>
      <c r="N128" s="488">
        <f t="shared" si="75"/>
        <v>0</v>
      </c>
      <c r="O128" s="488">
        <f t="shared" si="75"/>
        <v>0</v>
      </c>
      <c r="P128" s="488">
        <f t="shared" si="75"/>
        <v>0</v>
      </c>
      <c r="Q128" s="489">
        <f>SUM(E128:P128)</f>
        <v>0</v>
      </c>
    </row>
    <row r="129" spans="3:21" s="134" customFormat="1" ht="13.5" thickBot="1" x14ac:dyDescent="0.25">
      <c r="C129" s="351" t="s">
        <v>25</v>
      </c>
      <c r="D129" s="352"/>
      <c r="E129" s="496">
        <f>E30+E32+E34+E36+E38+E40+E42+E44+E46+E48+E50+E52+E54+E56+E58+E60+E62+E64+E66+E68+E70+E72+E74+E76+E78+E80+E82+E84+E86+E88+E90+E92+E94+E96+E98+E100+E102+E104+E106+E108+E110+E112+E114+E116+E118+E120+E122+E124+E126+E128</f>
        <v>0</v>
      </c>
      <c r="F129" s="496">
        <f t="shared" ref="F129:P129" si="76">F30+F32+F34+F36+F38+F40+F42+F44+F46+F48+F50+F52+F54+F56+F58+F60+F62+F64+F66+F68+F70+F72+F74+F76+F78+F80+F82+F84+F86+F88+F90+F92+F94+F96+F98+F100+F102+F104+F106+F108+F110+F112+F114+F116+F118+F120+F122+F124+F126+F128</f>
        <v>0</v>
      </c>
      <c r="G129" s="496">
        <f t="shared" si="76"/>
        <v>0</v>
      </c>
      <c r="H129" s="496">
        <f t="shared" si="76"/>
        <v>0</v>
      </c>
      <c r="I129" s="496">
        <f t="shared" si="76"/>
        <v>0</v>
      </c>
      <c r="J129" s="496">
        <f t="shared" si="76"/>
        <v>0</v>
      </c>
      <c r="K129" s="496">
        <f t="shared" si="76"/>
        <v>0</v>
      </c>
      <c r="L129" s="496">
        <f t="shared" si="76"/>
        <v>0</v>
      </c>
      <c r="M129" s="496">
        <f t="shared" si="76"/>
        <v>0</v>
      </c>
      <c r="N129" s="496">
        <f t="shared" si="76"/>
        <v>0</v>
      </c>
      <c r="O129" s="496">
        <f t="shared" si="76"/>
        <v>0</v>
      </c>
      <c r="P129" s="496">
        <f t="shared" si="76"/>
        <v>0</v>
      </c>
      <c r="Q129" s="497">
        <f>SUM(E129:P129)</f>
        <v>0</v>
      </c>
    </row>
    <row r="130" spans="3:21" x14ac:dyDescent="0.2">
      <c r="C130" s="37" t="str">
        <f>'2. MYYNNIT JA OSTOT'!B60</f>
        <v>OSTOERITTELYT</v>
      </c>
      <c r="D130" s="98" t="s">
        <v>23</v>
      </c>
      <c r="E130" s="113">
        <f>'1. KASSABUDJETTI'!E16</f>
        <v>46023</v>
      </c>
      <c r="F130" s="113">
        <f>'1. KASSABUDJETTI'!F16</f>
        <v>46054</v>
      </c>
      <c r="G130" s="113">
        <f>'1. KASSABUDJETTI'!G16</f>
        <v>46085</v>
      </c>
      <c r="H130" s="113">
        <f>'1. KASSABUDJETTI'!H16</f>
        <v>46116</v>
      </c>
      <c r="I130" s="113">
        <f>'1. KASSABUDJETTI'!I16</f>
        <v>46147</v>
      </c>
      <c r="J130" s="113">
        <f>'1. KASSABUDJETTI'!J16</f>
        <v>46178</v>
      </c>
      <c r="K130" s="113">
        <f>'1. KASSABUDJETTI'!K16</f>
        <v>46209</v>
      </c>
      <c r="L130" s="113">
        <f>'1. KASSABUDJETTI'!L16</f>
        <v>46240</v>
      </c>
      <c r="M130" s="113">
        <f>'1. KASSABUDJETTI'!M16</f>
        <v>46271</v>
      </c>
      <c r="N130" s="113">
        <f>'1. KASSABUDJETTI'!N16</f>
        <v>46302</v>
      </c>
      <c r="O130" s="113">
        <f>'1. KASSABUDJETTI'!O16</f>
        <v>46333</v>
      </c>
      <c r="P130" s="114">
        <f>'1. KASSABUDJETTI'!P16</f>
        <v>46364</v>
      </c>
      <c r="Q130" s="40" t="str">
        <f>'1. KASSABUDJETTI'!Q16</f>
        <v>YHTEENSÄ</v>
      </c>
    </row>
    <row r="131" spans="3:21" x14ac:dyDescent="0.2">
      <c r="C131" s="123" t="str">
        <f>'2. MYYNNIT JA OSTOT'!B61</f>
        <v xml:space="preserve"> Aine/tarvike 1</v>
      </c>
      <c r="D131" s="104">
        <f>'2. MYYNNIT JA OSTOT'!D61</f>
        <v>25.5</v>
      </c>
      <c r="E131" s="486">
        <f>'2. MYYNNIT JA OSTOT'!F61</f>
        <v>0</v>
      </c>
      <c r="F131" s="486">
        <f>'2. MYYNNIT JA OSTOT'!G61</f>
        <v>0</v>
      </c>
      <c r="G131" s="486">
        <f>'2. MYYNNIT JA OSTOT'!H61</f>
        <v>0</v>
      </c>
      <c r="H131" s="486">
        <f>'2. MYYNNIT JA OSTOT'!I61</f>
        <v>0</v>
      </c>
      <c r="I131" s="486">
        <f>'2. MYYNNIT JA OSTOT'!J61</f>
        <v>0</v>
      </c>
      <c r="J131" s="486">
        <f>'2. MYYNNIT JA OSTOT'!K61</f>
        <v>0</v>
      </c>
      <c r="K131" s="486">
        <f>'2. MYYNNIT JA OSTOT'!L61</f>
        <v>0</v>
      </c>
      <c r="L131" s="486">
        <f>'2. MYYNNIT JA OSTOT'!M61</f>
        <v>0</v>
      </c>
      <c r="M131" s="486">
        <f>'2. MYYNNIT JA OSTOT'!N61</f>
        <v>0</v>
      </c>
      <c r="N131" s="486">
        <f>'2. MYYNNIT JA OSTOT'!O61</f>
        <v>0</v>
      </c>
      <c r="O131" s="486">
        <f>'2. MYYNNIT JA OSTOT'!P61</f>
        <v>0</v>
      </c>
      <c r="P131" s="486">
        <f>'2. MYYNNIT JA OSTOT'!Q61</f>
        <v>0</v>
      </c>
      <c r="Q131" s="495">
        <f t="shared" ref="Q131:Q142" si="77">SUM(E131:P131)</f>
        <v>0</v>
      </c>
    </row>
    <row r="132" spans="3:21" x14ac:dyDescent="0.2">
      <c r="C132" s="44" t="s">
        <v>26</v>
      </c>
      <c r="D132" s="105"/>
      <c r="E132" s="488">
        <f t="shared" ref="E132:P132" si="78">E131-E131/(1+$D131/100)</f>
        <v>0</v>
      </c>
      <c r="F132" s="488">
        <f t="shared" si="78"/>
        <v>0</v>
      </c>
      <c r="G132" s="488">
        <f t="shared" si="78"/>
        <v>0</v>
      </c>
      <c r="H132" s="488">
        <f t="shared" si="78"/>
        <v>0</v>
      </c>
      <c r="I132" s="488">
        <f t="shared" si="78"/>
        <v>0</v>
      </c>
      <c r="J132" s="488">
        <f t="shared" si="78"/>
        <v>0</v>
      </c>
      <c r="K132" s="488">
        <f t="shared" si="78"/>
        <v>0</v>
      </c>
      <c r="L132" s="488">
        <f t="shared" si="78"/>
        <v>0</v>
      </c>
      <c r="M132" s="488">
        <f t="shared" si="78"/>
        <v>0</v>
      </c>
      <c r="N132" s="488">
        <f t="shared" si="78"/>
        <v>0</v>
      </c>
      <c r="O132" s="488">
        <f t="shared" si="78"/>
        <v>0</v>
      </c>
      <c r="P132" s="488">
        <f t="shared" si="78"/>
        <v>0</v>
      </c>
      <c r="Q132" s="492">
        <f t="shared" si="77"/>
        <v>0</v>
      </c>
      <c r="U132" t="s">
        <v>4</v>
      </c>
    </row>
    <row r="133" spans="3:21" x14ac:dyDescent="0.2">
      <c r="C133" s="123">
        <f>'2. MYYNNIT JA OSTOT'!B62</f>
        <v>0</v>
      </c>
      <c r="D133" s="104">
        <f>'2. MYYNNIT JA OSTOT'!D62</f>
        <v>25.5</v>
      </c>
      <c r="E133" s="486">
        <f>'2. MYYNNIT JA OSTOT'!F62</f>
        <v>0</v>
      </c>
      <c r="F133" s="486">
        <f>'2. MYYNNIT JA OSTOT'!G62</f>
        <v>0</v>
      </c>
      <c r="G133" s="486">
        <f>'2. MYYNNIT JA OSTOT'!H62</f>
        <v>0</v>
      </c>
      <c r="H133" s="486">
        <f>'2. MYYNNIT JA OSTOT'!I62</f>
        <v>0</v>
      </c>
      <c r="I133" s="486">
        <f>'2. MYYNNIT JA OSTOT'!J62</f>
        <v>0</v>
      </c>
      <c r="J133" s="486">
        <f>'2. MYYNNIT JA OSTOT'!K62</f>
        <v>0</v>
      </c>
      <c r="K133" s="486">
        <f>'2. MYYNNIT JA OSTOT'!L62</f>
        <v>0</v>
      </c>
      <c r="L133" s="486">
        <f>'2. MYYNNIT JA OSTOT'!M62</f>
        <v>0</v>
      </c>
      <c r="M133" s="486">
        <f>'2. MYYNNIT JA OSTOT'!N62</f>
        <v>0</v>
      </c>
      <c r="N133" s="486">
        <f>'2. MYYNNIT JA OSTOT'!O62</f>
        <v>0</v>
      </c>
      <c r="O133" s="486">
        <f>'2. MYYNNIT JA OSTOT'!P62</f>
        <v>0</v>
      </c>
      <c r="P133" s="486">
        <f>'2. MYYNNIT JA OSTOT'!Q62</f>
        <v>0</v>
      </c>
      <c r="Q133" s="487">
        <f t="shared" si="77"/>
        <v>0</v>
      </c>
    </row>
    <row r="134" spans="3:21" x14ac:dyDescent="0.2">
      <c r="C134" s="44" t="s">
        <v>26</v>
      </c>
      <c r="D134" s="105"/>
      <c r="E134" s="488">
        <f t="shared" ref="E134:P134" si="79">E133-E133/(1+$D133/100)</f>
        <v>0</v>
      </c>
      <c r="F134" s="488">
        <f t="shared" si="79"/>
        <v>0</v>
      </c>
      <c r="G134" s="488">
        <f t="shared" si="79"/>
        <v>0</v>
      </c>
      <c r="H134" s="488">
        <f t="shared" si="79"/>
        <v>0</v>
      </c>
      <c r="I134" s="488">
        <f t="shared" si="79"/>
        <v>0</v>
      </c>
      <c r="J134" s="488">
        <f t="shared" si="79"/>
        <v>0</v>
      </c>
      <c r="K134" s="488">
        <f t="shared" si="79"/>
        <v>0</v>
      </c>
      <c r="L134" s="488">
        <f t="shared" si="79"/>
        <v>0</v>
      </c>
      <c r="M134" s="488">
        <f t="shared" si="79"/>
        <v>0</v>
      </c>
      <c r="N134" s="488">
        <f t="shared" si="79"/>
        <v>0</v>
      </c>
      <c r="O134" s="488">
        <f t="shared" si="79"/>
        <v>0</v>
      </c>
      <c r="P134" s="488">
        <f t="shared" si="79"/>
        <v>0</v>
      </c>
      <c r="Q134" s="489">
        <f t="shared" si="77"/>
        <v>0</v>
      </c>
    </row>
    <row r="135" spans="3:21" x14ac:dyDescent="0.2">
      <c r="C135" s="122">
        <f>'2. MYYNNIT JA OSTOT'!B63</f>
        <v>0</v>
      </c>
      <c r="D135" s="125">
        <f>'2. MYYNNIT JA OSTOT'!D63</f>
        <v>25.5</v>
      </c>
      <c r="E135" s="493">
        <f>'2. MYYNNIT JA OSTOT'!F63</f>
        <v>0</v>
      </c>
      <c r="F135" s="493">
        <f>'2. MYYNNIT JA OSTOT'!G63</f>
        <v>0</v>
      </c>
      <c r="G135" s="493">
        <f>'2. MYYNNIT JA OSTOT'!H63</f>
        <v>0</v>
      </c>
      <c r="H135" s="493">
        <f>'2. MYYNNIT JA OSTOT'!I63</f>
        <v>0</v>
      </c>
      <c r="I135" s="493">
        <f>'2. MYYNNIT JA OSTOT'!J63</f>
        <v>0</v>
      </c>
      <c r="J135" s="493">
        <f>'2. MYYNNIT JA OSTOT'!K63</f>
        <v>0</v>
      </c>
      <c r="K135" s="493">
        <f>'2. MYYNNIT JA OSTOT'!L63</f>
        <v>0</v>
      </c>
      <c r="L135" s="493">
        <f>'2. MYYNNIT JA OSTOT'!M63</f>
        <v>0</v>
      </c>
      <c r="M135" s="493">
        <f>'2. MYYNNIT JA OSTOT'!N63</f>
        <v>0</v>
      </c>
      <c r="N135" s="493">
        <f>'2. MYYNNIT JA OSTOT'!O63</f>
        <v>0</v>
      </c>
      <c r="O135" s="493">
        <f>'2. MYYNNIT JA OSTOT'!P63</f>
        <v>0</v>
      </c>
      <c r="P135" s="493">
        <f>'2. MYYNNIT JA OSTOT'!Q63</f>
        <v>0</v>
      </c>
      <c r="Q135" s="487">
        <f t="shared" si="77"/>
        <v>0</v>
      </c>
    </row>
    <row r="136" spans="3:21" x14ac:dyDescent="0.2">
      <c r="C136" s="44" t="s">
        <v>26</v>
      </c>
      <c r="D136" s="125"/>
      <c r="E136" s="493">
        <f t="shared" ref="E136:P136" si="80">E135-E135/(1+$D135/100)</f>
        <v>0</v>
      </c>
      <c r="F136" s="493">
        <f t="shared" si="80"/>
        <v>0</v>
      </c>
      <c r="G136" s="493">
        <f t="shared" si="80"/>
        <v>0</v>
      </c>
      <c r="H136" s="493">
        <f t="shared" si="80"/>
        <v>0</v>
      </c>
      <c r="I136" s="493">
        <f t="shared" si="80"/>
        <v>0</v>
      </c>
      <c r="J136" s="493">
        <f t="shared" si="80"/>
        <v>0</v>
      </c>
      <c r="K136" s="493">
        <f t="shared" si="80"/>
        <v>0</v>
      </c>
      <c r="L136" s="493">
        <f t="shared" si="80"/>
        <v>0</v>
      </c>
      <c r="M136" s="493">
        <f t="shared" si="80"/>
        <v>0</v>
      </c>
      <c r="N136" s="493">
        <f t="shared" si="80"/>
        <v>0</v>
      </c>
      <c r="O136" s="493">
        <f t="shared" si="80"/>
        <v>0</v>
      </c>
      <c r="P136" s="493">
        <f t="shared" si="80"/>
        <v>0</v>
      </c>
      <c r="Q136" s="492">
        <f t="shared" si="77"/>
        <v>0</v>
      </c>
    </row>
    <row r="137" spans="3:21" x14ac:dyDescent="0.2">
      <c r="C137" s="123">
        <f>'2. MYYNNIT JA OSTOT'!B64</f>
        <v>0</v>
      </c>
      <c r="D137" s="104">
        <f>'2. MYYNNIT JA OSTOT'!D64</f>
        <v>25.5</v>
      </c>
      <c r="E137" s="486">
        <f>'2. MYYNNIT JA OSTOT'!F64</f>
        <v>0</v>
      </c>
      <c r="F137" s="486">
        <f>'2. MYYNNIT JA OSTOT'!G64</f>
        <v>0</v>
      </c>
      <c r="G137" s="486">
        <f>'2. MYYNNIT JA OSTOT'!H64</f>
        <v>0</v>
      </c>
      <c r="H137" s="486">
        <f>'2. MYYNNIT JA OSTOT'!I64</f>
        <v>0</v>
      </c>
      <c r="I137" s="486">
        <f>'2. MYYNNIT JA OSTOT'!J64</f>
        <v>0</v>
      </c>
      <c r="J137" s="486">
        <f>'2. MYYNNIT JA OSTOT'!K64</f>
        <v>0</v>
      </c>
      <c r="K137" s="486">
        <f>'2. MYYNNIT JA OSTOT'!L64</f>
        <v>0</v>
      </c>
      <c r="L137" s="486">
        <f>'2. MYYNNIT JA OSTOT'!M64</f>
        <v>0</v>
      </c>
      <c r="M137" s="486">
        <f>'2. MYYNNIT JA OSTOT'!N64</f>
        <v>0</v>
      </c>
      <c r="N137" s="486">
        <f>'2. MYYNNIT JA OSTOT'!O64</f>
        <v>0</v>
      </c>
      <c r="O137" s="486">
        <f>'2. MYYNNIT JA OSTOT'!P64</f>
        <v>0</v>
      </c>
      <c r="P137" s="486">
        <f>'2. MYYNNIT JA OSTOT'!Q64</f>
        <v>0</v>
      </c>
      <c r="Q137" s="487">
        <f t="shared" si="77"/>
        <v>0</v>
      </c>
    </row>
    <row r="138" spans="3:21" x14ac:dyDescent="0.2">
      <c r="C138" s="44" t="s">
        <v>26</v>
      </c>
      <c r="D138" s="105"/>
      <c r="E138" s="488">
        <f t="shared" ref="E138:P138" si="81">E137-E137/(1+$D137/100)</f>
        <v>0</v>
      </c>
      <c r="F138" s="488">
        <f t="shared" si="81"/>
        <v>0</v>
      </c>
      <c r="G138" s="488">
        <f t="shared" si="81"/>
        <v>0</v>
      </c>
      <c r="H138" s="488">
        <f t="shared" si="81"/>
        <v>0</v>
      </c>
      <c r="I138" s="488">
        <f t="shared" si="81"/>
        <v>0</v>
      </c>
      <c r="J138" s="488">
        <f t="shared" si="81"/>
        <v>0</v>
      </c>
      <c r="K138" s="488">
        <f t="shared" si="81"/>
        <v>0</v>
      </c>
      <c r="L138" s="488">
        <f t="shared" si="81"/>
        <v>0</v>
      </c>
      <c r="M138" s="488">
        <f t="shared" si="81"/>
        <v>0</v>
      </c>
      <c r="N138" s="488">
        <f t="shared" si="81"/>
        <v>0</v>
      </c>
      <c r="O138" s="488">
        <f t="shared" si="81"/>
        <v>0</v>
      </c>
      <c r="P138" s="488">
        <f t="shared" si="81"/>
        <v>0</v>
      </c>
      <c r="Q138" s="489">
        <f t="shared" si="77"/>
        <v>0</v>
      </c>
    </row>
    <row r="139" spans="3:21" x14ac:dyDescent="0.2">
      <c r="C139" s="122">
        <f>'2. MYYNNIT JA OSTOT'!B65</f>
        <v>0</v>
      </c>
      <c r="D139" s="125">
        <f>'2. MYYNNIT JA OSTOT'!D65</f>
        <v>25.5</v>
      </c>
      <c r="E139" s="493">
        <f>'2. MYYNNIT JA OSTOT'!F65</f>
        <v>0</v>
      </c>
      <c r="F139" s="493">
        <f>'2. MYYNNIT JA OSTOT'!G65</f>
        <v>0</v>
      </c>
      <c r="G139" s="493">
        <f>'2. MYYNNIT JA OSTOT'!H65</f>
        <v>0</v>
      </c>
      <c r="H139" s="493">
        <f>'2. MYYNNIT JA OSTOT'!I65</f>
        <v>0</v>
      </c>
      <c r="I139" s="493">
        <f>'2. MYYNNIT JA OSTOT'!J65</f>
        <v>0</v>
      </c>
      <c r="J139" s="493">
        <f>'2. MYYNNIT JA OSTOT'!K65</f>
        <v>0</v>
      </c>
      <c r="K139" s="493">
        <f>'2. MYYNNIT JA OSTOT'!L65</f>
        <v>0</v>
      </c>
      <c r="L139" s="493">
        <f>'2. MYYNNIT JA OSTOT'!M65</f>
        <v>0</v>
      </c>
      <c r="M139" s="493">
        <f>'2. MYYNNIT JA OSTOT'!N65</f>
        <v>0</v>
      </c>
      <c r="N139" s="493">
        <f>'2. MYYNNIT JA OSTOT'!O65</f>
        <v>0</v>
      </c>
      <c r="O139" s="493">
        <f>'2. MYYNNIT JA OSTOT'!P65</f>
        <v>0</v>
      </c>
      <c r="P139" s="493">
        <f>'2. MYYNNIT JA OSTOT'!Q65</f>
        <v>0</v>
      </c>
      <c r="Q139" s="492">
        <f t="shared" si="77"/>
        <v>0</v>
      </c>
    </row>
    <row r="140" spans="3:21" x14ac:dyDescent="0.2">
      <c r="C140" s="44" t="s">
        <v>26</v>
      </c>
      <c r="D140" s="125"/>
      <c r="E140" s="493">
        <f t="shared" ref="E140:P140" si="82">E139-E139/(1+$D139/100)</f>
        <v>0</v>
      </c>
      <c r="F140" s="493">
        <f t="shared" si="82"/>
        <v>0</v>
      </c>
      <c r="G140" s="493">
        <f t="shared" si="82"/>
        <v>0</v>
      </c>
      <c r="H140" s="493">
        <f t="shared" si="82"/>
        <v>0</v>
      </c>
      <c r="I140" s="493">
        <f t="shared" si="82"/>
        <v>0</v>
      </c>
      <c r="J140" s="493">
        <f t="shared" si="82"/>
        <v>0</v>
      </c>
      <c r="K140" s="493">
        <f t="shared" si="82"/>
        <v>0</v>
      </c>
      <c r="L140" s="493">
        <f t="shared" si="82"/>
        <v>0</v>
      </c>
      <c r="M140" s="493">
        <f t="shared" si="82"/>
        <v>0</v>
      </c>
      <c r="N140" s="493">
        <f t="shared" si="82"/>
        <v>0</v>
      </c>
      <c r="O140" s="493">
        <f t="shared" si="82"/>
        <v>0</v>
      </c>
      <c r="P140" s="493">
        <f t="shared" si="82"/>
        <v>0</v>
      </c>
      <c r="Q140" s="492">
        <f t="shared" si="77"/>
        <v>0</v>
      </c>
    </row>
    <row r="141" spans="3:21" x14ac:dyDescent="0.2">
      <c r="C141" s="123">
        <f>'2. MYYNNIT JA OSTOT'!B66</f>
        <v>0</v>
      </c>
      <c r="D141" s="104">
        <f>'2. MYYNNIT JA OSTOT'!D66</f>
        <v>25.5</v>
      </c>
      <c r="E141" s="486">
        <f>'2. MYYNNIT JA OSTOT'!F66</f>
        <v>0</v>
      </c>
      <c r="F141" s="486">
        <f>'2. MYYNNIT JA OSTOT'!G66</f>
        <v>0</v>
      </c>
      <c r="G141" s="486">
        <f>'2. MYYNNIT JA OSTOT'!H66</f>
        <v>0</v>
      </c>
      <c r="H141" s="486">
        <f>'2. MYYNNIT JA OSTOT'!I66</f>
        <v>0</v>
      </c>
      <c r="I141" s="486">
        <f>'2. MYYNNIT JA OSTOT'!J66</f>
        <v>0</v>
      </c>
      <c r="J141" s="486">
        <f>'2. MYYNNIT JA OSTOT'!K66</f>
        <v>0</v>
      </c>
      <c r="K141" s="486">
        <f>'2. MYYNNIT JA OSTOT'!L66</f>
        <v>0</v>
      </c>
      <c r="L141" s="486">
        <f>'2. MYYNNIT JA OSTOT'!M66</f>
        <v>0</v>
      </c>
      <c r="M141" s="486">
        <f>'2. MYYNNIT JA OSTOT'!N66</f>
        <v>0</v>
      </c>
      <c r="N141" s="486">
        <f>'2. MYYNNIT JA OSTOT'!O66</f>
        <v>0</v>
      </c>
      <c r="O141" s="486">
        <f>'2. MYYNNIT JA OSTOT'!P66</f>
        <v>0</v>
      </c>
      <c r="P141" s="486">
        <f>'2. MYYNNIT JA OSTOT'!Q66</f>
        <v>0</v>
      </c>
      <c r="Q141" s="487">
        <f t="shared" si="77"/>
        <v>0</v>
      </c>
    </row>
    <row r="142" spans="3:21" x14ac:dyDescent="0.2">
      <c r="C142" s="44" t="s">
        <v>26</v>
      </c>
      <c r="D142" s="105"/>
      <c r="E142" s="488">
        <f t="shared" ref="E142:P142" si="83">E141-E141/(1+$D141/100)</f>
        <v>0</v>
      </c>
      <c r="F142" s="488">
        <f t="shared" si="83"/>
        <v>0</v>
      </c>
      <c r="G142" s="488">
        <f t="shared" si="83"/>
        <v>0</v>
      </c>
      <c r="H142" s="488">
        <f t="shared" si="83"/>
        <v>0</v>
      </c>
      <c r="I142" s="488">
        <f t="shared" si="83"/>
        <v>0</v>
      </c>
      <c r="J142" s="488">
        <f t="shared" si="83"/>
        <v>0</v>
      </c>
      <c r="K142" s="488">
        <f t="shared" si="83"/>
        <v>0</v>
      </c>
      <c r="L142" s="488">
        <f t="shared" si="83"/>
        <v>0</v>
      </c>
      <c r="M142" s="488">
        <f t="shared" si="83"/>
        <v>0</v>
      </c>
      <c r="N142" s="488">
        <f t="shared" si="83"/>
        <v>0</v>
      </c>
      <c r="O142" s="488">
        <f t="shared" si="83"/>
        <v>0</v>
      </c>
      <c r="P142" s="488">
        <f t="shared" si="83"/>
        <v>0</v>
      </c>
      <c r="Q142" s="489">
        <f t="shared" si="77"/>
        <v>0</v>
      </c>
    </row>
    <row r="143" spans="3:21" ht="13.5" thickBot="1" x14ac:dyDescent="0.25">
      <c r="C143" s="122">
        <f>'2. MYYNNIT JA OSTOT'!B67</f>
        <v>0</v>
      </c>
      <c r="D143" s="124">
        <f>'2. MYYNNIT JA OSTOT'!D67</f>
        <v>25.5</v>
      </c>
      <c r="E143" s="491">
        <f>'2. MYYNNIT JA OSTOT'!F67</f>
        <v>0</v>
      </c>
      <c r="F143" s="491">
        <f>'2. MYYNNIT JA OSTOT'!G67</f>
        <v>0</v>
      </c>
      <c r="G143" s="491">
        <f>'2. MYYNNIT JA OSTOT'!H67</f>
        <v>0</v>
      </c>
      <c r="H143" s="491">
        <f>'2. MYYNNIT JA OSTOT'!I67</f>
        <v>0</v>
      </c>
      <c r="I143" s="491">
        <f>'2. MYYNNIT JA OSTOT'!J67</f>
        <v>0</v>
      </c>
      <c r="J143" s="491">
        <f>'2. MYYNNIT JA OSTOT'!K67</f>
        <v>0</v>
      </c>
      <c r="K143" s="491">
        <f>'2. MYYNNIT JA OSTOT'!L67</f>
        <v>0</v>
      </c>
      <c r="L143" s="491">
        <f>'2. MYYNNIT JA OSTOT'!M67</f>
        <v>0</v>
      </c>
      <c r="M143" s="491">
        <f>'2. MYYNNIT JA OSTOT'!N67</f>
        <v>0</v>
      </c>
      <c r="N143" s="491">
        <f>'2. MYYNNIT JA OSTOT'!O67</f>
        <v>0</v>
      </c>
      <c r="O143" s="491">
        <f>'2. MYYNNIT JA OSTOT'!P67</f>
        <v>0</v>
      </c>
      <c r="P143" s="491">
        <f>'2. MYYNNIT JA OSTOT'!Q67</f>
        <v>0</v>
      </c>
      <c r="Q143" s="487">
        <f t="shared" ref="Q143:Q144" si="84">SUM(E143:P143)</f>
        <v>0</v>
      </c>
    </row>
    <row r="144" spans="3:21" x14ac:dyDescent="0.2">
      <c r="C144" s="44" t="s">
        <v>26</v>
      </c>
      <c r="D144" s="125"/>
      <c r="E144" s="493">
        <f t="shared" ref="E144:P144" si="85">E143-E143/(1+$D143/100)</f>
        <v>0</v>
      </c>
      <c r="F144" s="493">
        <f t="shared" si="85"/>
        <v>0</v>
      </c>
      <c r="G144" s="493">
        <f t="shared" si="85"/>
        <v>0</v>
      </c>
      <c r="H144" s="493">
        <f t="shared" si="85"/>
        <v>0</v>
      </c>
      <c r="I144" s="493">
        <f t="shared" si="85"/>
        <v>0</v>
      </c>
      <c r="J144" s="493">
        <f t="shared" si="85"/>
        <v>0</v>
      </c>
      <c r="K144" s="493">
        <f t="shared" si="85"/>
        <v>0</v>
      </c>
      <c r="L144" s="493">
        <f t="shared" si="85"/>
        <v>0</v>
      </c>
      <c r="M144" s="493">
        <f t="shared" si="85"/>
        <v>0</v>
      </c>
      <c r="N144" s="493">
        <f t="shared" si="85"/>
        <v>0</v>
      </c>
      <c r="O144" s="493">
        <f t="shared" si="85"/>
        <v>0</v>
      </c>
      <c r="P144" s="493">
        <f t="shared" si="85"/>
        <v>0</v>
      </c>
      <c r="Q144" s="492">
        <f t="shared" si="84"/>
        <v>0</v>
      </c>
    </row>
    <row r="145" spans="3:20" x14ac:dyDescent="0.2">
      <c r="C145" s="123">
        <f>'2. MYYNNIT JA OSTOT'!B68</f>
        <v>0</v>
      </c>
      <c r="D145" s="104">
        <f>'2. MYYNNIT JA OSTOT'!D68</f>
        <v>25.5</v>
      </c>
      <c r="E145" s="486">
        <f>'2. MYYNNIT JA OSTOT'!F68</f>
        <v>0</v>
      </c>
      <c r="F145" s="486">
        <f>'2. MYYNNIT JA OSTOT'!G68</f>
        <v>0</v>
      </c>
      <c r="G145" s="486">
        <f>'2. MYYNNIT JA OSTOT'!H68</f>
        <v>0</v>
      </c>
      <c r="H145" s="486">
        <f>'2. MYYNNIT JA OSTOT'!I68</f>
        <v>0</v>
      </c>
      <c r="I145" s="486">
        <f>'2. MYYNNIT JA OSTOT'!J68</f>
        <v>0</v>
      </c>
      <c r="J145" s="486">
        <f>'2. MYYNNIT JA OSTOT'!K68</f>
        <v>0</v>
      </c>
      <c r="K145" s="486">
        <f>'2. MYYNNIT JA OSTOT'!L68</f>
        <v>0</v>
      </c>
      <c r="L145" s="486">
        <f>'2. MYYNNIT JA OSTOT'!M68</f>
        <v>0</v>
      </c>
      <c r="M145" s="486">
        <f>'2. MYYNNIT JA OSTOT'!N68</f>
        <v>0</v>
      </c>
      <c r="N145" s="486">
        <f>'2. MYYNNIT JA OSTOT'!O68</f>
        <v>0</v>
      </c>
      <c r="O145" s="486">
        <f>'2. MYYNNIT JA OSTOT'!P68</f>
        <v>0</v>
      </c>
      <c r="P145" s="486">
        <f>'2. MYYNNIT JA OSTOT'!Q68</f>
        <v>0</v>
      </c>
      <c r="Q145" s="495">
        <f t="shared" ref="Q145:Q158" si="86">SUM(E145:P145)</f>
        <v>0</v>
      </c>
    </row>
    <row r="146" spans="3:20" x14ac:dyDescent="0.2">
      <c r="C146" s="44" t="s">
        <v>26</v>
      </c>
      <c r="D146" s="105"/>
      <c r="E146" s="488">
        <f t="shared" ref="E146:P146" si="87">E145-E145/(1+$D145/100)</f>
        <v>0</v>
      </c>
      <c r="F146" s="488">
        <f t="shared" si="87"/>
        <v>0</v>
      </c>
      <c r="G146" s="488">
        <f t="shared" si="87"/>
        <v>0</v>
      </c>
      <c r="H146" s="488">
        <f t="shared" si="87"/>
        <v>0</v>
      </c>
      <c r="I146" s="488">
        <f t="shared" si="87"/>
        <v>0</v>
      </c>
      <c r="J146" s="488">
        <f t="shared" si="87"/>
        <v>0</v>
      </c>
      <c r="K146" s="488">
        <f t="shared" si="87"/>
        <v>0</v>
      </c>
      <c r="L146" s="488">
        <f t="shared" si="87"/>
        <v>0</v>
      </c>
      <c r="M146" s="488">
        <f t="shared" si="87"/>
        <v>0</v>
      </c>
      <c r="N146" s="488">
        <f t="shared" si="87"/>
        <v>0</v>
      </c>
      <c r="O146" s="488">
        <f t="shared" si="87"/>
        <v>0</v>
      </c>
      <c r="P146" s="488">
        <f t="shared" si="87"/>
        <v>0</v>
      </c>
      <c r="Q146" s="492">
        <f t="shared" si="86"/>
        <v>0</v>
      </c>
    </row>
    <row r="147" spans="3:20" x14ac:dyDescent="0.2">
      <c r="C147" s="122">
        <f>'2. MYYNNIT JA OSTOT'!B69</f>
        <v>0</v>
      </c>
      <c r="D147" s="125">
        <f>'2. MYYNNIT JA OSTOT'!D69</f>
        <v>25.5</v>
      </c>
      <c r="E147" s="493">
        <f>'2. MYYNNIT JA OSTOT'!F69</f>
        <v>0</v>
      </c>
      <c r="F147" s="493">
        <f>'2. MYYNNIT JA OSTOT'!G69</f>
        <v>0</v>
      </c>
      <c r="G147" s="493">
        <f>'2. MYYNNIT JA OSTOT'!H69</f>
        <v>0</v>
      </c>
      <c r="H147" s="493">
        <f>'2. MYYNNIT JA OSTOT'!I69</f>
        <v>0</v>
      </c>
      <c r="I147" s="493">
        <f>'2. MYYNNIT JA OSTOT'!J69</f>
        <v>0</v>
      </c>
      <c r="J147" s="493">
        <f>'2. MYYNNIT JA OSTOT'!K69</f>
        <v>0</v>
      </c>
      <c r="K147" s="493">
        <f>'2. MYYNNIT JA OSTOT'!L69</f>
        <v>0</v>
      </c>
      <c r="L147" s="493">
        <f>'2. MYYNNIT JA OSTOT'!M69</f>
        <v>0</v>
      </c>
      <c r="M147" s="493">
        <f>'2. MYYNNIT JA OSTOT'!N69</f>
        <v>0</v>
      </c>
      <c r="N147" s="493">
        <f>'2. MYYNNIT JA OSTOT'!O69</f>
        <v>0</v>
      </c>
      <c r="O147" s="493">
        <f>'2. MYYNNIT JA OSTOT'!P69</f>
        <v>0</v>
      </c>
      <c r="P147" s="493">
        <f>'2. MYYNNIT JA OSTOT'!Q69</f>
        <v>0</v>
      </c>
      <c r="Q147" s="487">
        <f t="shared" si="86"/>
        <v>0</v>
      </c>
      <c r="T147">
        <v>0</v>
      </c>
    </row>
    <row r="148" spans="3:20" x14ac:dyDescent="0.2">
      <c r="C148" s="44" t="s">
        <v>26</v>
      </c>
      <c r="D148" s="125"/>
      <c r="E148" s="493">
        <f t="shared" ref="E148:P148" si="88">E147-E147/(1+$D147/100)</f>
        <v>0</v>
      </c>
      <c r="F148" s="493">
        <f t="shared" si="88"/>
        <v>0</v>
      </c>
      <c r="G148" s="493">
        <f t="shared" si="88"/>
        <v>0</v>
      </c>
      <c r="H148" s="493">
        <f t="shared" si="88"/>
        <v>0</v>
      </c>
      <c r="I148" s="493">
        <f t="shared" si="88"/>
        <v>0</v>
      </c>
      <c r="J148" s="493">
        <f t="shared" si="88"/>
        <v>0</v>
      </c>
      <c r="K148" s="493">
        <f t="shared" si="88"/>
        <v>0</v>
      </c>
      <c r="L148" s="493">
        <f t="shared" si="88"/>
        <v>0</v>
      </c>
      <c r="M148" s="493">
        <f t="shared" si="88"/>
        <v>0</v>
      </c>
      <c r="N148" s="493">
        <f t="shared" si="88"/>
        <v>0</v>
      </c>
      <c r="O148" s="493">
        <f t="shared" si="88"/>
        <v>0</v>
      </c>
      <c r="P148" s="493">
        <f t="shared" si="88"/>
        <v>0</v>
      </c>
      <c r="Q148" s="489">
        <f t="shared" si="86"/>
        <v>0</v>
      </c>
    </row>
    <row r="149" spans="3:20" x14ac:dyDescent="0.2">
      <c r="C149" s="123">
        <f>'2. MYYNNIT JA OSTOT'!B70</f>
        <v>0</v>
      </c>
      <c r="D149" s="104">
        <f>'2. MYYNNIT JA OSTOT'!D70</f>
        <v>25.5</v>
      </c>
      <c r="E149" s="486">
        <f>'2. MYYNNIT JA OSTOT'!F70</f>
        <v>0</v>
      </c>
      <c r="F149" s="486">
        <f>'2. MYYNNIT JA OSTOT'!G70</f>
        <v>0</v>
      </c>
      <c r="G149" s="486">
        <f>'2. MYYNNIT JA OSTOT'!H70</f>
        <v>0</v>
      </c>
      <c r="H149" s="486">
        <f>'2. MYYNNIT JA OSTOT'!I70</f>
        <v>0</v>
      </c>
      <c r="I149" s="486">
        <f>'2. MYYNNIT JA OSTOT'!J70</f>
        <v>0</v>
      </c>
      <c r="J149" s="486">
        <f>'2. MYYNNIT JA OSTOT'!K70</f>
        <v>0</v>
      </c>
      <c r="K149" s="486">
        <f>'2. MYYNNIT JA OSTOT'!L70</f>
        <v>0</v>
      </c>
      <c r="L149" s="486">
        <f>'2. MYYNNIT JA OSTOT'!M70</f>
        <v>0</v>
      </c>
      <c r="M149" s="486">
        <f>'2. MYYNNIT JA OSTOT'!N70</f>
        <v>0</v>
      </c>
      <c r="N149" s="486">
        <f>'2. MYYNNIT JA OSTOT'!O70</f>
        <v>0</v>
      </c>
      <c r="O149" s="486">
        <f>'2. MYYNNIT JA OSTOT'!P70</f>
        <v>0</v>
      </c>
      <c r="P149" s="486">
        <f>'2. MYYNNIT JA OSTOT'!Q70</f>
        <v>0</v>
      </c>
      <c r="Q149" s="487">
        <f t="shared" si="86"/>
        <v>0</v>
      </c>
    </row>
    <row r="150" spans="3:20" x14ac:dyDescent="0.2">
      <c r="C150" s="44" t="s">
        <v>26</v>
      </c>
      <c r="D150" s="105"/>
      <c r="E150" s="488">
        <f t="shared" ref="E150:P150" si="89">E149-E149/(1+$D149/100)</f>
        <v>0</v>
      </c>
      <c r="F150" s="488">
        <f t="shared" si="89"/>
        <v>0</v>
      </c>
      <c r="G150" s="488">
        <f t="shared" si="89"/>
        <v>0</v>
      </c>
      <c r="H150" s="488">
        <f t="shared" si="89"/>
        <v>0</v>
      </c>
      <c r="I150" s="488">
        <f t="shared" si="89"/>
        <v>0</v>
      </c>
      <c r="J150" s="488">
        <f t="shared" si="89"/>
        <v>0</v>
      </c>
      <c r="K150" s="488">
        <f t="shared" si="89"/>
        <v>0</v>
      </c>
      <c r="L150" s="488">
        <f t="shared" si="89"/>
        <v>0</v>
      </c>
      <c r="M150" s="488">
        <f t="shared" si="89"/>
        <v>0</v>
      </c>
      <c r="N150" s="488">
        <f t="shared" si="89"/>
        <v>0</v>
      </c>
      <c r="O150" s="488">
        <f t="shared" si="89"/>
        <v>0</v>
      </c>
      <c r="P150" s="488">
        <f t="shared" si="89"/>
        <v>0</v>
      </c>
      <c r="Q150" s="489">
        <f t="shared" si="86"/>
        <v>0</v>
      </c>
    </row>
    <row r="151" spans="3:20" x14ac:dyDescent="0.2">
      <c r="C151" s="122">
        <f>'2. MYYNNIT JA OSTOT'!B71</f>
        <v>0</v>
      </c>
      <c r="D151" s="125">
        <f>'2. MYYNNIT JA OSTOT'!D71</f>
        <v>25.5</v>
      </c>
      <c r="E151" s="493">
        <f>'2. MYYNNIT JA OSTOT'!F71</f>
        <v>0</v>
      </c>
      <c r="F151" s="493">
        <f>'2. MYYNNIT JA OSTOT'!G71</f>
        <v>0</v>
      </c>
      <c r="G151" s="493">
        <f>'2. MYYNNIT JA OSTOT'!H71</f>
        <v>0</v>
      </c>
      <c r="H151" s="493">
        <f>'2. MYYNNIT JA OSTOT'!I71</f>
        <v>0</v>
      </c>
      <c r="I151" s="493">
        <f>'2. MYYNNIT JA OSTOT'!J71</f>
        <v>0</v>
      </c>
      <c r="J151" s="493">
        <f>'2. MYYNNIT JA OSTOT'!K71</f>
        <v>0</v>
      </c>
      <c r="K151" s="493">
        <f>'2. MYYNNIT JA OSTOT'!L71</f>
        <v>0</v>
      </c>
      <c r="L151" s="493">
        <f>'2. MYYNNIT JA OSTOT'!M71</f>
        <v>0</v>
      </c>
      <c r="M151" s="493">
        <f>'2. MYYNNIT JA OSTOT'!N71</f>
        <v>0</v>
      </c>
      <c r="N151" s="493">
        <f>'2. MYYNNIT JA OSTOT'!O71</f>
        <v>0</v>
      </c>
      <c r="O151" s="493">
        <f>'2. MYYNNIT JA OSTOT'!P71</f>
        <v>0</v>
      </c>
      <c r="P151" s="493">
        <f>'2. MYYNNIT JA OSTOT'!Q71</f>
        <v>0</v>
      </c>
      <c r="Q151" s="487">
        <f t="shared" si="86"/>
        <v>0</v>
      </c>
    </row>
    <row r="152" spans="3:20" x14ac:dyDescent="0.2">
      <c r="C152" s="44" t="s">
        <v>26</v>
      </c>
      <c r="D152" s="125"/>
      <c r="E152" s="493">
        <f t="shared" ref="E152:P152" si="90">E151-E151/(1+$D151/100)</f>
        <v>0</v>
      </c>
      <c r="F152" s="493">
        <f t="shared" si="90"/>
        <v>0</v>
      </c>
      <c r="G152" s="493">
        <f t="shared" si="90"/>
        <v>0</v>
      </c>
      <c r="H152" s="493">
        <f t="shared" si="90"/>
        <v>0</v>
      </c>
      <c r="I152" s="493">
        <f t="shared" si="90"/>
        <v>0</v>
      </c>
      <c r="J152" s="493">
        <f t="shared" si="90"/>
        <v>0</v>
      </c>
      <c r="K152" s="493">
        <f t="shared" si="90"/>
        <v>0</v>
      </c>
      <c r="L152" s="493">
        <f t="shared" si="90"/>
        <v>0</v>
      </c>
      <c r="M152" s="493">
        <f t="shared" si="90"/>
        <v>0</v>
      </c>
      <c r="N152" s="493">
        <f t="shared" si="90"/>
        <v>0</v>
      </c>
      <c r="O152" s="493">
        <f t="shared" si="90"/>
        <v>0</v>
      </c>
      <c r="P152" s="493">
        <f t="shared" si="90"/>
        <v>0</v>
      </c>
      <c r="Q152" s="492">
        <f t="shared" si="86"/>
        <v>0</v>
      </c>
    </row>
    <row r="153" spans="3:20" x14ac:dyDescent="0.2">
      <c r="C153" s="123">
        <f>'2. MYYNNIT JA OSTOT'!B72</f>
        <v>0</v>
      </c>
      <c r="D153" s="104">
        <f>'2. MYYNNIT JA OSTOT'!D72</f>
        <v>25.5</v>
      </c>
      <c r="E153" s="486">
        <f>'2. MYYNNIT JA OSTOT'!F72</f>
        <v>0</v>
      </c>
      <c r="F153" s="486">
        <f>'2. MYYNNIT JA OSTOT'!G72</f>
        <v>0</v>
      </c>
      <c r="G153" s="486">
        <f>'2. MYYNNIT JA OSTOT'!H72</f>
        <v>0</v>
      </c>
      <c r="H153" s="486">
        <f>'2. MYYNNIT JA OSTOT'!I72</f>
        <v>0</v>
      </c>
      <c r="I153" s="486">
        <f>'2. MYYNNIT JA OSTOT'!J72</f>
        <v>0</v>
      </c>
      <c r="J153" s="486">
        <f>'2. MYYNNIT JA OSTOT'!K72</f>
        <v>0</v>
      </c>
      <c r="K153" s="486">
        <f>'2. MYYNNIT JA OSTOT'!L72</f>
        <v>0</v>
      </c>
      <c r="L153" s="486">
        <f>'2. MYYNNIT JA OSTOT'!M72</f>
        <v>0</v>
      </c>
      <c r="M153" s="486">
        <f>'2. MYYNNIT JA OSTOT'!N72</f>
        <v>0</v>
      </c>
      <c r="N153" s="486">
        <f>'2. MYYNNIT JA OSTOT'!O72</f>
        <v>0</v>
      </c>
      <c r="O153" s="486">
        <f>'2. MYYNNIT JA OSTOT'!P72</f>
        <v>0</v>
      </c>
      <c r="P153" s="486">
        <f>'2. MYYNNIT JA OSTOT'!Q72</f>
        <v>0</v>
      </c>
      <c r="Q153" s="487">
        <f t="shared" si="86"/>
        <v>0</v>
      </c>
    </row>
    <row r="154" spans="3:20" x14ac:dyDescent="0.2">
      <c r="C154" s="44" t="s">
        <v>26</v>
      </c>
      <c r="D154" s="105"/>
      <c r="E154" s="488">
        <f t="shared" ref="E154:P154" si="91">E153-E153/(1+$D153/100)</f>
        <v>0</v>
      </c>
      <c r="F154" s="488">
        <f t="shared" si="91"/>
        <v>0</v>
      </c>
      <c r="G154" s="488">
        <f t="shared" si="91"/>
        <v>0</v>
      </c>
      <c r="H154" s="488">
        <f t="shared" si="91"/>
        <v>0</v>
      </c>
      <c r="I154" s="488">
        <f t="shared" si="91"/>
        <v>0</v>
      </c>
      <c r="J154" s="488">
        <f t="shared" si="91"/>
        <v>0</v>
      </c>
      <c r="K154" s="488">
        <f t="shared" si="91"/>
        <v>0</v>
      </c>
      <c r="L154" s="488">
        <f t="shared" si="91"/>
        <v>0</v>
      </c>
      <c r="M154" s="488">
        <f t="shared" si="91"/>
        <v>0</v>
      </c>
      <c r="N154" s="488">
        <f t="shared" si="91"/>
        <v>0</v>
      </c>
      <c r="O154" s="488">
        <f t="shared" si="91"/>
        <v>0</v>
      </c>
      <c r="P154" s="488">
        <f t="shared" si="91"/>
        <v>0</v>
      </c>
      <c r="Q154" s="489">
        <f t="shared" si="86"/>
        <v>0</v>
      </c>
    </row>
    <row r="155" spans="3:20" x14ac:dyDescent="0.2">
      <c r="C155" s="122">
        <f>'2. MYYNNIT JA OSTOT'!B73</f>
        <v>0</v>
      </c>
      <c r="D155" s="125">
        <f>'2. MYYNNIT JA OSTOT'!D73</f>
        <v>25.5</v>
      </c>
      <c r="E155" s="493">
        <f>'2. MYYNNIT JA OSTOT'!F73</f>
        <v>0</v>
      </c>
      <c r="F155" s="493">
        <f>'2. MYYNNIT JA OSTOT'!G73</f>
        <v>0</v>
      </c>
      <c r="G155" s="493">
        <f>'2. MYYNNIT JA OSTOT'!H73</f>
        <v>0</v>
      </c>
      <c r="H155" s="493">
        <f>'2. MYYNNIT JA OSTOT'!I73</f>
        <v>0</v>
      </c>
      <c r="I155" s="493">
        <f>'2. MYYNNIT JA OSTOT'!J73</f>
        <v>0</v>
      </c>
      <c r="J155" s="493">
        <f>'2. MYYNNIT JA OSTOT'!K73</f>
        <v>0</v>
      </c>
      <c r="K155" s="493">
        <f>'2. MYYNNIT JA OSTOT'!L73</f>
        <v>0</v>
      </c>
      <c r="L155" s="493">
        <f>'2. MYYNNIT JA OSTOT'!M73</f>
        <v>0</v>
      </c>
      <c r="M155" s="493">
        <f>'2. MYYNNIT JA OSTOT'!N73</f>
        <v>0</v>
      </c>
      <c r="N155" s="493">
        <f>'2. MYYNNIT JA OSTOT'!O73</f>
        <v>0</v>
      </c>
      <c r="O155" s="493">
        <f>'2. MYYNNIT JA OSTOT'!P73</f>
        <v>0</v>
      </c>
      <c r="P155" s="493">
        <f>'2. MYYNNIT JA OSTOT'!Q73</f>
        <v>0</v>
      </c>
      <c r="Q155" s="492">
        <f t="shared" si="86"/>
        <v>0</v>
      </c>
    </row>
    <row r="156" spans="3:20" x14ac:dyDescent="0.2">
      <c r="C156" s="44" t="s">
        <v>26</v>
      </c>
      <c r="D156" s="125"/>
      <c r="E156" s="493">
        <f t="shared" ref="E156:P156" si="92">E155-E155/(1+$D155/100)</f>
        <v>0</v>
      </c>
      <c r="F156" s="493">
        <f t="shared" si="92"/>
        <v>0</v>
      </c>
      <c r="G156" s="493">
        <f t="shared" si="92"/>
        <v>0</v>
      </c>
      <c r="H156" s="493">
        <f t="shared" si="92"/>
        <v>0</v>
      </c>
      <c r="I156" s="493">
        <f t="shared" si="92"/>
        <v>0</v>
      </c>
      <c r="J156" s="493">
        <f t="shared" si="92"/>
        <v>0</v>
      </c>
      <c r="K156" s="493">
        <f t="shared" si="92"/>
        <v>0</v>
      </c>
      <c r="L156" s="493">
        <f t="shared" si="92"/>
        <v>0</v>
      </c>
      <c r="M156" s="493">
        <f t="shared" si="92"/>
        <v>0</v>
      </c>
      <c r="N156" s="493">
        <f t="shared" si="92"/>
        <v>0</v>
      </c>
      <c r="O156" s="493">
        <f t="shared" si="92"/>
        <v>0</v>
      </c>
      <c r="P156" s="493">
        <f t="shared" si="92"/>
        <v>0</v>
      </c>
      <c r="Q156" s="492">
        <f t="shared" si="86"/>
        <v>0</v>
      </c>
    </row>
    <row r="157" spans="3:20" x14ac:dyDescent="0.2">
      <c r="C157" s="123">
        <f>'2. MYYNNIT JA OSTOT'!B74</f>
        <v>0</v>
      </c>
      <c r="D157" s="104">
        <f>'2. MYYNNIT JA OSTOT'!D74</f>
        <v>25.5</v>
      </c>
      <c r="E157" s="486">
        <f>'2. MYYNNIT JA OSTOT'!F74</f>
        <v>0</v>
      </c>
      <c r="F157" s="486">
        <f>'2. MYYNNIT JA OSTOT'!G74</f>
        <v>0</v>
      </c>
      <c r="G157" s="486">
        <f>'2. MYYNNIT JA OSTOT'!H74</f>
        <v>0</v>
      </c>
      <c r="H157" s="486">
        <f>'2. MYYNNIT JA OSTOT'!I74</f>
        <v>0</v>
      </c>
      <c r="I157" s="486">
        <f>'2. MYYNNIT JA OSTOT'!J74</f>
        <v>0</v>
      </c>
      <c r="J157" s="486">
        <f>'2. MYYNNIT JA OSTOT'!K74</f>
        <v>0</v>
      </c>
      <c r="K157" s="486">
        <f>'2. MYYNNIT JA OSTOT'!L74</f>
        <v>0</v>
      </c>
      <c r="L157" s="486">
        <f>'2. MYYNNIT JA OSTOT'!M74</f>
        <v>0</v>
      </c>
      <c r="M157" s="486">
        <f>'2. MYYNNIT JA OSTOT'!N74</f>
        <v>0</v>
      </c>
      <c r="N157" s="486">
        <f>'2. MYYNNIT JA OSTOT'!O74</f>
        <v>0</v>
      </c>
      <c r="O157" s="486">
        <f>'2. MYYNNIT JA OSTOT'!P74</f>
        <v>0</v>
      </c>
      <c r="P157" s="486">
        <f>'2. MYYNNIT JA OSTOT'!Q74</f>
        <v>0</v>
      </c>
      <c r="Q157" s="487">
        <f t="shared" si="86"/>
        <v>0</v>
      </c>
    </row>
    <row r="158" spans="3:20" x14ac:dyDescent="0.2">
      <c r="C158" s="44" t="s">
        <v>26</v>
      </c>
      <c r="D158" s="105"/>
      <c r="E158" s="488">
        <f t="shared" ref="E158:P158" si="93">E157-E157/(1+$D157/100)</f>
        <v>0</v>
      </c>
      <c r="F158" s="488">
        <f t="shared" si="93"/>
        <v>0</v>
      </c>
      <c r="G158" s="488">
        <f t="shared" si="93"/>
        <v>0</v>
      </c>
      <c r="H158" s="488">
        <f t="shared" si="93"/>
        <v>0</v>
      </c>
      <c r="I158" s="488">
        <f t="shared" si="93"/>
        <v>0</v>
      </c>
      <c r="J158" s="488">
        <f t="shared" si="93"/>
        <v>0</v>
      </c>
      <c r="K158" s="488">
        <f t="shared" si="93"/>
        <v>0</v>
      </c>
      <c r="L158" s="488">
        <f t="shared" si="93"/>
        <v>0</v>
      </c>
      <c r="M158" s="488">
        <f t="shared" si="93"/>
        <v>0</v>
      </c>
      <c r="N158" s="488">
        <f t="shared" si="93"/>
        <v>0</v>
      </c>
      <c r="O158" s="488">
        <f t="shared" si="93"/>
        <v>0</v>
      </c>
      <c r="P158" s="488">
        <f t="shared" si="93"/>
        <v>0</v>
      </c>
      <c r="Q158" s="489">
        <f t="shared" si="86"/>
        <v>0</v>
      </c>
    </row>
    <row r="159" spans="3:20" ht="13.5" thickBot="1" x14ac:dyDescent="0.25">
      <c r="C159" s="123">
        <f>'2. MYYNNIT JA OSTOT'!B75</f>
        <v>0</v>
      </c>
      <c r="D159" s="353">
        <f>'2. MYYNNIT JA OSTOT'!D75</f>
        <v>25.5</v>
      </c>
      <c r="E159" s="490">
        <f>'2. MYYNNIT JA OSTOT'!F75</f>
        <v>0</v>
      </c>
      <c r="F159" s="490">
        <f>'2. MYYNNIT JA OSTOT'!G75</f>
        <v>0</v>
      </c>
      <c r="G159" s="490">
        <f>'2. MYYNNIT JA OSTOT'!H75</f>
        <v>0</v>
      </c>
      <c r="H159" s="490">
        <f>'2. MYYNNIT JA OSTOT'!I75</f>
        <v>0</v>
      </c>
      <c r="I159" s="490">
        <f>'2. MYYNNIT JA OSTOT'!J75</f>
        <v>0</v>
      </c>
      <c r="J159" s="490">
        <f>'2. MYYNNIT JA OSTOT'!K75</f>
        <v>0</v>
      </c>
      <c r="K159" s="490">
        <f>'2. MYYNNIT JA OSTOT'!L75</f>
        <v>0</v>
      </c>
      <c r="L159" s="490">
        <f>'2. MYYNNIT JA OSTOT'!M75</f>
        <v>0</v>
      </c>
      <c r="M159" s="490">
        <f>'2. MYYNNIT JA OSTOT'!N75</f>
        <v>0</v>
      </c>
      <c r="N159" s="490">
        <f>'2. MYYNNIT JA OSTOT'!O75</f>
        <v>0</v>
      </c>
      <c r="O159" s="490">
        <f>'2. MYYNNIT JA OSTOT'!P75</f>
        <v>0</v>
      </c>
      <c r="P159" s="490">
        <f>'2. MYYNNIT JA OSTOT'!Q75</f>
        <v>0</v>
      </c>
      <c r="Q159" s="487">
        <f t="shared" ref="Q159:Q160" si="94">SUM(E159:P159)</f>
        <v>0</v>
      </c>
    </row>
    <row r="160" spans="3:20" x14ac:dyDescent="0.2">
      <c r="C160" s="44" t="s">
        <v>26</v>
      </c>
      <c r="D160" s="105"/>
      <c r="E160" s="488">
        <f t="shared" ref="E160:P160" si="95">E159-E159/(1+$D159/100)</f>
        <v>0</v>
      </c>
      <c r="F160" s="488">
        <f t="shared" si="95"/>
        <v>0</v>
      </c>
      <c r="G160" s="488">
        <f t="shared" si="95"/>
        <v>0</v>
      </c>
      <c r="H160" s="488">
        <f t="shared" si="95"/>
        <v>0</v>
      </c>
      <c r="I160" s="488">
        <f t="shared" si="95"/>
        <v>0</v>
      </c>
      <c r="J160" s="488">
        <f t="shared" si="95"/>
        <v>0</v>
      </c>
      <c r="K160" s="488">
        <f t="shared" si="95"/>
        <v>0</v>
      </c>
      <c r="L160" s="488">
        <f t="shared" si="95"/>
        <v>0</v>
      </c>
      <c r="M160" s="488">
        <f t="shared" si="95"/>
        <v>0</v>
      </c>
      <c r="N160" s="488">
        <f t="shared" si="95"/>
        <v>0</v>
      </c>
      <c r="O160" s="488">
        <f t="shared" si="95"/>
        <v>0</v>
      </c>
      <c r="P160" s="488">
        <f t="shared" si="95"/>
        <v>0</v>
      </c>
      <c r="Q160" s="489">
        <f t="shared" si="94"/>
        <v>0</v>
      </c>
    </row>
    <row r="161" spans="3:20" x14ac:dyDescent="0.2">
      <c r="C161" s="122">
        <f>'2. MYYNNIT JA OSTOT'!B76</f>
        <v>0</v>
      </c>
      <c r="D161" s="125">
        <f>'2. MYYNNIT JA OSTOT'!D76</f>
        <v>25.5</v>
      </c>
      <c r="E161" s="493">
        <f>'2. MYYNNIT JA OSTOT'!F76</f>
        <v>0</v>
      </c>
      <c r="F161" s="493">
        <f>'2. MYYNNIT JA OSTOT'!G76</f>
        <v>0</v>
      </c>
      <c r="G161" s="493">
        <f>'2. MYYNNIT JA OSTOT'!H76</f>
        <v>0</v>
      </c>
      <c r="H161" s="493">
        <f>'2. MYYNNIT JA OSTOT'!I76</f>
        <v>0</v>
      </c>
      <c r="I161" s="493">
        <f>'2. MYYNNIT JA OSTOT'!J76</f>
        <v>0</v>
      </c>
      <c r="J161" s="493">
        <f>'2. MYYNNIT JA OSTOT'!K76</f>
        <v>0</v>
      </c>
      <c r="K161" s="493">
        <f>'2. MYYNNIT JA OSTOT'!L76</f>
        <v>0</v>
      </c>
      <c r="L161" s="493">
        <f>'2. MYYNNIT JA OSTOT'!M76</f>
        <v>0</v>
      </c>
      <c r="M161" s="493">
        <f>'2. MYYNNIT JA OSTOT'!N76</f>
        <v>0</v>
      </c>
      <c r="N161" s="493">
        <f>'2. MYYNNIT JA OSTOT'!O76</f>
        <v>0</v>
      </c>
      <c r="O161" s="493">
        <f>'2. MYYNNIT JA OSTOT'!P76</f>
        <v>0</v>
      </c>
      <c r="P161" s="493">
        <f>'2. MYYNNIT JA OSTOT'!Q76</f>
        <v>0</v>
      </c>
      <c r="Q161" s="492">
        <f t="shared" ref="Q161:Q172" si="96">SUM(E161:P161)</f>
        <v>0</v>
      </c>
      <c r="T161">
        <v>0</v>
      </c>
    </row>
    <row r="162" spans="3:20" x14ac:dyDescent="0.2">
      <c r="C162" s="44" t="s">
        <v>26</v>
      </c>
      <c r="D162" s="125"/>
      <c r="E162" s="493">
        <f t="shared" ref="E162:P162" si="97">E161-E161/(1+$D161/100)</f>
        <v>0</v>
      </c>
      <c r="F162" s="493">
        <f t="shared" si="97"/>
        <v>0</v>
      </c>
      <c r="G162" s="493">
        <f t="shared" si="97"/>
        <v>0</v>
      </c>
      <c r="H162" s="493">
        <f t="shared" si="97"/>
        <v>0</v>
      </c>
      <c r="I162" s="493">
        <f t="shared" si="97"/>
        <v>0</v>
      </c>
      <c r="J162" s="493">
        <f t="shared" si="97"/>
        <v>0</v>
      </c>
      <c r="K162" s="493">
        <f t="shared" si="97"/>
        <v>0</v>
      </c>
      <c r="L162" s="493">
        <f t="shared" si="97"/>
        <v>0</v>
      </c>
      <c r="M162" s="493">
        <f t="shared" si="97"/>
        <v>0</v>
      </c>
      <c r="N162" s="493">
        <f t="shared" si="97"/>
        <v>0</v>
      </c>
      <c r="O162" s="493">
        <f t="shared" si="97"/>
        <v>0</v>
      </c>
      <c r="P162" s="493">
        <f t="shared" si="97"/>
        <v>0</v>
      </c>
      <c r="Q162" s="489">
        <f t="shared" si="96"/>
        <v>0</v>
      </c>
    </row>
    <row r="163" spans="3:20" x14ac:dyDescent="0.2">
      <c r="C163" s="123">
        <f>'2. MYYNNIT JA OSTOT'!B77</f>
        <v>0</v>
      </c>
      <c r="D163" s="104">
        <f>'2. MYYNNIT JA OSTOT'!D77</f>
        <v>25.5</v>
      </c>
      <c r="E163" s="486">
        <f>'2. MYYNNIT JA OSTOT'!F77</f>
        <v>0</v>
      </c>
      <c r="F163" s="486">
        <f>'2. MYYNNIT JA OSTOT'!G77</f>
        <v>0</v>
      </c>
      <c r="G163" s="486">
        <f>'2. MYYNNIT JA OSTOT'!H77</f>
        <v>0</v>
      </c>
      <c r="H163" s="486">
        <f>'2. MYYNNIT JA OSTOT'!I77</f>
        <v>0</v>
      </c>
      <c r="I163" s="486">
        <f>'2. MYYNNIT JA OSTOT'!J77</f>
        <v>0</v>
      </c>
      <c r="J163" s="486">
        <f>'2. MYYNNIT JA OSTOT'!K77</f>
        <v>0</v>
      </c>
      <c r="K163" s="486">
        <f>'2. MYYNNIT JA OSTOT'!L77</f>
        <v>0</v>
      </c>
      <c r="L163" s="486">
        <f>'2. MYYNNIT JA OSTOT'!M77</f>
        <v>0</v>
      </c>
      <c r="M163" s="486">
        <f>'2. MYYNNIT JA OSTOT'!N77</f>
        <v>0</v>
      </c>
      <c r="N163" s="486">
        <f>'2. MYYNNIT JA OSTOT'!O77</f>
        <v>0</v>
      </c>
      <c r="O163" s="486">
        <f>'2. MYYNNIT JA OSTOT'!P77</f>
        <v>0</v>
      </c>
      <c r="P163" s="486">
        <f>'2. MYYNNIT JA OSTOT'!Q77</f>
        <v>0</v>
      </c>
      <c r="Q163" s="487">
        <f t="shared" si="96"/>
        <v>0</v>
      </c>
    </row>
    <row r="164" spans="3:20" x14ac:dyDescent="0.2">
      <c r="C164" s="44" t="s">
        <v>26</v>
      </c>
      <c r="D164" s="105"/>
      <c r="E164" s="488">
        <f t="shared" ref="E164:P164" si="98">E163-E163/(1+$D163/100)</f>
        <v>0</v>
      </c>
      <c r="F164" s="488">
        <f t="shared" si="98"/>
        <v>0</v>
      </c>
      <c r="G164" s="488">
        <f t="shared" si="98"/>
        <v>0</v>
      </c>
      <c r="H164" s="488">
        <f t="shared" si="98"/>
        <v>0</v>
      </c>
      <c r="I164" s="488">
        <f t="shared" si="98"/>
        <v>0</v>
      </c>
      <c r="J164" s="488">
        <f t="shared" si="98"/>
        <v>0</v>
      </c>
      <c r="K164" s="488">
        <f t="shared" si="98"/>
        <v>0</v>
      </c>
      <c r="L164" s="488">
        <f t="shared" si="98"/>
        <v>0</v>
      </c>
      <c r="M164" s="488">
        <f t="shared" si="98"/>
        <v>0</v>
      </c>
      <c r="N164" s="488">
        <f t="shared" si="98"/>
        <v>0</v>
      </c>
      <c r="O164" s="488">
        <f t="shared" si="98"/>
        <v>0</v>
      </c>
      <c r="P164" s="488">
        <f t="shared" si="98"/>
        <v>0</v>
      </c>
      <c r="Q164" s="489">
        <f t="shared" si="96"/>
        <v>0</v>
      </c>
    </row>
    <row r="165" spans="3:20" x14ac:dyDescent="0.2">
      <c r="C165" s="122">
        <f>'2. MYYNNIT JA OSTOT'!B78</f>
        <v>0</v>
      </c>
      <c r="D165" s="125">
        <f>'2. MYYNNIT JA OSTOT'!D78</f>
        <v>25.5</v>
      </c>
      <c r="E165" s="493">
        <f>'2. MYYNNIT JA OSTOT'!F78</f>
        <v>0</v>
      </c>
      <c r="F165" s="493">
        <f>'2. MYYNNIT JA OSTOT'!G78</f>
        <v>0</v>
      </c>
      <c r="G165" s="493">
        <f>'2. MYYNNIT JA OSTOT'!H78</f>
        <v>0</v>
      </c>
      <c r="H165" s="493">
        <f>'2. MYYNNIT JA OSTOT'!I78</f>
        <v>0</v>
      </c>
      <c r="I165" s="493">
        <f>'2. MYYNNIT JA OSTOT'!J78</f>
        <v>0</v>
      </c>
      <c r="J165" s="493">
        <f>'2. MYYNNIT JA OSTOT'!K78</f>
        <v>0</v>
      </c>
      <c r="K165" s="493">
        <f>'2. MYYNNIT JA OSTOT'!L78</f>
        <v>0</v>
      </c>
      <c r="L165" s="493">
        <f>'2. MYYNNIT JA OSTOT'!M78</f>
        <v>0</v>
      </c>
      <c r="M165" s="493">
        <f>'2. MYYNNIT JA OSTOT'!N78</f>
        <v>0</v>
      </c>
      <c r="N165" s="493">
        <f>'2. MYYNNIT JA OSTOT'!O78</f>
        <v>0</v>
      </c>
      <c r="O165" s="493">
        <f>'2. MYYNNIT JA OSTOT'!P78</f>
        <v>0</v>
      </c>
      <c r="P165" s="493">
        <f>'2. MYYNNIT JA OSTOT'!Q78</f>
        <v>0</v>
      </c>
      <c r="Q165" s="487">
        <f t="shared" si="96"/>
        <v>0</v>
      </c>
    </row>
    <row r="166" spans="3:20" x14ac:dyDescent="0.2">
      <c r="C166" s="44" t="s">
        <v>26</v>
      </c>
      <c r="D166" s="125"/>
      <c r="E166" s="493">
        <f t="shared" ref="E166:P166" si="99">E165-E165/(1+$D165/100)</f>
        <v>0</v>
      </c>
      <c r="F166" s="493">
        <f t="shared" si="99"/>
        <v>0</v>
      </c>
      <c r="G166" s="493">
        <f t="shared" si="99"/>
        <v>0</v>
      </c>
      <c r="H166" s="493">
        <f t="shared" si="99"/>
        <v>0</v>
      </c>
      <c r="I166" s="493">
        <f t="shared" si="99"/>
        <v>0</v>
      </c>
      <c r="J166" s="493">
        <f t="shared" si="99"/>
        <v>0</v>
      </c>
      <c r="K166" s="493">
        <f t="shared" si="99"/>
        <v>0</v>
      </c>
      <c r="L166" s="493">
        <f t="shared" si="99"/>
        <v>0</v>
      </c>
      <c r="M166" s="493">
        <f t="shared" si="99"/>
        <v>0</v>
      </c>
      <c r="N166" s="493">
        <f t="shared" si="99"/>
        <v>0</v>
      </c>
      <c r="O166" s="493">
        <f t="shared" si="99"/>
        <v>0</v>
      </c>
      <c r="P166" s="493">
        <f t="shared" si="99"/>
        <v>0</v>
      </c>
      <c r="Q166" s="492">
        <f t="shared" si="96"/>
        <v>0</v>
      </c>
    </row>
    <row r="167" spans="3:20" x14ac:dyDescent="0.2">
      <c r="C167" s="123">
        <f>'2. MYYNNIT JA OSTOT'!B79</f>
        <v>0</v>
      </c>
      <c r="D167" s="104">
        <f>'2. MYYNNIT JA OSTOT'!D79</f>
        <v>25.5</v>
      </c>
      <c r="E167" s="486">
        <f>'2. MYYNNIT JA OSTOT'!F79</f>
        <v>0</v>
      </c>
      <c r="F167" s="486">
        <f>'2. MYYNNIT JA OSTOT'!G79</f>
        <v>0</v>
      </c>
      <c r="G167" s="486">
        <f>'2. MYYNNIT JA OSTOT'!H79</f>
        <v>0</v>
      </c>
      <c r="H167" s="486">
        <f>'2. MYYNNIT JA OSTOT'!I79</f>
        <v>0</v>
      </c>
      <c r="I167" s="486">
        <f>'2. MYYNNIT JA OSTOT'!J79</f>
        <v>0</v>
      </c>
      <c r="J167" s="486">
        <f>'2. MYYNNIT JA OSTOT'!K79</f>
        <v>0</v>
      </c>
      <c r="K167" s="486">
        <f>'2. MYYNNIT JA OSTOT'!L79</f>
        <v>0</v>
      </c>
      <c r="L167" s="486">
        <f>'2. MYYNNIT JA OSTOT'!M79</f>
        <v>0</v>
      </c>
      <c r="M167" s="486">
        <f>'2. MYYNNIT JA OSTOT'!N79</f>
        <v>0</v>
      </c>
      <c r="N167" s="486">
        <f>'2. MYYNNIT JA OSTOT'!O79</f>
        <v>0</v>
      </c>
      <c r="O167" s="486">
        <f>'2. MYYNNIT JA OSTOT'!P79</f>
        <v>0</v>
      </c>
      <c r="P167" s="486">
        <f>'2. MYYNNIT JA OSTOT'!Q79</f>
        <v>0</v>
      </c>
      <c r="Q167" s="487">
        <f t="shared" si="96"/>
        <v>0</v>
      </c>
    </row>
    <row r="168" spans="3:20" x14ac:dyDescent="0.2">
      <c r="C168" s="44" t="s">
        <v>26</v>
      </c>
      <c r="D168" s="105"/>
      <c r="E168" s="488">
        <f t="shared" ref="E168:P168" si="100">E167-E167/(1+$D167/100)</f>
        <v>0</v>
      </c>
      <c r="F168" s="488">
        <f t="shared" si="100"/>
        <v>0</v>
      </c>
      <c r="G168" s="488">
        <f t="shared" si="100"/>
        <v>0</v>
      </c>
      <c r="H168" s="488">
        <f t="shared" si="100"/>
        <v>0</v>
      </c>
      <c r="I168" s="488">
        <f t="shared" si="100"/>
        <v>0</v>
      </c>
      <c r="J168" s="488">
        <f t="shared" si="100"/>
        <v>0</v>
      </c>
      <c r="K168" s="488">
        <f t="shared" si="100"/>
        <v>0</v>
      </c>
      <c r="L168" s="488">
        <f t="shared" si="100"/>
        <v>0</v>
      </c>
      <c r="M168" s="488">
        <f t="shared" si="100"/>
        <v>0</v>
      </c>
      <c r="N168" s="488">
        <f t="shared" si="100"/>
        <v>0</v>
      </c>
      <c r="O168" s="488">
        <f t="shared" si="100"/>
        <v>0</v>
      </c>
      <c r="P168" s="488">
        <f t="shared" si="100"/>
        <v>0</v>
      </c>
      <c r="Q168" s="489">
        <f t="shared" si="96"/>
        <v>0</v>
      </c>
    </row>
    <row r="169" spans="3:20" x14ac:dyDescent="0.2">
      <c r="C169" s="122">
        <f>'2. MYYNNIT JA OSTOT'!B80</f>
        <v>0</v>
      </c>
      <c r="D169" s="125">
        <f>'2. MYYNNIT JA OSTOT'!D80</f>
        <v>25.5</v>
      </c>
      <c r="E169" s="493">
        <f>'2. MYYNNIT JA OSTOT'!F80</f>
        <v>0</v>
      </c>
      <c r="F169" s="493">
        <f>'2. MYYNNIT JA OSTOT'!G80</f>
        <v>0</v>
      </c>
      <c r="G169" s="493">
        <f>'2. MYYNNIT JA OSTOT'!H80</f>
        <v>0</v>
      </c>
      <c r="H169" s="493">
        <f>'2. MYYNNIT JA OSTOT'!I80</f>
        <v>0</v>
      </c>
      <c r="I169" s="493">
        <f>'2. MYYNNIT JA OSTOT'!J80</f>
        <v>0</v>
      </c>
      <c r="J169" s="493">
        <f>'2. MYYNNIT JA OSTOT'!K80</f>
        <v>0</v>
      </c>
      <c r="K169" s="493">
        <f>'2. MYYNNIT JA OSTOT'!L80</f>
        <v>0</v>
      </c>
      <c r="L169" s="493">
        <f>'2. MYYNNIT JA OSTOT'!M80</f>
        <v>0</v>
      </c>
      <c r="M169" s="493">
        <f>'2. MYYNNIT JA OSTOT'!N80</f>
        <v>0</v>
      </c>
      <c r="N169" s="493">
        <f>'2. MYYNNIT JA OSTOT'!O80</f>
        <v>0</v>
      </c>
      <c r="O169" s="493">
        <f>'2. MYYNNIT JA OSTOT'!P80</f>
        <v>0</v>
      </c>
      <c r="P169" s="493">
        <f>'2. MYYNNIT JA OSTOT'!Q80</f>
        <v>0</v>
      </c>
      <c r="Q169" s="492">
        <f t="shared" si="96"/>
        <v>0</v>
      </c>
    </row>
    <row r="170" spans="3:20" x14ac:dyDescent="0.2">
      <c r="C170" s="44" t="s">
        <v>26</v>
      </c>
      <c r="D170" s="125"/>
      <c r="E170" s="493">
        <f t="shared" ref="E170:P170" si="101">E169-E169/(1+$D169/100)</f>
        <v>0</v>
      </c>
      <c r="F170" s="493">
        <f t="shared" si="101"/>
        <v>0</v>
      </c>
      <c r="G170" s="493">
        <f t="shared" si="101"/>
        <v>0</v>
      </c>
      <c r="H170" s="493">
        <f t="shared" si="101"/>
        <v>0</v>
      </c>
      <c r="I170" s="493">
        <f t="shared" si="101"/>
        <v>0</v>
      </c>
      <c r="J170" s="493">
        <f t="shared" si="101"/>
        <v>0</v>
      </c>
      <c r="K170" s="493">
        <f t="shared" si="101"/>
        <v>0</v>
      </c>
      <c r="L170" s="493">
        <f t="shared" si="101"/>
        <v>0</v>
      </c>
      <c r="M170" s="493">
        <f t="shared" si="101"/>
        <v>0</v>
      </c>
      <c r="N170" s="493">
        <f t="shared" si="101"/>
        <v>0</v>
      </c>
      <c r="O170" s="493">
        <f t="shared" si="101"/>
        <v>0</v>
      </c>
      <c r="P170" s="493">
        <f t="shared" si="101"/>
        <v>0</v>
      </c>
      <c r="Q170" s="492">
        <f t="shared" si="96"/>
        <v>0</v>
      </c>
    </row>
    <row r="171" spans="3:20" x14ac:dyDescent="0.2">
      <c r="C171" s="123">
        <f>'2. MYYNNIT JA OSTOT'!B81</f>
        <v>0</v>
      </c>
      <c r="D171" s="104">
        <f>'2. MYYNNIT JA OSTOT'!D81</f>
        <v>25.5</v>
      </c>
      <c r="E171" s="486">
        <f>'2. MYYNNIT JA OSTOT'!F81</f>
        <v>0</v>
      </c>
      <c r="F171" s="486">
        <f>'2. MYYNNIT JA OSTOT'!G81</f>
        <v>0</v>
      </c>
      <c r="G171" s="486">
        <f>'2. MYYNNIT JA OSTOT'!H81</f>
        <v>0</v>
      </c>
      <c r="H171" s="486">
        <f>'2. MYYNNIT JA OSTOT'!I81</f>
        <v>0</v>
      </c>
      <c r="I171" s="486">
        <f>'2. MYYNNIT JA OSTOT'!J81</f>
        <v>0</v>
      </c>
      <c r="J171" s="486">
        <f>'2. MYYNNIT JA OSTOT'!K81</f>
        <v>0</v>
      </c>
      <c r="K171" s="486">
        <f>'2. MYYNNIT JA OSTOT'!L81</f>
        <v>0</v>
      </c>
      <c r="L171" s="486">
        <f>'2. MYYNNIT JA OSTOT'!M81</f>
        <v>0</v>
      </c>
      <c r="M171" s="486">
        <f>'2. MYYNNIT JA OSTOT'!N81</f>
        <v>0</v>
      </c>
      <c r="N171" s="486">
        <f>'2. MYYNNIT JA OSTOT'!O81</f>
        <v>0</v>
      </c>
      <c r="O171" s="486">
        <f>'2. MYYNNIT JA OSTOT'!P81</f>
        <v>0</v>
      </c>
      <c r="P171" s="486">
        <f>'2. MYYNNIT JA OSTOT'!Q81</f>
        <v>0</v>
      </c>
      <c r="Q171" s="487">
        <f t="shared" si="96"/>
        <v>0</v>
      </c>
    </row>
    <row r="172" spans="3:20" x14ac:dyDescent="0.2">
      <c r="C172" s="121" t="s">
        <v>24</v>
      </c>
      <c r="D172" s="105"/>
      <c r="E172" s="488">
        <f t="shared" ref="E172:P172" si="102">E171-E171/(1+$D171/100)</f>
        <v>0</v>
      </c>
      <c r="F172" s="488">
        <f t="shared" si="102"/>
        <v>0</v>
      </c>
      <c r="G172" s="488">
        <f t="shared" si="102"/>
        <v>0</v>
      </c>
      <c r="H172" s="488">
        <f t="shared" si="102"/>
        <v>0</v>
      </c>
      <c r="I172" s="488">
        <f t="shared" si="102"/>
        <v>0</v>
      </c>
      <c r="J172" s="488">
        <f t="shared" si="102"/>
        <v>0</v>
      </c>
      <c r="K172" s="488">
        <f t="shared" si="102"/>
        <v>0</v>
      </c>
      <c r="L172" s="488">
        <f t="shared" si="102"/>
        <v>0</v>
      </c>
      <c r="M172" s="488">
        <f t="shared" si="102"/>
        <v>0</v>
      </c>
      <c r="N172" s="488">
        <f t="shared" si="102"/>
        <v>0</v>
      </c>
      <c r="O172" s="488">
        <f t="shared" si="102"/>
        <v>0</v>
      </c>
      <c r="P172" s="488">
        <f t="shared" si="102"/>
        <v>0</v>
      </c>
      <c r="Q172" s="489">
        <f t="shared" si="96"/>
        <v>0</v>
      </c>
    </row>
    <row r="173" spans="3:20" x14ac:dyDescent="0.2">
      <c r="C173" s="120">
        <f>'2. MYYNNIT JA OSTOT'!B82</f>
        <v>0</v>
      </c>
      <c r="D173" s="104">
        <f>'2. MYYNNIT JA OSTOT'!D82</f>
        <v>25.5</v>
      </c>
      <c r="E173" s="486">
        <f>'2. MYYNNIT JA OSTOT'!F82</f>
        <v>0</v>
      </c>
      <c r="F173" s="486">
        <f>'2. MYYNNIT JA OSTOT'!G82</f>
        <v>0</v>
      </c>
      <c r="G173" s="486">
        <f>'2. MYYNNIT JA OSTOT'!H82</f>
        <v>0</v>
      </c>
      <c r="H173" s="486">
        <f>'2. MYYNNIT JA OSTOT'!I82</f>
        <v>0</v>
      </c>
      <c r="I173" s="486">
        <f>'2. MYYNNIT JA OSTOT'!J82</f>
        <v>0</v>
      </c>
      <c r="J173" s="486">
        <f>'2. MYYNNIT JA OSTOT'!K82</f>
        <v>0</v>
      </c>
      <c r="K173" s="486">
        <f>'2. MYYNNIT JA OSTOT'!L82</f>
        <v>0</v>
      </c>
      <c r="L173" s="486">
        <f>'2. MYYNNIT JA OSTOT'!M82</f>
        <v>0</v>
      </c>
      <c r="M173" s="486">
        <f>'2. MYYNNIT JA OSTOT'!N82</f>
        <v>0</v>
      </c>
      <c r="N173" s="486">
        <f>'2. MYYNNIT JA OSTOT'!O82</f>
        <v>0</v>
      </c>
      <c r="O173" s="486">
        <f>'2. MYYNNIT JA OSTOT'!P82</f>
        <v>0</v>
      </c>
      <c r="P173" s="486">
        <f>'2. MYYNNIT JA OSTOT'!Q82</f>
        <v>0</v>
      </c>
      <c r="Q173" s="492">
        <f t="shared" ref="Q173:Q174" si="103">SUM(E173:P173)</f>
        <v>0</v>
      </c>
    </row>
    <row r="174" spans="3:20" x14ac:dyDescent="0.2">
      <c r="C174" s="44" t="s">
        <v>26</v>
      </c>
      <c r="D174" s="105"/>
      <c r="E174" s="488">
        <f t="shared" si="16"/>
        <v>0</v>
      </c>
      <c r="F174" s="488">
        <f t="shared" si="16"/>
        <v>0</v>
      </c>
      <c r="G174" s="488">
        <f t="shared" si="16"/>
        <v>0</v>
      </c>
      <c r="H174" s="488">
        <f t="shared" si="16"/>
        <v>0</v>
      </c>
      <c r="I174" s="488">
        <f t="shared" si="16"/>
        <v>0</v>
      </c>
      <c r="J174" s="488">
        <f t="shared" si="16"/>
        <v>0</v>
      </c>
      <c r="K174" s="488">
        <f t="shared" si="16"/>
        <v>0</v>
      </c>
      <c r="L174" s="488">
        <f t="shared" si="16"/>
        <v>0</v>
      </c>
      <c r="M174" s="488">
        <f t="shared" si="16"/>
        <v>0</v>
      </c>
      <c r="N174" s="488">
        <f t="shared" si="16"/>
        <v>0</v>
      </c>
      <c r="O174" s="488">
        <f t="shared" si="16"/>
        <v>0</v>
      </c>
      <c r="P174" s="488">
        <f t="shared" si="16"/>
        <v>0</v>
      </c>
      <c r="Q174" s="494">
        <f t="shared" si="103"/>
        <v>0</v>
      </c>
    </row>
    <row r="175" spans="3:20" x14ac:dyDescent="0.2">
      <c r="C175" s="41">
        <f>'2. MYYNNIT JA OSTOT'!B83</f>
        <v>0</v>
      </c>
      <c r="D175" s="101">
        <f>'2. MYYNNIT JA OSTOT'!D83</f>
        <v>25.5</v>
      </c>
      <c r="E175" s="486">
        <f>'2. MYYNNIT JA OSTOT'!F83</f>
        <v>0</v>
      </c>
      <c r="F175" s="486">
        <f>'2. MYYNNIT JA OSTOT'!G83</f>
        <v>0</v>
      </c>
      <c r="G175" s="486">
        <f>'2. MYYNNIT JA OSTOT'!H83</f>
        <v>0</v>
      </c>
      <c r="H175" s="486">
        <f>'2. MYYNNIT JA OSTOT'!I83</f>
        <v>0</v>
      </c>
      <c r="I175" s="486">
        <f>'2. MYYNNIT JA OSTOT'!J83</f>
        <v>0</v>
      </c>
      <c r="J175" s="486">
        <f>'2. MYYNNIT JA OSTOT'!K83</f>
        <v>0</v>
      </c>
      <c r="K175" s="486">
        <f>'2. MYYNNIT JA OSTOT'!L83</f>
        <v>0</v>
      </c>
      <c r="L175" s="486">
        <f>'2. MYYNNIT JA OSTOT'!M83</f>
        <v>0</v>
      </c>
      <c r="M175" s="486">
        <f>'2. MYYNNIT JA OSTOT'!N83</f>
        <v>0</v>
      </c>
      <c r="N175" s="486">
        <f>'2. MYYNNIT JA OSTOT'!O83</f>
        <v>0</v>
      </c>
      <c r="O175" s="486">
        <f>'2. MYYNNIT JA OSTOT'!P83</f>
        <v>0</v>
      </c>
      <c r="P175" s="486">
        <f>'2. MYYNNIT JA OSTOT'!Q83</f>
        <v>0</v>
      </c>
      <c r="Q175" s="361">
        <f>SUM(E175:P175)</f>
        <v>0</v>
      </c>
    </row>
    <row r="176" spans="3:20" x14ac:dyDescent="0.2">
      <c r="C176" s="42" t="s">
        <v>26</v>
      </c>
      <c r="D176" s="102"/>
      <c r="E176" s="488">
        <f t="shared" ref="E176:P176" si="104">E175-E175/(1+$D175/100)</f>
        <v>0</v>
      </c>
      <c r="F176" s="488">
        <f t="shared" si="104"/>
        <v>0</v>
      </c>
      <c r="G176" s="488">
        <f t="shared" si="104"/>
        <v>0</v>
      </c>
      <c r="H176" s="488">
        <f t="shared" si="104"/>
        <v>0</v>
      </c>
      <c r="I176" s="488">
        <f t="shared" si="104"/>
        <v>0</v>
      </c>
      <c r="J176" s="488">
        <f t="shared" si="104"/>
        <v>0</v>
      </c>
      <c r="K176" s="488">
        <f t="shared" si="104"/>
        <v>0</v>
      </c>
      <c r="L176" s="488">
        <f t="shared" si="104"/>
        <v>0</v>
      </c>
      <c r="M176" s="488">
        <f t="shared" si="104"/>
        <v>0</v>
      </c>
      <c r="N176" s="488">
        <f t="shared" si="104"/>
        <v>0</v>
      </c>
      <c r="O176" s="488">
        <f t="shared" si="104"/>
        <v>0</v>
      </c>
      <c r="P176" s="488">
        <f t="shared" si="104"/>
        <v>0</v>
      </c>
      <c r="Q176" s="494">
        <f>SUM(E176:P176)</f>
        <v>0</v>
      </c>
    </row>
    <row r="177" spans="3:17" x14ac:dyDescent="0.2">
      <c r="C177" s="41">
        <f>'2. MYYNNIT JA OSTOT'!B84</f>
        <v>0</v>
      </c>
      <c r="D177" s="103">
        <f>'2. MYYNNIT JA OSTOT'!D84</f>
        <v>25.5</v>
      </c>
      <c r="E177" s="493">
        <f>'2. MYYNNIT JA OSTOT'!F84</f>
        <v>0</v>
      </c>
      <c r="F177" s="493">
        <f>'2. MYYNNIT JA OSTOT'!G84</f>
        <v>0</v>
      </c>
      <c r="G177" s="493">
        <f>'2. MYYNNIT JA OSTOT'!H84</f>
        <v>0</v>
      </c>
      <c r="H177" s="493">
        <f>'2. MYYNNIT JA OSTOT'!I84</f>
        <v>0</v>
      </c>
      <c r="I177" s="493">
        <f>'2. MYYNNIT JA OSTOT'!J84</f>
        <v>0</v>
      </c>
      <c r="J177" s="493">
        <f>'2. MYYNNIT JA OSTOT'!K84</f>
        <v>0</v>
      </c>
      <c r="K177" s="493">
        <f>'2. MYYNNIT JA OSTOT'!L84</f>
        <v>0</v>
      </c>
      <c r="L177" s="493">
        <f>'2. MYYNNIT JA OSTOT'!M84</f>
        <v>0</v>
      </c>
      <c r="M177" s="493">
        <f>'2. MYYNNIT JA OSTOT'!N84</f>
        <v>0</v>
      </c>
      <c r="N177" s="493">
        <f>'2. MYYNNIT JA OSTOT'!O84</f>
        <v>0</v>
      </c>
      <c r="O177" s="493">
        <f>'2. MYYNNIT JA OSTOT'!P84</f>
        <v>0</v>
      </c>
      <c r="P177" s="493">
        <f>'2. MYYNNIT JA OSTOT'!Q84</f>
        <v>0</v>
      </c>
      <c r="Q177" s="494">
        <f>SUM(E177:P177)</f>
        <v>0</v>
      </c>
    </row>
    <row r="178" spans="3:17" x14ac:dyDescent="0.2">
      <c r="C178" s="44" t="s">
        <v>26</v>
      </c>
      <c r="D178" s="103"/>
      <c r="E178" s="493">
        <f t="shared" ref="E178:P178" si="105">E177-E177/(1+$D177/100)</f>
        <v>0</v>
      </c>
      <c r="F178" s="493">
        <f t="shared" si="105"/>
        <v>0</v>
      </c>
      <c r="G178" s="493">
        <f t="shared" si="105"/>
        <v>0</v>
      </c>
      <c r="H178" s="493">
        <f t="shared" si="105"/>
        <v>0</v>
      </c>
      <c r="I178" s="493">
        <f t="shared" si="105"/>
        <v>0</v>
      </c>
      <c r="J178" s="493">
        <f t="shared" si="105"/>
        <v>0</v>
      </c>
      <c r="K178" s="493">
        <f t="shared" si="105"/>
        <v>0</v>
      </c>
      <c r="L178" s="493">
        <f t="shared" si="105"/>
        <v>0</v>
      </c>
      <c r="M178" s="493">
        <f t="shared" si="105"/>
        <v>0</v>
      </c>
      <c r="N178" s="493">
        <f t="shared" si="105"/>
        <v>0</v>
      </c>
      <c r="O178" s="493">
        <f t="shared" si="105"/>
        <v>0</v>
      </c>
      <c r="P178" s="493">
        <f t="shared" si="105"/>
        <v>0</v>
      </c>
      <c r="Q178" s="494">
        <f t="shared" ref="Q178:Q203" si="106">SUM(E178:P178)</f>
        <v>0</v>
      </c>
    </row>
    <row r="179" spans="3:17" x14ac:dyDescent="0.2">
      <c r="C179" s="41">
        <f>'2. MYYNNIT JA OSTOT'!B85</f>
        <v>0</v>
      </c>
      <c r="D179" s="101">
        <f>'2. MYYNNIT JA OSTOT'!D85</f>
        <v>25.5</v>
      </c>
      <c r="E179" s="486">
        <f>'2. MYYNNIT JA OSTOT'!F85</f>
        <v>0</v>
      </c>
      <c r="F179" s="486">
        <f>'2. MYYNNIT JA OSTOT'!G85</f>
        <v>0</v>
      </c>
      <c r="G179" s="486">
        <f>'2. MYYNNIT JA OSTOT'!H85</f>
        <v>0</v>
      </c>
      <c r="H179" s="486">
        <f>'2. MYYNNIT JA OSTOT'!I85</f>
        <v>0</v>
      </c>
      <c r="I179" s="486">
        <f>'2. MYYNNIT JA OSTOT'!J85</f>
        <v>0</v>
      </c>
      <c r="J179" s="486">
        <f>'2. MYYNNIT JA OSTOT'!K85</f>
        <v>0</v>
      </c>
      <c r="K179" s="486">
        <f>'2. MYYNNIT JA OSTOT'!L85</f>
        <v>0</v>
      </c>
      <c r="L179" s="486">
        <f>'2. MYYNNIT JA OSTOT'!M85</f>
        <v>0</v>
      </c>
      <c r="M179" s="486">
        <f>'2. MYYNNIT JA OSTOT'!N85</f>
        <v>0</v>
      </c>
      <c r="N179" s="486">
        <f>'2. MYYNNIT JA OSTOT'!O85</f>
        <v>0</v>
      </c>
      <c r="O179" s="486">
        <f>'2. MYYNNIT JA OSTOT'!P85</f>
        <v>0</v>
      </c>
      <c r="P179" s="486">
        <f>'2. MYYNNIT JA OSTOT'!Q85</f>
        <v>0</v>
      </c>
      <c r="Q179" s="494">
        <f t="shared" si="106"/>
        <v>0</v>
      </c>
    </row>
    <row r="180" spans="3:17" x14ac:dyDescent="0.2">
      <c r="C180" s="44" t="s">
        <v>26</v>
      </c>
      <c r="D180" s="102"/>
      <c r="E180" s="488">
        <f t="shared" ref="E180:P180" si="107">E179-E179/(1+$D179/100)</f>
        <v>0</v>
      </c>
      <c r="F180" s="488">
        <f t="shared" si="107"/>
        <v>0</v>
      </c>
      <c r="G180" s="488">
        <f t="shared" si="107"/>
        <v>0</v>
      </c>
      <c r="H180" s="488">
        <f t="shared" si="107"/>
        <v>0</v>
      </c>
      <c r="I180" s="488">
        <f t="shared" si="107"/>
        <v>0</v>
      </c>
      <c r="J180" s="488">
        <f t="shared" si="107"/>
        <v>0</v>
      </c>
      <c r="K180" s="488">
        <f t="shared" si="107"/>
        <v>0</v>
      </c>
      <c r="L180" s="488">
        <f t="shared" si="107"/>
        <v>0</v>
      </c>
      <c r="M180" s="488">
        <f t="shared" si="107"/>
        <v>0</v>
      </c>
      <c r="N180" s="488">
        <f t="shared" si="107"/>
        <v>0</v>
      </c>
      <c r="O180" s="488">
        <f t="shared" si="107"/>
        <v>0</v>
      </c>
      <c r="P180" s="488">
        <f t="shared" si="107"/>
        <v>0</v>
      </c>
      <c r="Q180" s="494">
        <f t="shared" si="106"/>
        <v>0</v>
      </c>
    </row>
    <row r="181" spans="3:17" x14ac:dyDescent="0.2">
      <c r="C181" s="41">
        <f>'2. MYYNNIT JA OSTOT'!B86</f>
        <v>0</v>
      </c>
      <c r="D181" s="103">
        <f>'2. MYYNNIT JA OSTOT'!D86</f>
        <v>25.5</v>
      </c>
      <c r="E181" s="493">
        <f>'2. MYYNNIT JA OSTOT'!F86</f>
        <v>0</v>
      </c>
      <c r="F181" s="493">
        <f>'2. MYYNNIT JA OSTOT'!G86</f>
        <v>0</v>
      </c>
      <c r="G181" s="493">
        <f>'2. MYYNNIT JA OSTOT'!H86</f>
        <v>0</v>
      </c>
      <c r="H181" s="493">
        <f>'2. MYYNNIT JA OSTOT'!I86</f>
        <v>0</v>
      </c>
      <c r="I181" s="493">
        <f>'2. MYYNNIT JA OSTOT'!J86</f>
        <v>0</v>
      </c>
      <c r="J181" s="493">
        <f>'2. MYYNNIT JA OSTOT'!K86</f>
        <v>0</v>
      </c>
      <c r="K181" s="493">
        <f>'2. MYYNNIT JA OSTOT'!L86</f>
        <v>0</v>
      </c>
      <c r="L181" s="493">
        <f>'2. MYYNNIT JA OSTOT'!M86</f>
        <v>0</v>
      </c>
      <c r="M181" s="493">
        <f>'2. MYYNNIT JA OSTOT'!N86</f>
        <v>0</v>
      </c>
      <c r="N181" s="493">
        <f>'2. MYYNNIT JA OSTOT'!O86</f>
        <v>0</v>
      </c>
      <c r="O181" s="493">
        <f>'2. MYYNNIT JA OSTOT'!P86</f>
        <v>0</v>
      </c>
      <c r="P181" s="493">
        <f>'2. MYYNNIT JA OSTOT'!Q86</f>
        <v>0</v>
      </c>
      <c r="Q181" s="494">
        <f t="shared" si="106"/>
        <v>0</v>
      </c>
    </row>
    <row r="182" spans="3:17" x14ac:dyDescent="0.2">
      <c r="C182" s="44" t="s">
        <v>26</v>
      </c>
      <c r="D182" s="103"/>
      <c r="E182" s="493">
        <f t="shared" ref="E182:P182" si="108">E181-E181/(1+$D181/100)</f>
        <v>0</v>
      </c>
      <c r="F182" s="493">
        <f t="shared" si="108"/>
        <v>0</v>
      </c>
      <c r="G182" s="493">
        <f t="shared" si="108"/>
        <v>0</v>
      </c>
      <c r="H182" s="493">
        <f t="shared" si="108"/>
        <v>0</v>
      </c>
      <c r="I182" s="493">
        <f t="shared" si="108"/>
        <v>0</v>
      </c>
      <c r="J182" s="493">
        <f t="shared" si="108"/>
        <v>0</v>
      </c>
      <c r="K182" s="493">
        <f t="shared" si="108"/>
        <v>0</v>
      </c>
      <c r="L182" s="493">
        <f t="shared" si="108"/>
        <v>0</v>
      </c>
      <c r="M182" s="493">
        <f t="shared" si="108"/>
        <v>0</v>
      </c>
      <c r="N182" s="493">
        <f t="shared" si="108"/>
        <v>0</v>
      </c>
      <c r="O182" s="493">
        <f t="shared" si="108"/>
        <v>0</v>
      </c>
      <c r="P182" s="493">
        <f t="shared" si="108"/>
        <v>0</v>
      </c>
      <c r="Q182" s="494">
        <f t="shared" si="106"/>
        <v>0</v>
      </c>
    </row>
    <row r="183" spans="3:17" x14ac:dyDescent="0.2">
      <c r="C183" s="41">
        <f>'2. MYYNNIT JA OSTOT'!B87</f>
        <v>0</v>
      </c>
      <c r="D183" s="101">
        <f>'2. MYYNNIT JA OSTOT'!D87</f>
        <v>25.5</v>
      </c>
      <c r="E183" s="486">
        <f>'2. MYYNNIT JA OSTOT'!F87</f>
        <v>0</v>
      </c>
      <c r="F183" s="486">
        <f>'2. MYYNNIT JA OSTOT'!G87</f>
        <v>0</v>
      </c>
      <c r="G183" s="486">
        <f>'2. MYYNNIT JA OSTOT'!H87</f>
        <v>0</v>
      </c>
      <c r="H183" s="486">
        <f>'2. MYYNNIT JA OSTOT'!I87</f>
        <v>0</v>
      </c>
      <c r="I183" s="486">
        <f>'2. MYYNNIT JA OSTOT'!J87</f>
        <v>0</v>
      </c>
      <c r="J183" s="486">
        <f>'2. MYYNNIT JA OSTOT'!K87</f>
        <v>0</v>
      </c>
      <c r="K183" s="486">
        <f>'2. MYYNNIT JA OSTOT'!L87</f>
        <v>0</v>
      </c>
      <c r="L183" s="486">
        <f>'2. MYYNNIT JA OSTOT'!M87</f>
        <v>0</v>
      </c>
      <c r="M183" s="486">
        <f>'2. MYYNNIT JA OSTOT'!N87</f>
        <v>0</v>
      </c>
      <c r="N183" s="486">
        <f>'2. MYYNNIT JA OSTOT'!O87</f>
        <v>0</v>
      </c>
      <c r="O183" s="486">
        <f>'2. MYYNNIT JA OSTOT'!P87</f>
        <v>0</v>
      </c>
      <c r="P183" s="486">
        <f>'2. MYYNNIT JA OSTOT'!Q87</f>
        <v>0</v>
      </c>
      <c r="Q183" s="494">
        <f t="shared" si="106"/>
        <v>0</v>
      </c>
    </row>
    <row r="184" spans="3:17" x14ac:dyDescent="0.2">
      <c r="C184" s="44" t="s">
        <v>26</v>
      </c>
      <c r="D184" s="102"/>
      <c r="E184" s="488">
        <f t="shared" ref="E184:P184" si="109">E183-E183/(1+$D183/100)</f>
        <v>0</v>
      </c>
      <c r="F184" s="488">
        <f t="shared" si="109"/>
        <v>0</v>
      </c>
      <c r="G184" s="488">
        <f t="shared" si="109"/>
        <v>0</v>
      </c>
      <c r="H184" s="488">
        <f t="shared" si="109"/>
        <v>0</v>
      </c>
      <c r="I184" s="488">
        <f t="shared" si="109"/>
        <v>0</v>
      </c>
      <c r="J184" s="488">
        <f t="shared" si="109"/>
        <v>0</v>
      </c>
      <c r="K184" s="488">
        <f t="shared" si="109"/>
        <v>0</v>
      </c>
      <c r="L184" s="488">
        <f t="shared" si="109"/>
        <v>0</v>
      </c>
      <c r="M184" s="488">
        <f t="shared" si="109"/>
        <v>0</v>
      </c>
      <c r="N184" s="488">
        <f t="shared" si="109"/>
        <v>0</v>
      </c>
      <c r="O184" s="488">
        <f t="shared" si="109"/>
        <v>0</v>
      </c>
      <c r="P184" s="488">
        <f t="shared" si="109"/>
        <v>0</v>
      </c>
      <c r="Q184" s="494">
        <f t="shared" si="106"/>
        <v>0</v>
      </c>
    </row>
    <row r="185" spans="3:17" x14ac:dyDescent="0.2">
      <c r="C185" s="41">
        <f>'2. MYYNNIT JA OSTOT'!B88</f>
        <v>0</v>
      </c>
      <c r="D185" s="103">
        <f>'2. MYYNNIT JA OSTOT'!D88</f>
        <v>25.5</v>
      </c>
      <c r="E185" s="493">
        <f>'2. MYYNNIT JA OSTOT'!F88</f>
        <v>0</v>
      </c>
      <c r="F185" s="493">
        <f>'2. MYYNNIT JA OSTOT'!G88</f>
        <v>0</v>
      </c>
      <c r="G185" s="493">
        <f>'2. MYYNNIT JA OSTOT'!H88</f>
        <v>0</v>
      </c>
      <c r="H185" s="493">
        <f>'2. MYYNNIT JA OSTOT'!I88</f>
        <v>0</v>
      </c>
      <c r="I185" s="493">
        <f>'2. MYYNNIT JA OSTOT'!J88</f>
        <v>0</v>
      </c>
      <c r="J185" s="493">
        <f>'2. MYYNNIT JA OSTOT'!K88</f>
        <v>0</v>
      </c>
      <c r="K185" s="493">
        <f>'2. MYYNNIT JA OSTOT'!L88</f>
        <v>0</v>
      </c>
      <c r="L185" s="493">
        <f>'2. MYYNNIT JA OSTOT'!M88</f>
        <v>0</v>
      </c>
      <c r="M185" s="493">
        <f>'2. MYYNNIT JA OSTOT'!N88</f>
        <v>0</v>
      </c>
      <c r="N185" s="493">
        <f>'2. MYYNNIT JA OSTOT'!O88</f>
        <v>0</v>
      </c>
      <c r="O185" s="493">
        <f>'2. MYYNNIT JA OSTOT'!P88</f>
        <v>0</v>
      </c>
      <c r="P185" s="493">
        <f>'2. MYYNNIT JA OSTOT'!Q88</f>
        <v>0</v>
      </c>
      <c r="Q185" s="494">
        <f t="shared" si="106"/>
        <v>0</v>
      </c>
    </row>
    <row r="186" spans="3:17" x14ac:dyDescent="0.2">
      <c r="C186" s="44" t="s">
        <v>26</v>
      </c>
      <c r="D186" s="103"/>
      <c r="E186" s="493">
        <f t="shared" ref="E186:P186" si="110">E185-E185/(1+$D185/100)</f>
        <v>0</v>
      </c>
      <c r="F186" s="493">
        <f t="shared" si="110"/>
        <v>0</v>
      </c>
      <c r="G186" s="493">
        <f t="shared" si="110"/>
        <v>0</v>
      </c>
      <c r="H186" s="493">
        <f t="shared" si="110"/>
        <v>0</v>
      </c>
      <c r="I186" s="493">
        <f t="shared" si="110"/>
        <v>0</v>
      </c>
      <c r="J186" s="493">
        <f t="shared" si="110"/>
        <v>0</v>
      </c>
      <c r="K186" s="493">
        <f t="shared" si="110"/>
        <v>0</v>
      </c>
      <c r="L186" s="493">
        <f t="shared" si="110"/>
        <v>0</v>
      </c>
      <c r="M186" s="493">
        <f t="shared" si="110"/>
        <v>0</v>
      </c>
      <c r="N186" s="493">
        <f t="shared" si="110"/>
        <v>0</v>
      </c>
      <c r="O186" s="493">
        <f t="shared" si="110"/>
        <v>0</v>
      </c>
      <c r="P186" s="493">
        <f t="shared" si="110"/>
        <v>0</v>
      </c>
      <c r="Q186" s="494">
        <f t="shared" si="106"/>
        <v>0</v>
      </c>
    </row>
    <row r="187" spans="3:17" x14ac:dyDescent="0.2">
      <c r="C187" s="41">
        <f>'2. MYYNNIT JA OSTOT'!B89</f>
        <v>0</v>
      </c>
      <c r="D187" s="101">
        <f>'2. MYYNNIT JA OSTOT'!D89</f>
        <v>25.5</v>
      </c>
      <c r="E187" s="486">
        <f>'2. MYYNNIT JA OSTOT'!F89</f>
        <v>0</v>
      </c>
      <c r="F187" s="486">
        <f>'2. MYYNNIT JA OSTOT'!G89</f>
        <v>0</v>
      </c>
      <c r="G187" s="486">
        <f>'2. MYYNNIT JA OSTOT'!H89</f>
        <v>0</v>
      </c>
      <c r="H187" s="486">
        <f>'2. MYYNNIT JA OSTOT'!I89</f>
        <v>0</v>
      </c>
      <c r="I187" s="486">
        <f>'2. MYYNNIT JA OSTOT'!J89</f>
        <v>0</v>
      </c>
      <c r="J187" s="486">
        <f>'2. MYYNNIT JA OSTOT'!K89</f>
        <v>0</v>
      </c>
      <c r="K187" s="486">
        <f>'2. MYYNNIT JA OSTOT'!L89</f>
        <v>0</v>
      </c>
      <c r="L187" s="486">
        <f>'2. MYYNNIT JA OSTOT'!M89</f>
        <v>0</v>
      </c>
      <c r="M187" s="486">
        <f>'2. MYYNNIT JA OSTOT'!N89</f>
        <v>0</v>
      </c>
      <c r="N187" s="486">
        <f>'2. MYYNNIT JA OSTOT'!O89</f>
        <v>0</v>
      </c>
      <c r="O187" s="486">
        <f>'2. MYYNNIT JA OSTOT'!P89</f>
        <v>0</v>
      </c>
      <c r="P187" s="486">
        <f>'2. MYYNNIT JA OSTOT'!Q89</f>
        <v>0</v>
      </c>
      <c r="Q187" s="494">
        <f t="shared" si="106"/>
        <v>0</v>
      </c>
    </row>
    <row r="188" spans="3:17" x14ac:dyDescent="0.2">
      <c r="C188" s="44" t="s">
        <v>26</v>
      </c>
      <c r="D188" s="102"/>
      <c r="E188" s="488">
        <f t="shared" ref="E188:P188" si="111">E187-E187/(1+$D187/100)</f>
        <v>0</v>
      </c>
      <c r="F188" s="488">
        <f t="shared" si="111"/>
        <v>0</v>
      </c>
      <c r="G188" s="488">
        <f t="shared" si="111"/>
        <v>0</v>
      </c>
      <c r="H188" s="488">
        <f t="shared" si="111"/>
        <v>0</v>
      </c>
      <c r="I188" s="488">
        <f t="shared" si="111"/>
        <v>0</v>
      </c>
      <c r="J188" s="488">
        <f t="shared" si="111"/>
        <v>0</v>
      </c>
      <c r="K188" s="488">
        <f t="shared" si="111"/>
        <v>0</v>
      </c>
      <c r="L188" s="488">
        <f t="shared" si="111"/>
        <v>0</v>
      </c>
      <c r="M188" s="488">
        <f t="shared" si="111"/>
        <v>0</v>
      </c>
      <c r="N188" s="488">
        <f t="shared" si="111"/>
        <v>0</v>
      </c>
      <c r="O188" s="488">
        <f t="shared" si="111"/>
        <v>0</v>
      </c>
      <c r="P188" s="488">
        <f t="shared" si="111"/>
        <v>0</v>
      </c>
      <c r="Q188" s="494">
        <f t="shared" si="106"/>
        <v>0</v>
      </c>
    </row>
    <row r="189" spans="3:17" x14ac:dyDescent="0.2">
      <c r="C189" s="41">
        <f>'2. MYYNNIT JA OSTOT'!B90</f>
        <v>0</v>
      </c>
      <c r="D189" s="101">
        <f>'2. MYYNNIT JA OSTOT'!D90</f>
        <v>25.5</v>
      </c>
      <c r="E189" s="486">
        <f>'2. MYYNNIT JA OSTOT'!F90</f>
        <v>0</v>
      </c>
      <c r="F189" s="486">
        <f>'2. MYYNNIT JA OSTOT'!G90</f>
        <v>0</v>
      </c>
      <c r="G189" s="486">
        <f>'2. MYYNNIT JA OSTOT'!H90</f>
        <v>0</v>
      </c>
      <c r="H189" s="486">
        <f>'2. MYYNNIT JA OSTOT'!I90</f>
        <v>0</v>
      </c>
      <c r="I189" s="486">
        <f>'2. MYYNNIT JA OSTOT'!J90</f>
        <v>0</v>
      </c>
      <c r="J189" s="486">
        <f>'2. MYYNNIT JA OSTOT'!K90</f>
        <v>0</v>
      </c>
      <c r="K189" s="486">
        <f>'2. MYYNNIT JA OSTOT'!L90</f>
        <v>0</v>
      </c>
      <c r="L189" s="486">
        <f>'2. MYYNNIT JA OSTOT'!M90</f>
        <v>0</v>
      </c>
      <c r="M189" s="486">
        <f>'2. MYYNNIT JA OSTOT'!N90</f>
        <v>0</v>
      </c>
      <c r="N189" s="486">
        <f>'2. MYYNNIT JA OSTOT'!O90</f>
        <v>0</v>
      </c>
      <c r="O189" s="486">
        <f>'2. MYYNNIT JA OSTOT'!P90</f>
        <v>0</v>
      </c>
      <c r="P189" s="486">
        <f>'2. MYYNNIT JA OSTOT'!Q90</f>
        <v>0</v>
      </c>
      <c r="Q189" s="494">
        <f t="shared" si="106"/>
        <v>0</v>
      </c>
    </row>
    <row r="190" spans="3:17" x14ac:dyDescent="0.2">
      <c r="C190" s="44" t="s">
        <v>26</v>
      </c>
      <c r="D190" s="103"/>
      <c r="E190" s="493">
        <f t="shared" ref="E190:P204" si="112">E189-E189/(1+$D189/100)</f>
        <v>0</v>
      </c>
      <c r="F190" s="493">
        <f t="shared" si="112"/>
        <v>0</v>
      </c>
      <c r="G190" s="493">
        <f t="shared" si="112"/>
        <v>0</v>
      </c>
      <c r="H190" s="493">
        <f t="shared" si="112"/>
        <v>0</v>
      </c>
      <c r="I190" s="493">
        <f t="shared" si="112"/>
        <v>0</v>
      </c>
      <c r="J190" s="493">
        <f t="shared" si="112"/>
        <v>0</v>
      </c>
      <c r="K190" s="493">
        <f t="shared" si="112"/>
        <v>0</v>
      </c>
      <c r="L190" s="493">
        <f t="shared" si="112"/>
        <v>0</v>
      </c>
      <c r="M190" s="493">
        <f t="shared" si="112"/>
        <v>0</v>
      </c>
      <c r="N190" s="493">
        <f t="shared" si="112"/>
        <v>0</v>
      </c>
      <c r="O190" s="493">
        <f t="shared" si="112"/>
        <v>0</v>
      </c>
      <c r="P190" s="493">
        <f t="shared" si="112"/>
        <v>0</v>
      </c>
      <c r="Q190" s="494">
        <f t="shared" si="106"/>
        <v>0</v>
      </c>
    </row>
    <row r="191" spans="3:17" x14ac:dyDescent="0.2">
      <c r="C191" s="41">
        <f>'2. MYYNNIT JA OSTOT'!B91</f>
        <v>0</v>
      </c>
      <c r="D191" s="104">
        <f>'2. MYYNNIT JA OSTOT'!D91</f>
        <v>25.5</v>
      </c>
      <c r="E191" s="486">
        <f>'2. MYYNNIT JA OSTOT'!F91</f>
        <v>0</v>
      </c>
      <c r="F191" s="486">
        <f>'2. MYYNNIT JA OSTOT'!G91</f>
        <v>0</v>
      </c>
      <c r="G191" s="486">
        <f>'2. MYYNNIT JA OSTOT'!H91</f>
        <v>0</v>
      </c>
      <c r="H191" s="486">
        <f>'2. MYYNNIT JA OSTOT'!I91</f>
        <v>0</v>
      </c>
      <c r="I191" s="486">
        <f>'2. MYYNNIT JA OSTOT'!J91</f>
        <v>0</v>
      </c>
      <c r="J191" s="486">
        <f>'2. MYYNNIT JA OSTOT'!K91</f>
        <v>0</v>
      </c>
      <c r="K191" s="486">
        <f>'2. MYYNNIT JA OSTOT'!L91</f>
        <v>0</v>
      </c>
      <c r="L191" s="486">
        <f>'2. MYYNNIT JA OSTOT'!M91</f>
        <v>0</v>
      </c>
      <c r="M191" s="486">
        <f>'2. MYYNNIT JA OSTOT'!N91</f>
        <v>0</v>
      </c>
      <c r="N191" s="486">
        <f>'2. MYYNNIT JA OSTOT'!O91</f>
        <v>0</v>
      </c>
      <c r="O191" s="486">
        <f>'2. MYYNNIT JA OSTOT'!P91</f>
        <v>0</v>
      </c>
      <c r="P191" s="486">
        <f>'2. MYYNNIT JA OSTOT'!Q91</f>
        <v>0</v>
      </c>
      <c r="Q191" s="494">
        <f t="shared" si="106"/>
        <v>0</v>
      </c>
    </row>
    <row r="192" spans="3:17" x14ac:dyDescent="0.2">
      <c r="C192" s="44" t="s">
        <v>26</v>
      </c>
      <c r="D192" s="105"/>
      <c r="E192" s="488">
        <f t="shared" si="112"/>
        <v>0</v>
      </c>
      <c r="F192" s="488">
        <f t="shared" si="112"/>
        <v>0</v>
      </c>
      <c r="G192" s="488">
        <f t="shared" si="112"/>
        <v>0</v>
      </c>
      <c r="H192" s="488">
        <f t="shared" si="112"/>
        <v>0</v>
      </c>
      <c r="I192" s="488">
        <f t="shared" si="112"/>
        <v>0</v>
      </c>
      <c r="J192" s="488">
        <f t="shared" si="112"/>
        <v>0</v>
      </c>
      <c r="K192" s="488">
        <f t="shared" si="112"/>
        <v>0</v>
      </c>
      <c r="L192" s="488">
        <f t="shared" si="112"/>
        <v>0</v>
      </c>
      <c r="M192" s="488">
        <f t="shared" si="112"/>
        <v>0</v>
      </c>
      <c r="N192" s="488">
        <f t="shared" si="112"/>
        <v>0</v>
      </c>
      <c r="O192" s="488">
        <f t="shared" si="112"/>
        <v>0</v>
      </c>
      <c r="P192" s="488">
        <f t="shared" si="112"/>
        <v>0</v>
      </c>
      <c r="Q192" s="494">
        <f t="shared" si="106"/>
        <v>0</v>
      </c>
    </row>
    <row r="193" spans="3:17" x14ac:dyDescent="0.2">
      <c r="C193" s="41">
        <f>'2. MYYNNIT JA OSTOT'!B92</f>
        <v>0</v>
      </c>
      <c r="D193" s="104">
        <f>'2. MYYNNIT JA OSTOT'!D92</f>
        <v>25.5</v>
      </c>
      <c r="E193" s="486">
        <f>'2. MYYNNIT JA OSTOT'!F92</f>
        <v>0</v>
      </c>
      <c r="F193" s="486">
        <f>'2. MYYNNIT JA OSTOT'!G92</f>
        <v>0</v>
      </c>
      <c r="G193" s="486">
        <f>'2. MYYNNIT JA OSTOT'!H92</f>
        <v>0</v>
      </c>
      <c r="H193" s="486">
        <f>'2. MYYNNIT JA OSTOT'!I92</f>
        <v>0</v>
      </c>
      <c r="I193" s="486">
        <f>'2. MYYNNIT JA OSTOT'!J92</f>
        <v>0</v>
      </c>
      <c r="J193" s="486">
        <f>'2. MYYNNIT JA OSTOT'!K92</f>
        <v>0</v>
      </c>
      <c r="K193" s="486">
        <f>'2. MYYNNIT JA OSTOT'!L92</f>
        <v>0</v>
      </c>
      <c r="L193" s="486">
        <f>'2. MYYNNIT JA OSTOT'!M92</f>
        <v>0</v>
      </c>
      <c r="M193" s="486">
        <f>'2. MYYNNIT JA OSTOT'!N92</f>
        <v>0</v>
      </c>
      <c r="N193" s="486">
        <f>'2. MYYNNIT JA OSTOT'!O92</f>
        <v>0</v>
      </c>
      <c r="O193" s="486">
        <f>'2. MYYNNIT JA OSTOT'!P92</f>
        <v>0</v>
      </c>
      <c r="P193" s="486">
        <f>'2. MYYNNIT JA OSTOT'!Q92</f>
        <v>0</v>
      </c>
      <c r="Q193" s="494">
        <f t="shared" si="106"/>
        <v>0</v>
      </c>
    </row>
    <row r="194" spans="3:17" x14ac:dyDescent="0.2">
      <c r="C194" s="44" t="s">
        <v>26</v>
      </c>
      <c r="D194" s="106"/>
      <c r="E194" s="498">
        <f t="shared" si="112"/>
        <v>0</v>
      </c>
      <c r="F194" s="498">
        <f t="shared" si="112"/>
        <v>0</v>
      </c>
      <c r="G194" s="498">
        <f t="shared" si="112"/>
        <v>0</v>
      </c>
      <c r="H194" s="498">
        <f t="shared" si="112"/>
        <v>0</v>
      </c>
      <c r="I194" s="498">
        <f t="shared" si="112"/>
        <v>0</v>
      </c>
      <c r="J194" s="498">
        <f t="shared" si="112"/>
        <v>0</v>
      </c>
      <c r="K194" s="498">
        <f t="shared" si="112"/>
        <v>0</v>
      </c>
      <c r="L194" s="498">
        <f t="shared" si="112"/>
        <v>0</v>
      </c>
      <c r="M194" s="498">
        <f t="shared" si="112"/>
        <v>0</v>
      </c>
      <c r="N194" s="498">
        <f t="shared" si="112"/>
        <v>0</v>
      </c>
      <c r="O194" s="498">
        <f t="shared" si="112"/>
        <v>0</v>
      </c>
      <c r="P194" s="498">
        <f t="shared" si="112"/>
        <v>0</v>
      </c>
      <c r="Q194" s="494">
        <f t="shared" si="106"/>
        <v>0</v>
      </c>
    </row>
    <row r="195" spans="3:17" x14ac:dyDescent="0.2">
      <c r="C195" s="41">
        <f>'2. MYYNNIT JA OSTOT'!B93</f>
        <v>0</v>
      </c>
      <c r="D195" s="107">
        <f>'2. MYYNNIT JA OSTOT'!D93</f>
        <v>25.5</v>
      </c>
      <c r="E195" s="499">
        <f>'2. MYYNNIT JA OSTOT'!F93</f>
        <v>0</v>
      </c>
      <c r="F195" s="499">
        <f>'2. MYYNNIT JA OSTOT'!G93</f>
        <v>0</v>
      </c>
      <c r="G195" s="499">
        <f>'2. MYYNNIT JA OSTOT'!H93</f>
        <v>0</v>
      </c>
      <c r="H195" s="499">
        <f>'2. MYYNNIT JA OSTOT'!I93</f>
        <v>0</v>
      </c>
      <c r="I195" s="499">
        <f>'2. MYYNNIT JA OSTOT'!J93</f>
        <v>0</v>
      </c>
      <c r="J195" s="499">
        <f>'2. MYYNNIT JA OSTOT'!K93</f>
        <v>0</v>
      </c>
      <c r="K195" s="499">
        <f>'2. MYYNNIT JA OSTOT'!L93</f>
        <v>0</v>
      </c>
      <c r="L195" s="499">
        <f>'2. MYYNNIT JA OSTOT'!M93</f>
        <v>0</v>
      </c>
      <c r="M195" s="499">
        <f>'2. MYYNNIT JA OSTOT'!N93</f>
        <v>0</v>
      </c>
      <c r="N195" s="499">
        <f>'2. MYYNNIT JA OSTOT'!O93</f>
        <v>0</v>
      </c>
      <c r="O195" s="499">
        <f>'2. MYYNNIT JA OSTOT'!P93</f>
        <v>0</v>
      </c>
      <c r="P195" s="499">
        <f>'2. MYYNNIT JA OSTOT'!Q93</f>
        <v>0</v>
      </c>
      <c r="Q195" s="494">
        <f t="shared" si="106"/>
        <v>0</v>
      </c>
    </row>
    <row r="196" spans="3:17" x14ac:dyDescent="0.2">
      <c r="C196" s="44" t="s">
        <v>26</v>
      </c>
      <c r="D196" s="106"/>
      <c r="E196" s="498">
        <f t="shared" si="112"/>
        <v>0</v>
      </c>
      <c r="F196" s="498">
        <f t="shared" si="112"/>
        <v>0</v>
      </c>
      <c r="G196" s="498">
        <f t="shared" si="112"/>
        <v>0</v>
      </c>
      <c r="H196" s="498">
        <f t="shared" si="112"/>
        <v>0</v>
      </c>
      <c r="I196" s="498">
        <f t="shared" si="112"/>
        <v>0</v>
      </c>
      <c r="J196" s="498">
        <f t="shared" si="112"/>
        <v>0</v>
      </c>
      <c r="K196" s="498">
        <f t="shared" si="112"/>
        <v>0</v>
      </c>
      <c r="L196" s="498">
        <f t="shared" si="112"/>
        <v>0</v>
      </c>
      <c r="M196" s="498">
        <f t="shared" si="112"/>
        <v>0</v>
      </c>
      <c r="N196" s="498">
        <f t="shared" si="112"/>
        <v>0</v>
      </c>
      <c r="O196" s="498">
        <f t="shared" si="112"/>
        <v>0</v>
      </c>
      <c r="P196" s="498">
        <f t="shared" si="112"/>
        <v>0</v>
      </c>
      <c r="Q196" s="494">
        <f t="shared" si="106"/>
        <v>0</v>
      </c>
    </row>
    <row r="197" spans="3:17" x14ac:dyDescent="0.2">
      <c r="C197" s="41">
        <f>'2. MYYNNIT JA OSTOT'!B94</f>
        <v>0</v>
      </c>
      <c r="D197" s="107">
        <f>'2. MYYNNIT JA OSTOT'!D94</f>
        <v>25.5</v>
      </c>
      <c r="E197" s="499">
        <f>'2. MYYNNIT JA OSTOT'!F94</f>
        <v>0</v>
      </c>
      <c r="F197" s="499">
        <f>'2. MYYNNIT JA OSTOT'!G94</f>
        <v>0</v>
      </c>
      <c r="G197" s="499">
        <f>'2. MYYNNIT JA OSTOT'!H94</f>
        <v>0</v>
      </c>
      <c r="H197" s="499">
        <f>'2. MYYNNIT JA OSTOT'!I94</f>
        <v>0</v>
      </c>
      <c r="I197" s="499">
        <f>'2. MYYNNIT JA OSTOT'!J94</f>
        <v>0</v>
      </c>
      <c r="J197" s="499">
        <f>'2. MYYNNIT JA OSTOT'!K94</f>
        <v>0</v>
      </c>
      <c r="K197" s="499">
        <f>'2. MYYNNIT JA OSTOT'!L94</f>
        <v>0</v>
      </c>
      <c r="L197" s="499">
        <f>'2. MYYNNIT JA OSTOT'!M94</f>
        <v>0</v>
      </c>
      <c r="M197" s="499">
        <f>'2. MYYNNIT JA OSTOT'!N94</f>
        <v>0</v>
      </c>
      <c r="N197" s="499">
        <f>'2. MYYNNIT JA OSTOT'!O94</f>
        <v>0</v>
      </c>
      <c r="O197" s="499">
        <f>'2. MYYNNIT JA OSTOT'!P94</f>
        <v>0</v>
      </c>
      <c r="P197" s="499">
        <f>'2. MYYNNIT JA OSTOT'!Q94</f>
        <v>0</v>
      </c>
      <c r="Q197" s="494">
        <f t="shared" si="106"/>
        <v>0</v>
      </c>
    </row>
    <row r="198" spans="3:17" x14ac:dyDescent="0.2">
      <c r="C198" s="44" t="s">
        <v>26</v>
      </c>
      <c r="D198" s="106"/>
      <c r="E198" s="498">
        <f t="shared" si="112"/>
        <v>0</v>
      </c>
      <c r="F198" s="498">
        <f t="shared" si="112"/>
        <v>0</v>
      </c>
      <c r="G198" s="498">
        <f t="shared" si="112"/>
        <v>0</v>
      </c>
      <c r="H198" s="498">
        <f t="shared" si="112"/>
        <v>0</v>
      </c>
      <c r="I198" s="498">
        <f t="shared" si="112"/>
        <v>0</v>
      </c>
      <c r="J198" s="498">
        <f t="shared" si="112"/>
        <v>0</v>
      </c>
      <c r="K198" s="498">
        <f t="shared" si="112"/>
        <v>0</v>
      </c>
      <c r="L198" s="498">
        <f t="shared" si="112"/>
        <v>0</v>
      </c>
      <c r="M198" s="498">
        <f t="shared" si="112"/>
        <v>0</v>
      </c>
      <c r="N198" s="498">
        <f t="shared" si="112"/>
        <v>0</v>
      </c>
      <c r="O198" s="498">
        <f t="shared" si="112"/>
        <v>0</v>
      </c>
      <c r="P198" s="498">
        <f t="shared" si="112"/>
        <v>0</v>
      </c>
      <c r="Q198" s="494">
        <f t="shared" si="106"/>
        <v>0</v>
      </c>
    </row>
    <row r="199" spans="3:17" x14ac:dyDescent="0.2">
      <c r="C199" s="41">
        <f>'2. MYYNNIT JA OSTOT'!B95</f>
        <v>0</v>
      </c>
      <c r="D199" s="107">
        <f>'2. MYYNNIT JA OSTOT'!D95</f>
        <v>25.5</v>
      </c>
      <c r="E199" s="499">
        <f>'2. MYYNNIT JA OSTOT'!F95</f>
        <v>0</v>
      </c>
      <c r="F199" s="499">
        <f>'2. MYYNNIT JA OSTOT'!G95</f>
        <v>0</v>
      </c>
      <c r="G199" s="499">
        <f>'2. MYYNNIT JA OSTOT'!H95</f>
        <v>0</v>
      </c>
      <c r="H199" s="499">
        <f>'2. MYYNNIT JA OSTOT'!I95</f>
        <v>0</v>
      </c>
      <c r="I199" s="499">
        <f>'2. MYYNNIT JA OSTOT'!J95</f>
        <v>0</v>
      </c>
      <c r="J199" s="499">
        <f>'2. MYYNNIT JA OSTOT'!K95</f>
        <v>0</v>
      </c>
      <c r="K199" s="499">
        <f>'2. MYYNNIT JA OSTOT'!L95</f>
        <v>0</v>
      </c>
      <c r="L199" s="499">
        <f>'2. MYYNNIT JA OSTOT'!M95</f>
        <v>0</v>
      </c>
      <c r="M199" s="499">
        <f>'2. MYYNNIT JA OSTOT'!N95</f>
        <v>0</v>
      </c>
      <c r="N199" s="499">
        <f>'2. MYYNNIT JA OSTOT'!O95</f>
        <v>0</v>
      </c>
      <c r="O199" s="499">
        <f>'2. MYYNNIT JA OSTOT'!P95</f>
        <v>0</v>
      </c>
      <c r="P199" s="499">
        <f>'2. MYYNNIT JA OSTOT'!Q95</f>
        <v>0</v>
      </c>
      <c r="Q199" s="494">
        <f t="shared" si="106"/>
        <v>0</v>
      </c>
    </row>
    <row r="200" spans="3:17" x14ac:dyDescent="0.2">
      <c r="C200" s="44" t="s">
        <v>26</v>
      </c>
      <c r="D200" s="106"/>
      <c r="E200" s="498">
        <f t="shared" si="112"/>
        <v>0</v>
      </c>
      <c r="F200" s="498">
        <f t="shared" si="112"/>
        <v>0</v>
      </c>
      <c r="G200" s="498">
        <f t="shared" si="112"/>
        <v>0</v>
      </c>
      <c r="H200" s="498">
        <f t="shared" si="112"/>
        <v>0</v>
      </c>
      <c r="I200" s="498">
        <f t="shared" si="112"/>
        <v>0</v>
      </c>
      <c r="J200" s="498">
        <f t="shared" si="112"/>
        <v>0</v>
      </c>
      <c r="K200" s="498">
        <f t="shared" si="112"/>
        <v>0</v>
      </c>
      <c r="L200" s="498">
        <f t="shared" si="112"/>
        <v>0</v>
      </c>
      <c r="M200" s="498">
        <f t="shared" si="112"/>
        <v>0</v>
      </c>
      <c r="N200" s="498">
        <f t="shared" si="112"/>
        <v>0</v>
      </c>
      <c r="O200" s="498">
        <f t="shared" si="112"/>
        <v>0</v>
      </c>
      <c r="P200" s="498">
        <f t="shared" si="112"/>
        <v>0</v>
      </c>
      <c r="Q200" s="494">
        <f t="shared" si="106"/>
        <v>0</v>
      </c>
    </row>
    <row r="201" spans="3:17" x14ac:dyDescent="0.2">
      <c r="C201" s="41">
        <f>'2. MYYNNIT JA OSTOT'!B96</f>
        <v>0</v>
      </c>
      <c r="D201" s="107">
        <f>'2. MYYNNIT JA OSTOT'!D96</f>
        <v>25.5</v>
      </c>
      <c r="E201" s="499">
        <f>'2. MYYNNIT JA OSTOT'!F96</f>
        <v>0</v>
      </c>
      <c r="F201" s="499">
        <f>'2. MYYNNIT JA OSTOT'!G96</f>
        <v>0</v>
      </c>
      <c r="G201" s="499">
        <f>'2. MYYNNIT JA OSTOT'!H96</f>
        <v>0</v>
      </c>
      <c r="H201" s="499">
        <f>'2. MYYNNIT JA OSTOT'!I96</f>
        <v>0</v>
      </c>
      <c r="I201" s="499">
        <f>'2. MYYNNIT JA OSTOT'!J96</f>
        <v>0</v>
      </c>
      <c r="J201" s="499">
        <f>'2. MYYNNIT JA OSTOT'!K96</f>
        <v>0</v>
      </c>
      <c r="K201" s="499">
        <f>'2. MYYNNIT JA OSTOT'!L96</f>
        <v>0</v>
      </c>
      <c r="L201" s="499">
        <f>'2. MYYNNIT JA OSTOT'!M96</f>
        <v>0</v>
      </c>
      <c r="M201" s="499">
        <f>'2. MYYNNIT JA OSTOT'!N96</f>
        <v>0</v>
      </c>
      <c r="N201" s="499">
        <f>'2. MYYNNIT JA OSTOT'!O96</f>
        <v>0</v>
      </c>
      <c r="O201" s="499">
        <f>'2. MYYNNIT JA OSTOT'!P96</f>
        <v>0</v>
      </c>
      <c r="P201" s="499">
        <f>'2. MYYNNIT JA OSTOT'!Q96</f>
        <v>0</v>
      </c>
      <c r="Q201" s="494">
        <f t="shared" si="106"/>
        <v>0</v>
      </c>
    </row>
    <row r="202" spans="3:17" x14ac:dyDescent="0.2">
      <c r="C202" s="44" t="s">
        <v>26</v>
      </c>
      <c r="D202" s="106"/>
      <c r="E202" s="498">
        <f t="shared" si="112"/>
        <v>0</v>
      </c>
      <c r="F202" s="498">
        <f t="shared" si="112"/>
        <v>0</v>
      </c>
      <c r="G202" s="498">
        <f t="shared" si="112"/>
        <v>0</v>
      </c>
      <c r="H202" s="498">
        <f t="shared" si="112"/>
        <v>0</v>
      </c>
      <c r="I202" s="498">
        <f t="shared" si="112"/>
        <v>0</v>
      </c>
      <c r="J202" s="498">
        <f t="shared" si="112"/>
        <v>0</v>
      </c>
      <c r="K202" s="498">
        <f t="shared" si="112"/>
        <v>0</v>
      </c>
      <c r="L202" s="498">
        <f t="shared" si="112"/>
        <v>0</v>
      </c>
      <c r="M202" s="498">
        <f t="shared" si="112"/>
        <v>0</v>
      </c>
      <c r="N202" s="498">
        <f t="shared" si="112"/>
        <v>0</v>
      </c>
      <c r="O202" s="498">
        <f t="shared" si="112"/>
        <v>0</v>
      </c>
      <c r="P202" s="498">
        <f t="shared" si="112"/>
        <v>0</v>
      </c>
      <c r="Q202" s="494">
        <f t="shared" si="106"/>
        <v>0</v>
      </c>
    </row>
    <row r="203" spans="3:17" x14ac:dyDescent="0.2">
      <c r="C203" s="41">
        <f>'2. MYYNNIT JA OSTOT'!B97</f>
        <v>0</v>
      </c>
      <c r="D203" s="107">
        <f>'2. MYYNNIT JA OSTOT'!D97</f>
        <v>25.5</v>
      </c>
      <c r="E203" s="499">
        <f>'2. MYYNNIT JA OSTOT'!F97</f>
        <v>0</v>
      </c>
      <c r="F203" s="499">
        <f>'2. MYYNNIT JA OSTOT'!G97</f>
        <v>0</v>
      </c>
      <c r="G203" s="499">
        <f>'2. MYYNNIT JA OSTOT'!H97</f>
        <v>0</v>
      </c>
      <c r="H203" s="499">
        <f>'2. MYYNNIT JA OSTOT'!I97</f>
        <v>0</v>
      </c>
      <c r="I203" s="499">
        <f>'2. MYYNNIT JA OSTOT'!J97</f>
        <v>0</v>
      </c>
      <c r="J203" s="499">
        <f>'2. MYYNNIT JA OSTOT'!K97</f>
        <v>0</v>
      </c>
      <c r="K203" s="499">
        <f>'2. MYYNNIT JA OSTOT'!L97</f>
        <v>0</v>
      </c>
      <c r="L203" s="499">
        <f>'2. MYYNNIT JA OSTOT'!M97</f>
        <v>0</v>
      </c>
      <c r="M203" s="499">
        <f>'2. MYYNNIT JA OSTOT'!N97</f>
        <v>0</v>
      </c>
      <c r="N203" s="499">
        <f>'2. MYYNNIT JA OSTOT'!O97</f>
        <v>0</v>
      </c>
      <c r="O203" s="499">
        <f>'2. MYYNNIT JA OSTOT'!P97</f>
        <v>0</v>
      </c>
      <c r="P203" s="499">
        <f>'2. MYYNNIT JA OSTOT'!Q97</f>
        <v>0</v>
      </c>
      <c r="Q203" s="494">
        <f t="shared" si="106"/>
        <v>0</v>
      </c>
    </row>
    <row r="204" spans="3:17" x14ac:dyDescent="0.2">
      <c r="C204" s="67" t="s">
        <v>26</v>
      </c>
      <c r="D204" s="106"/>
      <c r="E204" s="498">
        <f t="shared" si="112"/>
        <v>0</v>
      </c>
      <c r="F204" s="498">
        <f t="shared" si="112"/>
        <v>0</v>
      </c>
      <c r="G204" s="498">
        <f t="shared" si="112"/>
        <v>0</v>
      </c>
      <c r="H204" s="498">
        <f t="shared" si="112"/>
        <v>0</v>
      </c>
      <c r="I204" s="498">
        <f t="shared" si="112"/>
        <v>0</v>
      </c>
      <c r="J204" s="498">
        <f t="shared" si="112"/>
        <v>0</v>
      </c>
      <c r="K204" s="498">
        <f t="shared" si="112"/>
        <v>0</v>
      </c>
      <c r="L204" s="498">
        <f t="shared" si="112"/>
        <v>0</v>
      </c>
      <c r="M204" s="498">
        <f t="shared" si="112"/>
        <v>0</v>
      </c>
      <c r="N204" s="498">
        <f t="shared" si="112"/>
        <v>0</v>
      </c>
      <c r="O204" s="498">
        <f t="shared" si="112"/>
        <v>0</v>
      </c>
      <c r="P204" s="498">
        <f t="shared" si="112"/>
        <v>0</v>
      </c>
      <c r="Q204" s="494">
        <f>SUM(E204:P204)</f>
        <v>0</v>
      </c>
    </row>
    <row r="205" spans="3:17" x14ac:dyDescent="0.2">
      <c r="C205" s="120">
        <f>'2. MYYNNIT JA OSTOT'!B98</f>
        <v>0</v>
      </c>
      <c r="D205" s="104">
        <f>'2. MYYNNIT JA OSTOT'!D98</f>
        <v>25.5</v>
      </c>
      <c r="E205" s="486">
        <f>'2. MYYNNIT JA OSTOT'!F98</f>
        <v>0</v>
      </c>
      <c r="F205" s="486">
        <f>'2. MYYNNIT JA OSTOT'!G98</f>
        <v>0</v>
      </c>
      <c r="G205" s="486">
        <f>'2. MYYNNIT JA OSTOT'!H98</f>
        <v>0</v>
      </c>
      <c r="H205" s="486">
        <f>'2. MYYNNIT JA OSTOT'!I98</f>
        <v>0</v>
      </c>
      <c r="I205" s="486">
        <f>'2. MYYNNIT JA OSTOT'!J98</f>
        <v>0</v>
      </c>
      <c r="J205" s="486">
        <f>'2. MYYNNIT JA OSTOT'!K98</f>
        <v>0</v>
      </c>
      <c r="K205" s="486">
        <f>'2. MYYNNIT JA OSTOT'!L98</f>
        <v>0</v>
      </c>
      <c r="L205" s="486">
        <f>'2. MYYNNIT JA OSTOT'!M98</f>
        <v>0</v>
      </c>
      <c r="M205" s="486">
        <f>'2. MYYNNIT JA OSTOT'!N98</f>
        <v>0</v>
      </c>
      <c r="N205" s="486">
        <f>'2. MYYNNIT JA OSTOT'!O98</f>
        <v>0</v>
      </c>
      <c r="O205" s="486">
        <f>'2. MYYNNIT JA OSTOT'!P98</f>
        <v>0</v>
      </c>
      <c r="P205" s="486">
        <f>'2. MYYNNIT JA OSTOT'!Q98</f>
        <v>0</v>
      </c>
      <c r="Q205" s="492">
        <f t="shared" ref="Q205:Q206" si="113">SUM(E205:P205)</f>
        <v>0</v>
      </c>
    </row>
    <row r="206" spans="3:17" x14ac:dyDescent="0.2">
      <c r="C206" s="121" t="s">
        <v>24</v>
      </c>
      <c r="D206" s="105"/>
      <c r="E206" s="488">
        <f t="shared" ref="E206:P206" si="114">E205-E205/(1+$D205/100)</f>
        <v>0</v>
      </c>
      <c r="F206" s="488">
        <f t="shared" si="114"/>
        <v>0</v>
      </c>
      <c r="G206" s="488">
        <f t="shared" si="114"/>
        <v>0</v>
      </c>
      <c r="H206" s="488">
        <f t="shared" si="114"/>
        <v>0</v>
      </c>
      <c r="I206" s="488">
        <f t="shared" si="114"/>
        <v>0</v>
      </c>
      <c r="J206" s="488">
        <f t="shared" si="114"/>
        <v>0</v>
      </c>
      <c r="K206" s="488">
        <f t="shared" si="114"/>
        <v>0</v>
      </c>
      <c r="L206" s="488">
        <f t="shared" si="114"/>
        <v>0</v>
      </c>
      <c r="M206" s="488">
        <f t="shared" si="114"/>
        <v>0</v>
      </c>
      <c r="N206" s="488">
        <f t="shared" si="114"/>
        <v>0</v>
      </c>
      <c r="O206" s="488">
        <f t="shared" si="114"/>
        <v>0</v>
      </c>
      <c r="P206" s="488">
        <f t="shared" si="114"/>
        <v>0</v>
      </c>
      <c r="Q206" s="494">
        <f t="shared" si="113"/>
        <v>0</v>
      </c>
    </row>
    <row r="207" spans="3:17" x14ac:dyDescent="0.2">
      <c r="C207" s="41">
        <f>'2. MYYNNIT JA OSTOT'!B99</f>
        <v>0</v>
      </c>
      <c r="D207" s="101">
        <f>'2. MYYNNIT JA OSTOT'!D99</f>
        <v>25.5</v>
      </c>
      <c r="E207" s="486">
        <f>'2. MYYNNIT JA OSTOT'!F99</f>
        <v>0</v>
      </c>
      <c r="F207" s="486">
        <f>'2. MYYNNIT JA OSTOT'!G99</f>
        <v>0</v>
      </c>
      <c r="G207" s="486">
        <f>'2. MYYNNIT JA OSTOT'!H99</f>
        <v>0</v>
      </c>
      <c r="H207" s="486">
        <f>'2. MYYNNIT JA OSTOT'!I99</f>
        <v>0</v>
      </c>
      <c r="I207" s="486">
        <f>'2. MYYNNIT JA OSTOT'!J99</f>
        <v>0</v>
      </c>
      <c r="J207" s="486">
        <f>'2. MYYNNIT JA OSTOT'!K99</f>
        <v>0</v>
      </c>
      <c r="K207" s="486">
        <f>'2. MYYNNIT JA OSTOT'!L99</f>
        <v>0</v>
      </c>
      <c r="L207" s="486">
        <f>'2. MYYNNIT JA OSTOT'!M99</f>
        <v>0</v>
      </c>
      <c r="M207" s="486">
        <f>'2. MYYNNIT JA OSTOT'!N99</f>
        <v>0</v>
      </c>
      <c r="N207" s="486">
        <f>'2. MYYNNIT JA OSTOT'!O99</f>
        <v>0</v>
      </c>
      <c r="O207" s="486">
        <f>'2. MYYNNIT JA OSTOT'!P99</f>
        <v>0</v>
      </c>
      <c r="P207" s="486">
        <f>'2. MYYNNIT JA OSTOT'!Q99</f>
        <v>0</v>
      </c>
      <c r="Q207" s="361">
        <f>SUM(E207:P207)</f>
        <v>0</v>
      </c>
    </row>
    <row r="208" spans="3:17" x14ac:dyDescent="0.2">
      <c r="C208" s="42" t="s">
        <v>26</v>
      </c>
      <c r="D208" s="102"/>
      <c r="E208" s="488">
        <f t="shared" ref="E208:P208" si="115">E207-E207/(1+$D207/100)</f>
        <v>0</v>
      </c>
      <c r="F208" s="488">
        <f t="shared" si="115"/>
        <v>0</v>
      </c>
      <c r="G208" s="488">
        <f t="shared" si="115"/>
        <v>0</v>
      </c>
      <c r="H208" s="488">
        <f t="shared" si="115"/>
        <v>0</v>
      </c>
      <c r="I208" s="488">
        <f t="shared" si="115"/>
        <v>0</v>
      </c>
      <c r="J208" s="488">
        <f t="shared" si="115"/>
        <v>0</v>
      </c>
      <c r="K208" s="488">
        <f t="shared" si="115"/>
        <v>0</v>
      </c>
      <c r="L208" s="488">
        <f t="shared" si="115"/>
        <v>0</v>
      </c>
      <c r="M208" s="488">
        <f t="shared" si="115"/>
        <v>0</v>
      </c>
      <c r="N208" s="488">
        <f t="shared" si="115"/>
        <v>0</v>
      </c>
      <c r="O208" s="488">
        <f t="shared" si="115"/>
        <v>0</v>
      </c>
      <c r="P208" s="488">
        <f t="shared" si="115"/>
        <v>0</v>
      </c>
      <c r="Q208" s="494">
        <f>SUM(E208:P208)</f>
        <v>0</v>
      </c>
    </row>
    <row r="209" spans="3:17" x14ac:dyDescent="0.2">
      <c r="C209" s="41">
        <f>'2. MYYNNIT JA OSTOT'!B100</f>
        <v>0</v>
      </c>
      <c r="D209" s="103">
        <f>'2. MYYNNIT JA OSTOT'!D100</f>
        <v>25.5</v>
      </c>
      <c r="E209" s="493">
        <f>'2. MYYNNIT JA OSTOT'!F100</f>
        <v>0</v>
      </c>
      <c r="F209" s="493">
        <f>'2. MYYNNIT JA OSTOT'!G100</f>
        <v>0</v>
      </c>
      <c r="G209" s="493">
        <f>'2. MYYNNIT JA OSTOT'!H100</f>
        <v>0</v>
      </c>
      <c r="H209" s="493">
        <f>'2. MYYNNIT JA OSTOT'!I100</f>
        <v>0</v>
      </c>
      <c r="I209" s="493">
        <f>'2. MYYNNIT JA OSTOT'!J100</f>
        <v>0</v>
      </c>
      <c r="J209" s="493">
        <f>'2. MYYNNIT JA OSTOT'!K100</f>
        <v>0</v>
      </c>
      <c r="K209" s="493">
        <f>'2. MYYNNIT JA OSTOT'!L100</f>
        <v>0</v>
      </c>
      <c r="L209" s="493">
        <f>'2. MYYNNIT JA OSTOT'!M100</f>
        <v>0</v>
      </c>
      <c r="M209" s="493">
        <f>'2. MYYNNIT JA OSTOT'!N100</f>
        <v>0</v>
      </c>
      <c r="N209" s="493">
        <f>'2. MYYNNIT JA OSTOT'!O100</f>
        <v>0</v>
      </c>
      <c r="O209" s="493">
        <f>'2. MYYNNIT JA OSTOT'!P100</f>
        <v>0</v>
      </c>
      <c r="P209" s="493">
        <f>'2. MYYNNIT JA OSTOT'!Q100</f>
        <v>0</v>
      </c>
      <c r="Q209" s="494">
        <f>SUM(E209:P209)</f>
        <v>0</v>
      </c>
    </row>
    <row r="210" spans="3:17" x14ac:dyDescent="0.2">
      <c r="C210" s="44" t="s">
        <v>26</v>
      </c>
      <c r="D210" s="103"/>
      <c r="E210" s="493">
        <f t="shared" ref="E210:P210" si="116">E209-E209/(1+$D209/100)</f>
        <v>0</v>
      </c>
      <c r="F210" s="493">
        <f t="shared" si="116"/>
        <v>0</v>
      </c>
      <c r="G210" s="493">
        <f t="shared" si="116"/>
        <v>0</v>
      </c>
      <c r="H210" s="493">
        <f t="shared" si="116"/>
        <v>0</v>
      </c>
      <c r="I210" s="493">
        <f t="shared" si="116"/>
        <v>0</v>
      </c>
      <c r="J210" s="493">
        <f t="shared" si="116"/>
        <v>0</v>
      </c>
      <c r="K210" s="493">
        <f t="shared" si="116"/>
        <v>0</v>
      </c>
      <c r="L210" s="493">
        <f t="shared" si="116"/>
        <v>0</v>
      </c>
      <c r="M210" s="493">
        <f t="shared" si="116"/>
        <v>0</v>
      </c>
      <c r="N210" s="493">
        <f t="shared" si="116"/>
        <v>0</v>
      </c>
      <c r="O210" s="493">
        <f t="shared" si="116"/>
        <v>0</v>
      </c>
      <c r="P210" s="493">
        <f t="shared" si="116"/>
        <v>0</v>
      </c>
      <c r="Q210" s="494">
        <f t="shared" ref="Q210:Q228" si="117">SUM(E210:P210)</f>
        <v>0</v>
      </c>
    </row>
    <row r="211" spans="3:17" x14ac:dyDescent="0.2">
      <c r="C211" s="41">
        <f>'2. MYYNNIT JA OSTOT'!B101</f>
        <v>0</v>
      </c>
      <c r="D211" s="101">
        <f>'2. MYYNNIT JA OSTOT'!D101</f>
        <v>25.5</v>
      </c>
      <c r="E211" s="486">
        <f>'2. MYYNNIT JA OSTOT'!F101</f>
        <v>0</v>
      </c>
      <c r="F211" s="486">
        <f>'2. MYYNNIT JA OSTOT'!G101</f>
        <v>0</v>
      </c>
      <c r="G211" s="486">
        <f>'2. MYYNNIT JA OSTOT'!H101</f>
        <v>0</v>
      </c>
      <c r="H211" s="486">
        <f>'2. MYYNNIT JA OSTOT'!I101</f>
        <v>0</v>
      </c>
      <c r="I211" s="486">
        <f>'2. MYYNNIT JA OSTOT'!J101</f>
        <v>0</v>
      </c>
      <c r="J211" s="486">
        <f>'2. MYYNNIT JA OSTOT'!K101</f>
        <v>0</v>
      </c>
      <c r="K211" s="486">
        <f>'2. MYYNNIT JA OSTOT'!L101</f>
        <v>0</v>
      </c>
      <c r="L211" s="486">
        <f>'2. MYYNNIT JA OSTOT'!M101</f>
        <v>0</v>
      </c>
      <c r="M211" s="486">
        <f>'2. MYYNNIT JA OSTOT'!N101</f>
        <v>0</v>
      </c>
      <c r="N211" s="486">
        <f>'2. MYYNNIT JA OSTOT'!O101</f>
        <v>0</v>
      </c>
      <c r="O211" s="486">
        <f>'2. MYYNNIT JA OSTOT'!P101</f>
        <v>0</v>
      </c>
      <c r="P211" s="486">
        <f>'2. MYYNNIT JA OSTOT'!Q101</f>
        <v>0</v>
      </c>
      <c r="Q211" s="494">
        <f t="shared" si="117"/>
        <v>0</v>
      </c>
    </row>
    <row r="212" spans="3:17" x14ac:dyDescent="0.2">
      <c r="C212" s="44" t="s">
        <v>26</v>
      </c>
      <c r="D212" s="102"/>
      <c r="E212" s="488">
        <f t="shared" ref="E212:P212" si="118">E211-E211/(1+$D211/100)</f>
        <v>0</v>
      </c>
      <c r="F212" s="488">
        <f t="shared" si="118"/>
        <v>0</v>
      </c>
      <c r="G212" s="488">
        <f t="shared" si="118"/>
        <v>0</v>
      </c>
      <c r="H212" s="488">
        <f t="shared" si="118"/>
        <v>0</v>
      </c>
      <c r="I212" s="488">
        <f t="shared" si="118"/>
        <v>0</v>
      </c>
      <c r="J212" s="488">
        <f t="shared" si="118"/>
        <v>0</v>
      </c>
      <c r="K212" s="488">
        <f t="shared" si="118"/>
        <v>0</v>
      </c>
      <c r="L212" s="488">
        <f t="shared" si="118"/>
        <v>0</v>
      </c>
      <c r="M212" s="488">
        <f t="shared" si="118"/>
        <v>0</v>
      </c>
      <c r="N212" s="488">
        <f t="shared" si="118"/>
        <v>0</v>
      </c>
      <c r="O212" s="488">
        <f t="shared" si="118"/>
        <v>0</v>
      </c>
      <c r="P212" s="488">
        <f t="shared" si="118"/>
        <v>0</v>
      </c>
      <c r="Q212" s="494">
        <f t="shared" si="117"/>
        <v>0</v>
      </c>
    </row>
    <row r="213" spans="3:17" x14ac:dyDescent="0.2">
      <c r="C213" s="41">
        <f>'2. MYYNNIT JA OSTOT'!B102</f>
        <v>0</v>
      </c>
      <c r="D213" s="103">
        <f>'2. MYYNNIT JA OSTOT'!D102</f>
        <v>25.5</v>
      </c>
      <c r="E213" s="493">
        <f>'2. MYYNNIT JA OSTOT'!F102</f>
        <v>0</v>
      </c>
      <c r="F213" s="493">
        <f>'2. MYYNNIT JA OSTOT'!G102</f>
        <v>0</v>
      </c>
      <c r="G213" s="493">
        <f>'2. MYYNNIT JA OSTOT'!H102</f>
        <v>0</v>
      </c>
      <c r="H213" s="493">
        <f>'2. MYYNNIT JA OSTOT'!I102</f>
        <v>0</v>
      </c>
      <c r="I213" s="493">
        <f>'2. MYYNNIT JA OSTOT'!J102</f>
        <v>0</v>
      </c>
      <c r="J213" s="493">
        <f>'2. MYYNNIT JA OSTOT'!K102</f>
        <v>0</v>
      </c>
      <c r="K213" s="493">
        <f>'2. MYYNNIT JA OSTOT'!L102</f>
        <v>0</v>
      </c>
      <c r="L213" s="493">
        <f>'2. MYYNNIT JA OSTOT'!M102</f>
        <v>0</v>
      </c>
      <c r="M213" s="493">
        <f>'2. MYYNNIT JA OSTOT'!N102</f>
        <v>0</v>
      </c>
      <c r="N213" s="493">
        <f>'2. MYYNNIT JA OSTOT'!O102</f>
        <v>0</v>
      </c>
      <c r="O213" s="493">
        <f>'2. MYYNNIT JA OSTOT'!P102</f>
        <v>0</v>
      </c>
      <c r="P213" s="493">
        <f>'2. MYYNNIT JA OSTOT'!Q102</f>
        <v>0</v>
      </c>
      <c r="Q213" s="494">
        <f t="shared" si="117"/>
        <v>0</v>
      </c>
    </row>
    <row r="214" spans="3:17" x14ac:dyDescent="0.2">
      <c r="C214" s="44" t="s">
        <v>26</v>
      </c>
      <c r="D214" s="103"/>
      <c r="E214" s="493">
        <f t="shared" ref="E214:P214" si="119">E213-E213/(1+$D213/100)</f>
        <v>0</v>
      </c>
      <c r="F214" s="493">
        <f t="shared" si="119"/>
        <v>0</v>
      </c>
      <c r="G214" s="493">
        <f t="shared" si="119"/>
        <v>0</v>
      </c>
      <c r="H214" s="493">
        <f t="shared" si="119"/>
        <v>0</v>
      </c>
      <c r="I214" s="493">
        <f t="shared" si="119"/>
        <v>0</v>
      </c>
      <c r="J214" s="493">
        <f t="shared" si="119"/>
        <v>0</v>
      </c>
      <c r="K214" s="493">
        <f t="shared" si="119"/>
        <v>0</v>
      </c>
      <c r="L214" s="493">
        <f t="shared" si="119"/>
        <v>0</v>
      </c>
      <c r="M214" s="493">
        <f t="shared" si="119"/>
        <v>0</v>
      </c>
      <c r="N214" s="493">
        <f t="shared" si="119"/>
        <v>0</v>
      </c>
      <c r="O214" s="493">
        <f t="shared" si="119"/>
        <v>0</v>
      </c>
      <c r="P214" s="493">
        <f t="shared" si="119"/>
        <v>0</v>
      </c>
      <c r="Q214" s="494">
        <f t="shared" si="117"/>
        <v>0</v>
      </c>
    </row>
    <row r="215" spans="3:17" x14ac:dyDescent="0.2">
      <c r="C215" s="41">
        <f>'2. MYYNNIT JA OSTOT'!B103</f>
        <v>0</v>
      </c>
      <c r="D215" s="101">
        <f>'2. MYYNNIT JA OSTOT'!D103</f>
        <v>25.5</v>
      </c>
      <c r="E215" s="486">
        <f>'2. MYYNNIT JA OSTOT'!F103</f>
        <v>0</v>
      </c>
      <c r="F215" s="486">
        <f>'2. MYYNNIT JA OSTOT'!G103</f>
        <v>0</v>
      </c>
      <c r="G215" s="486">
        <f>'2. MYYNNIT JA OSTOT'!H103</f>
        <v>0</v>
      </c>
      <c r="H215" s="486">
        <f>'2. MYYNNIT JA OSTOT'!I103</f>
        <v>0</v>
      </c>
      <c r="I215" s="486">
        <f>'2. MYYNNIT JA OSTOT'!J103</f>
        <v>0</v>
      </c>
      <c r="J215" s="486">
        <f>'2. MYYNNIT JA OSTOT'!K103</f>
        <v>0</v>
      </c>
      <c r="K215" s="486">
        <f>'2. MYYNNIT JA OSTOT'!L103</f>
        <v>0</v>
      </c>
      <c r="L215" s="486">
        <f>'2. MYYNNIT JA OSTOT'!M103</f>
        <v>0</v>
      </c>
      <c r="M215" s="486">
        <f>'2. MYYNNIT JA OSTOT'!N103</f>
        <v>0</v>
      </c>
      <c r="N215" s="486">
        <f>'2. MYYNNIT JA OSTOT'!O103</f>
        <v>0</v>
      </c>
      <c r="O215" s="486">
        <f>'2. MYYNNIT JA OSTOT'!P103</f>
        <v>0</v>
      </c>
      <c r="P215" s="486">
        <f>'2. MYYNNIT JA OSTOT'!Q103</f>
        <v>0</v>
      </c>
      <c r="Q215" s="494">
        <f t="shared" si="117"/>
        <v>0</v>
      </c>
    </row>
    <row r="216" spans="3:17" x14ac:dyDescent="0.2">
      <c r="C216" s="44" t="s">
        <v>26</v>
      </c>
      <c r="D216" s="102"/>
      <c r="E216" s="488">
        <f t="shared" ref="E216:P216" si="120">E215-E215/(1+$D215/100)</f>
        <v>0</v>
      </c>
      <c r="F216" s="488">
        <f t="shared" si="120"/>
        <v>0</v>
      </c>
      <c r="G216" s="488">
        <f t="shared" si="120"/>
        <v>0</v>
      </c>
      <c r="H216" s="488">
        <f t="shared" si="120"/>
        <v>0</v>
      </c>
      <c r="I216" s="488">
        <f t="shared" si="120"/>
        <v>0</v>
      </c>
      <c r="J216" s="488">
        <f t="shared" si="120"/>
        <v>0</v>
      </c>
      <c r="K216" s="488">
        <f t="shared" si="120"/>
        <v>0</v>
      </c>
      <c r="L216" s="488">
        <f t="shared" si="120"/>
        <v>0</v>
      </c>
      <c r="M216" s="488">
        <f t="shared" si="120"/>
        <v>0</v>
      </c>
      <c r="N216" s="488">
        <f t="shared" si="120"/>
        <v>0</v>
      </c>
      <c r="O216" s="488">
        <f t="shared" si="120"/>
        <v>0</v>
      </c>
      <c r="P216" s="488">
        <f t="shared" si="120"/>
        <v>0</v>
      </c>
      <c r="Q216" s="494">
        <f t="shared" si="117"/>
        <v>0</v>
      </c>
    </row>
    <row r="217" spans="3:17" x14ac:dyDescent="0.2">
      <c r="C217" s="41">
        <f>'2. MYYNNIT JA OSTOT'!B104</f>
        <v>0</v>
      </c>
      <c r="D217" s="103">
        <f>'2. MYYNNIT JA OSTOT'!D104</f>
        <v>25.5</v>
      </c>
      <c r="E217" s="493">
        <f>'2. MYYNNIT JA OSTOT'!F104</f>
        <v>0</v>
      </c>
      <c r="F217" s="493">
        <f>'2. MYYNNIT JA OSTOT'!G104</f>
        <v>0</v>
      </c>
      <c r="G217" s="493">
        <f>'2. MYYNNIT JA OSTOT'!H104</f>
        <v>0</v>
      </c>
      <c r="H217" s="493">
        <f>'2. MYYNNIT JA OSTOT'!I104</f>
        <v>0</v>
      </c>
      <c r="I217" s="493">
        <f>'2. MYYNNIT JA OSTOT'!J104</f>
        <v>0</v>
      </c>
      <c r="J217" s="493">
        <f>'2. MYYNNIT JA OSTOT'!K104</f>
        <v>0</v>
      </c>
      <c r="K217" s="493">
        <f>'2. MYYNNIT JA OSTOT'!L104</f>
        <v>0</v>
      </c>
      <c r="L217" s="493">
        <f>'2. MYYNNIT JA OSTOT'!M104</f>
        <v>0</v>
      </c>
      <c r="M217" s="493">
        <f>'2. MYYNNIT JA OSTOT'!N104</f>
        <v>0</v>
      </c>
      <c r="N217" s="493">
        <f>'2. MYYNNIT JA OSTOT'!O104</f>
        <v>0</v>
      </c>
      <c r="O217" s="493">
        <f>'2. MYYNNIT JA OSTOT'!P104</f>
        <v>0</v>
      </c>
      <c r="P217" s="493">
        <f>'2. MYYNNIT JA OSTOT'!Q104</f>
        <v>0</v>
      </c>
      <c r="Q217" s="494">
        <f t="shared" si="117"/>
        <v>0</v>
      </c>
    </row>
    <row r="218" spans="3:17" x14ac:dyDescent="0.2">
      <c r="C218" s="44" t="s">
        <v>26</v>
      </c>
      <c r="D218" s="103"/>
      <c r="E218" s="493">
        <f t="shared" ref="E218:P218" si="121">E217-E217/(1+$D217/100)</f>
        <v>0</v>
      </c>
      <c r="F218" s="493">
        <f t="shared" si="121"/>
        <v>0</v>
      </c>
      <c r="G218" s="493">
        <f t="shared" si="121"/>
        <v>0</v>
      </c>
      <c r="H218" s="493">
        <f t="shared" si="121"/>
        <v>0</v>
      </c>
      <c r="I218" s="493">
        <f t="shared" si="121"/>
        <v>0</v>
      </c>
      <c r="J218" s="493">
        <f t="shared" si="121"/>
        <v>0</v>
      </c>
      <c r="K218" s="493">
        <f t="shared" si="121"/>
        <v>0</v>
      </c>
      <c r="L218" s="493">
        <f t="shared" si="121"/>
        <v>0</v>
      </c>
      <c r="M218" s="493">
        <f t="shared" si="121"/>
        <v>0</v>
      </c>
      <c r="N218" s="493">
        <f t="shared" si="121"/>
        <v>0</v>
      </c>
      <c r="O218" s="493">
        <f t="shared" si="121"/>
        <v>0</v>
      </c>
      <c r="P218" s="493">
        <f t="shared" si="121"/>
        <v>0</v>
      </c>
      <c r="Q218" s="494">
        <f t="shared" si="117"/>
        <v>0</v>
      </c>
    </row>
    <row r="219" spans="3:17" x14ac:dyDescent="0.2">
      <c r="C219" s="41">
        <f>'2. MYYNNIT JA OSTOT'!B105</f>
        <v>0</v>
      </c>
      <c r="D219" s="101">
        <f>'2. MYYNNIT JA OSTOT'!D105</f>
        <v>25.5</v>
      </c>
      <c r="E219" s="486">
        <f>'2. MYYNNIT JA OSTOT'!F105</f>
        <v>0</v>
      </c>
      <c r="F219" s="486">
        <f>'2. MYYNNIT JA OSTOT'!G105</f>
        <v>0</v>
      </c>
      <c r="G219" s="486">
        <f>'2. MYYNNIT JA OSTOT'!H105</f>
        <v>0</v>
      </c>
      <c r="H219" s="486">
        <f>'2. MYYNNIT JA OSTOT'!I105</f>
        <v>0</v>
      </c>
      <c r="I219" s="486">
        <f>'2. MYYNNIT JA OSTOT'!J105</f>
        <v>0</v>
      </c>
      <c r="J219" s="486">
        <f>'2. MYYNNIT JA OSTOT'!K105</f>
        <v>0</v>
      </c>
      <c r="K219" s="486">
        <f>'2. MYYNNIT JA OSTOT'!L105</f>
        <v>0</v>
      </c>
      <c r="L219" s="486">
        <f>'2. MYYNNIT JA OSTOT'!M105</f>
        <v>0</v>
      </c>
      <c r="M219" s="486">
        <f>'2. MYYNNIT JA OSTOT'!N105</f>
        <v>0</v>
      </c>
      <c r="N219" s="486">
        <f>'2. MYYNNIT JA OSTOT'!O105</f>
        <v>0</v>
      </c>
      <c r="O219" s="486">
        <f>'2. MYYNNIT JA OSTOT'!P105</f>
        <v>0</v>
      </c>
      <c r="P219" s="486">
        <f>'2. MYYNNIT JA OSTOT'!Q105</f>
        <v>0</v>
      </c>
      <c r="Q219" s="494">
        <f t="shared" si="117"/>
        <v>0</v>
      </c>
    </row>
    <row r="220" spans="3:17" x14ac:dyDescent="0.2">
      <c r="C220" s="44" t="s">
        <v>26</v>
      </c>
      <c r="D220" s="102"/>
      <c r="E220" s="488">
        <f t="shared" ref="E220:P220" si="122">E219-E219/(1+$D219/100)</f>
        <v>0</v>
      </c>
      <c r="F220" s="488">
        <f t="shared" si="122"/>
        <v>0</v>
      </c>
      <c r="G220" s="488">
        <f t="shared" si="122"/>
        <v>0</v>
      </c>
      <c r="H220" s="488">
        <f t="shared" si="122"/>
        <v>0</v>
      </c>
      <c r="I220" s="488">
        <f t="shared" si="122"/>
        <v>0</v>
      </c>
      <c r="J220" s="488">
        <f t="shared" si="122"/>
        <v>0</v>
      </c>
      <c r="K220" s="488">
        <f t="shared" si="122"/>
        <v>0</v>
      </c>
      <c r="L220" s="488">
        <f t="shared" si="122"/>
        <v>0</v>
      </c>
      <c r="M220" s="488">
        <f t="shared" si="122"/>
        <v>0</v>
      </c>
      <c r="N220" s="488">
        <f t="shared" si="122"/>
        <v>0</v>
      </c>
      <c r="O220" s="488">
        <f t="shared" si="122"/>
        <v>0</v>
      </c>
      <c r="P220" s="488">
        <f t="shared" si="122"/>
        <v>0</v>
      </c>
      <c r="Q220" s="494">
        <f t="shared" si="117"/>
        <v>0</v>
      </c>
    </row>
    <row r="221" spans="3:17" x14ac:dyDescent="0.2">
      <c r="C221" s="41">
        <f>'2. MYYNNIT JA OSTOT'!B106</f>
        <v>0</v>
      </c>
      <c r="D221" s="366">
        <f>'2. MYYNNIT JA OSTOT'!D106</f>
        <v>25.5</v>
      </c>
      <c r="E221" s="486">
        <f>'2. MYYNNIT JA OSTOT'!F106</f>
        <v>0</v>
      </c>
      <c r="F221" s="486">
        <f>'2. MYYNNIT JA OSTOT'!G106</f>
        <v>0</v>
      </c>
      <c r="G221" s="486">
        <f>'2. MYYNNIT JA OSTOT'!H106</f>
        <v>0</v>
      </c>
      <c r="H221" s="486">
        <f>'2. MYYNNIT JA OSTOT'!I106</f>
        <v>0</v>
      </c>
      <c r="I221" s="486">
        <f>'2. MYYNNIT JA OSTOT'!J106</f>
        <v>0</v>
      </c>
      <c r="J221" s="486">
        <f>'2. MYYNNIT JA OSTOT'!K106</f>
        <v>0</v>
      </c>
      <c r="K221" s="486">
        <f>'2. MYYNNIT JA OSTOT'!L106</f>
        <v>0</v>
      </c>
      <c r="L221" s="486">
        <f>'2. MYYNNIT JA OSTOT'!M106</f>
        <v>0</v>
      </c>
      <c r="M221" s="486">
        <f>'2. MYYNNIT JA OSTOT'!N106</f>
        <v>0</v>
      </c>
      <c r="N221" s="486">
        <f>'2. MYYNNIT JA OSTOT'!O106</f>
        <v>0</v>
      </c>
      <c r="O221" s="486">
        <f>'2. MYYNNIT JA OSTOT'!P106</f>
        <v>0</v>
      </c>
      <c r="P221" s="486">
        <f>'2. MYYNNIT JA OSTOT'!Q106</f>
        <v>0</v>
      </c>
      <c r="Q221" s="494">
        <f t="shared" si="117"/>
        <v>0</v>
      </c>
    </row>
    <row r="222" spans="3:17" x14ac:dyDescent="0.2">
      <c r="C222" s="44" t="s">
        <v>26</v>
      </c>
      <c r="D222" s="103"/>
      <c r="E222" s="493">
        <f t="shared" ref="E222:P222" si="123">E221-E221/(1+$D221/100)</f>
        <v>0</v>
      </c>
      <c r="F222" s="493">
        <f t="shared" si="123"/>
        <v>0</v>
      </c>
      <c r="G222" s="493">
        <f t="shared" si="123"/>
        <v>0</v>
      </c>
      <c r="H222" s="493">
        <f t="shared" si="123"/>
        <v>0</v>
      </c>
      <c r="I222" s="493">
        <f t="shared" si="123"/>
        <v>0</v>
      </c>
      <c r="J222" s="493">
        <f t="shared" si="123"/>
        <v>0</v>
      </c>
      <c r="K222" s="493">
        <f t="shared" si="123"/>
        <v>0</v>
      </c>
      <c r="L222" s="493">
        <f t="shared" si="123"/>
        <v>0</v>
      </c>
      <c r="M222" s="493">
        <f t="shared" si="123"/>
        <v>0</v>
      </c>
      <c r="N222" s="493">
        <f t="shared" si="123"/>
        <v>0</v>
      </c>
      <c r="O222" s="493">
        <f t="shared" si="123"/>
        <v>0</v>
      </c>
      <c r="P222" s="493">
        <f t="shared" si="123"/>
        <v>0</v>
      </c>
      <c r="Q222" s="494">
        <f t="shared" si="117"/>
        <v>0</v>
      </c>
    </row>
    <row r="223" spans="3:17" x14ac:dyDescent="0.2">
      <c r="C223" s="41">
        <f>'2. MYYNNIT JA OSTOT'!B107</f>
        <v>0</v>
      </c>
      <c r="D223" s="104">
        <f>'2. MYYNNIT JA OSTOT'!D107</f>
        <v>25.5</v>
      </c>
      <c r="E223" s="486">
        <f>'2. MYYNNIT JA OSTOT'!F107</f>
        <v>0</v>
      </c>
      <c r="F223" s="486">
        <f>'2. MYYNNIT JA OSTOT'!G107</f>
        <v>0</v>
      </c>
      <c r="G223" s="486">
        <f>'2. MYYNNIT JA OSTOT'!H107</f>
        <v>0</v>
      </c>
      <c r="H223" s="486">
        <f>'2. MYYNNIT JA OSTOT'!I107</f>
        <v>0</v>
      </c>
      <c r="I223" s="486">
        <f>'2. MYYNNIT JA OSTOT'!J107</f>
        <v>0</v>
      </c>
      <c r="J223" s="486">
        <f>'2. MYYNNIT JA OSTOT'!K107</f>
        <v>0</v>
      </c>
      <c r="K223" s="486">
        <f>'2. MYYNNIT JA OSTOT'!L107</f>
        <v>0</v>
      </c>
      <c r="L223" s="486">
        <f>'2. MYYNNIT JA OSTOT'!M107</f>
        <v>0</v>
      </c>
      <c r="M223" s="486">
        <f>'2. MYYNNIT JA OSTOT'!N107</f>
        <v>0</v>
      </c>
      <c r="N223" s="486">
        <f>'2. MYYNNIT JA OSTOT'!O107</f>
        <v>0</v>
      </c>
      <c r="O223" s="486">
        <f>'2. MYYNNIT JA OSTOT'!P107</f>
        <v>0</v>
      </c>
      <c r="P223" s="486">
        <f>'2. MYYNNIT JA OSTOT'!Q107</f>
        <v>0</v>
      </c>
      <c r="Q223" s="494">
        <f t="shared" si="117"/>
        <v>0</v>
      </c>
    </row>
    <row r="224" spans="3:17" x14ac:dyDescent="0.2">
      <c r="C224" s="44" t="s">
        <v>26</v>
      </c>
      <c r="D224" s="105"/>
      <c r="E224" s="488">
        <f t="shared" ref="E224:P224" si="124">E223-E223/(1+$D223/100)</f>
        <v>0</v>
      </c>
      <c r="F224" s="488">
        <f t="shared" si="124"/>
        <v>0</v>
      </c>
      <c r="G224" s="488">
        <f t="shared" si="124"/>
        <v>0</v>
      </c>
      <c r="H224" s="488">
        <f t="shared" si="124"/>
        <v>0</v>
      </c>
      <c r="I224" s="488">
        <f t="shared" si="124"/>
        <v>0</v>
      </c>
      <c r="J224" s="488">
        <f t="shared" si="124"/>
        <v>0</v>
      </c>
      <c r="K224" s="488">
        <f t="shared" si="124"/>
        <v>0</v>
      </c>
      <c r="L224" s="488">
        <f t="shared" si="124"/>
        <v>0</v>
      </c>
      <c r="M224" s="488">
        <f t="shared" si="124"/>
        <v>0</v>
      </c>
      <c r="N224" s="488">
        <f t="shared" si="124"/>
        <v>0</v>
      </c>
      <c r="O224" s="488">
        <f t="shared" si="124"/>
        <v>0</v>
      </c>
      <c r="P224" s="488">
        <f t="shared" si="124"/>
        <v>0</v>
      </c>
      <c r="Q224" s="494">
        <f t="shared" si="117"/>
        <v>0</v>
      </c>
    </row>
    <row r="225" spans="3:17" x14ac:dyDescent="0.2">
      <c r="C225" s="41">
        <f>'2. MYYNNIT JA OSTOT'!B108</f>
        <v>0</v>
      </c>
      <c r="D225" s="104">
        <f>'2. MYYNNIT JA OSTOT'!D108</f>
        <v>25.5</v>
      </c>
      <c r="E225" s="486">
        <f>'2. MYYNNIT JA OSTOT'!F108</f>
        <v>0</v>
      </c>
      <c r="F225" s="486">
        <f>'2. MYYNNIT JA OSTOT'!G108</f>
        <v>0</v>
      </c>
      <c r="G225" s="486">
        <f>'2. MYYNNIT JA OSTOT'!H108</f>
        <v>0</v>
      </c>
      <c r="H225" s="486">
        <f>'2. MYYNNIT JA OSTOT'!I108</f>
        <v>0</v>
      </c>
      <c r="I225" s="486">
        <f>'2. MYYNNIT JA OSTOT'!J108</f>
        <v>0</v>
      </c>
      <c r="J225" s="486">
        <f>'2. MYYNNIT JA OSTOT'!K108</f>
        <v>0</v>
      </c>
      <c r="K225" s="486">
        <f>'2. MYYNNIT JA OSTOT'!L108</f>
        <v>0</v>
      </c>
      <c r="L225" s="486">
        <f>'2. MYYNNIT JA OSTOT'!M108</f>
        <v>0</v>
      </c>
      <c r="M225" s="486">
        <f>'2. MYYNNIT JA OSTOT'!N108</f>
        <v>0</v>
      </c>
      <c r="N225" s="486">
        <f>'2. MYYNNIT JA OSTOT'!O108</f>
        <v>0</v>
      </c>
      <c r="O225" s="486">
        <f>'2. MYYNNIT JA OSTOT'!P108</f>
        <v>0</v>
      </c>
      <c r="P225" s="486">
        <f>'2. MYYNNIT JA OSTOT'!Q108</f>
        <v>0</v>
      </c>
      <c r="Q225" s="494">
        <f t="shared" si="117"/>
        <v>0</v>
      </c>
    </row>
    <row r="226" spans="3:17" x14ac:dyDescent="0.2">
      <c r="C226" s="44" t="s">
        <v>26</v>
      </c>
      <c r="D226" s="106"/>
      <c r="E226" s="498">
        <f t="shared" ref="E226:P226" si="125">E225-E225/(1+$D225/100)</f>
        <v>0</v>
      </c>
      <c r="F226" s="498">
        <f t="shared" si="125"/>
        <v>0</v>
      </c>
      <c r="G226" s="498">
        <f t="shared" si="125"/>
        <v>0</v>
      </c>
      <c r="H226" s="498">
        <f t="shared" si="125"/>
        <v>0</v>
      </c>
      <c r="I226" s="498">
        <f t="shared" si="125"/>
        <v>0</v>
      </c>
      <c r="J226" s="498">
        <f t="shared" si="125"/>
        <v>0</v>
      </c>
      <c r="K226" s="498">
        <f t="shared" si="125"/>
        <v>0</v>
      </c>
      <c r="L226" s="498">
        <f t="shared" si="125"/>
        <v>0</v>
      </c>
      <c r="M226" s="498">
        <f t="shared" si="125"/>
        <v>0</v>
      </c>
      <c r="N226" s="498">
        <f t="shared" si="125"/>
        <v>0</v>
      </c>
      <c r="O226" s="498">
        <f t="shared" si="125"/>
        <v>0</v>
      </c>
      <c r="P226" s="498">
        <f t="shared" si="125"/>
        <v>0</v>
      </c>
      <c r="Q226" s="494">
        <f t="shared" si="117"/>
        <v>0</v>
      </c>
    </row>
    <row r="227" spans="3:17" x14ac:dyDescent="0.2">
      <c r="C227" s="41">
        <f>'2. MYYNNIT JA OSTOT'!B109</f>
        <v>0</v>
      </c>
      <c r="D227" s="107">
        <f>'2. MYYNNIT JA OSTOT'!D109</f>
        <v>25.5</v>
      </c>
      <c r="E227" s="499">
        <f>'2. MYYNNIT JA OSTOT'!F109</f>
        <v>0</v>
      </c>
      <c r="F227" s="499">
        <f>'2. MYYNNIT JA OSTOT'!G109</f>
        <v>0</v>
      </c>
      <c r="G227" s="499">
        <f>'2. MYYNNIT JA OSTOT'!H109</f>
        <v>0</v>
      </c>
      <c r="H227" s="499">
        <f>'2. MYYNNIT JA OSTOT'!I109</f>
        <v>0</v>
      </c>
      <c r="I227" s="499">
        <f>'2. MYYNNIT JA OSTOT'!J109</f>
        <v>0</v>
      </c>
      <c r="J227" s="499">
        <f>'2. MYYNNIT JA OSTOT'!K109</f>
        <v>0</v>
      </c>
      <c r="K227" s="499">
        <f>'2. MYYNNIT JA OSTOT'!L109</f>
        <v>0</v>
      </c>
      <c r="L227" s="499">
        <f>'2. MYYNNIT JA OSTOT'!M109</f>
        <v>0</v>
      </c>
      <c r="M227" s="499">
        <f>'2. MYYNNIT JA OSTOT'!N109</f>
        <v>0</v>
      </c>
      <c r="N227" s="499">
        <f>'2. MYYNNIT JA OSTOT'!O109</f>
        <v>0</v>
      </c>
      <c r="O227" s="499">
        <f>'2. MYYNNIT JA OSTOT'!P109</f>
        <v>0</v>
      </c>
      <c r="P227" s="499">
        <f>'2. MYYNNIT JA OSTOT'!Q109</f>
        <v>0</v>
      </c>
      <c r="Q227" s="494">
        <f t="shared" si="117"/>
        <v>0</v>
      </c>
    </row>
    <row r="228" spans="3:17" x14ac:dyDescent="0.2">
      <c r="C228" s="44" t="s">
        <v>26</v>
      </c>
      <c r="D228" s="106"/>
      <c r="E228" s="498">
        <f t="shared" ref="E228:P228" si="126">E227-E227/(1+$D227/100)</f>
        <v>0</v>
      </c>
      <c r="F228" s="498">
        <f t="shared" si="126"/>
        <v>0</v>
      </c>
      <c r="G228" s="498">
        <f t="shared" si="126"/>
        <v>0</v>
      </c>
      <c r="H228" s="498">
        <f t="shared" si="126"/>
        <v>0</v>
      </c>
      <c r="I228" s="498">
        <f t="shared" si="126"/>
        <v>0</v>
      </c>
      <c r="J228" s="498">
        <f t="shared" si="126"/>
        <v>0</v>
      </c>
      <c r="K228" s="498">
        <f t="shared" si="126"/>
        <v>0</v>
      </c>
      <c r="L228" s="498">
        <f t="shared" si="126"/>
        <v>0</v>
      </c>
      <c r="M228" s="498">
        <f t="shared" si="126"/>
        <v>0</v>
      </c>
      <c r="N228" s="498">
        <f t="shared" si="126"/>
        <v>0</v>
      </c>
      <c r="O228" s="498">
        <f t="shared" si="126"/>
        <v>0</v>
      </c>
      <c r="P228" s="498">
        <f t="shared" si="126"/>
        <v>0</v>
      </c>
      <c r="Q228" s="494">
        <f t="shared" si="117"/>
        <v>0</v>
      </c>
    </row>
    <row r="229" spans="3:17" x14ac:dyDescent="0.2">
      <c r="C229" s="41">
        <f>'2. MYYNNIT JA OSTOT'!B110</f>
        <v>0</v>
      </c>
      <c r="D229" s="107">
        <f>'2. MYYNNIT JA OSTOT'!D110</f>
        <v>25.5</v>
      </c>
      <c r="E229" s="499">
        <f>'2. MYYNNIT JA OSTOT'!F110</f>
        <v>0</v>
      </c>
      <c r="F229" s="499">
        <f>'2. MYYNNIT JA OSTOT'!G110</f>
        <v>0</v>
      </c>
      <c r="G229" s="499">
        <f>'2. MYYNNIT JA OSTOT'!H110</f>
        <v>0</v>
      </c>
      <c r="H229" s="499">
        <f>'2. MYYNNIT JA OSTOT'!I110</f>
        <v>0</v>
      </c>
      <c r="I229" s="499">
        <f>'2. MYYNNIT JA OSTOT'!J110</f>
        <v>0</v>
      </c>
      <c r="J229" s="499">
        <f>'2. MYYNNIT JA OSTOT'!K110</f>
        <v>0</v>
      </c>
      <c r="K229" s="499">
        <f>'2. MYYNNIT JA OSTOT'!L110</f>
        <v>0</v>
      </c>
      <c r="L229" s="499">
        <f>'2. MYYNNIT JA OSTOT'!M110</f>
        <v>0</v>
      </c>
      <c r="M229" s="499">
        <f>'2. MYYNNIT JA OSTOT'!N110</f>
        <v>0</v>
      </c>
      <c r="N229" s="499">
        <f>'2. MYYNNIT JA OSTOT'!O110</f>
        <v>0</v>
      </c>
      <c r="O229" s="499">
        <f>'2. MYYNNIT JA OSTOT'!P110</f>
        <v>0</v>
      </c>
      <c r="P229" s="499">
        <f>'2. MYYNNIT JA OSTOT'!Q110</f>
        <v>0</v>
      </c>
      <c r="Q229" s="494">
        <f>SUM(E229:P229)</f>
        <v>0</v>
      </c>
    </row>
    <row r="230" spans="3:17" x14ac:dyDescent="0.2">
      <c r="C230" s="44" t="s">
        <v>26</v>
      </c>
      <c r="D230" s="106"/>
      <c r="E230" s="498">
        <f t="shared" ref="E230:P230" si="127">E229-E229/(1+$D229/100)</f>
        <v>0</v>
      </c>
      <c r="F230" s="498">
        <f t="shared" si="127"/>
        <v>0</v>
      </c>
      <c r="G230" s="498">
        <f t="shared" si="127"/>
        <v>0</v>
      </c>
      <c r="H230" s="498">
        <f t="shared" si="127"/>
        <v>0</v>
      </c>
      <c r="I230" s="498">
        <f t="shared" si="127"/>
        <v>0</v>
      </c>
      <c r="J230" s="498">
        <f t="shared" si="127"/>
        <v>0</v>
      </c>
      <c r="K230" s="498">
        <f t="shared" si="127"/>
        <v>0</v>
      </c>
      <c r="L230" s="498">
        <f t="shared" si="127"/>
        <v>0</v>
      </c>
      <c r="M230" s="498">
        <f t="shared" si="127"/>
        <v>0</v>
      </c>
      <c r="N230" s="498">
        <f t="shared" si="127"/>
        <v>0</v>
      </c>
      <c r="O230" s="498">
        <f t="shared" si="127"/>
        <v>0</v>
      </c>
      <c r="P230" s="498">
        <f t="shared" si="127"/>
        <v>0</v>
      </c>
      <c r="Q230" s="494">
        <f t="shared" ref="Q230" si="128">SUM(E230:P230)</f>
        <v>0</v>
      </c>
    </row>
    <row r="231" spans="3:17" x14ac:dyDescent="0.2">
      <c r="C231" s="364" t="s">
        <v>39</v>
      </c>
      <c r="D231" s="365"/>
      <c r="E231" s="500">
        <f>E132+E134+E136+E138+E140+E142+E144+E146+E148+E150+E152+E154+E156+E158+E160+E162+E164+E166+E168+E170+E172+E174+E176+E178+E180+E182+E184+E186+E188+E190+E192+E194+E196+E198+E200+E202+E204+E206+E208+E210+E212+E214+E216+E218+E220+E222+E224+E226+E228+E230</f>
        <v>0</v>
      </c>
      <c r="F231" s="500">
        <f t="shared" ref="F231:P231" si="129">F132+F134+F136+F138+F140+F142+F144+F146+F148+F150+F152+F154+F156+F158+F160+F162+F164+F166+F168+F170+F172+F174+F176+F178+F180+F182+F184+F186+F188+F190+F192+F194+F196+F198+F200+F202+F204+F206+F208+F210+F212+F214+F216+F218+F220+F222+F224+F226+F228+F230</f>
        <v>0</v>
      </c>
      <c r="G231" s="500">
        <f t="shared" si="129"/>
        <v>0</v>
      </c>
      <c r="H231" s="500">
        <f t="shared" si="129"/>
        <v>0</v>
      </c>
      <c r="I231" s="500">
        <f t="shared" si="129"/>
        <v>0</v>
      </c>
      <c r="J231" s="500">
        <f t="shared" si="129"/>
        <v>0</v>
      </c>
      <c r="K231" s="500">
        <f t="shared" si="129"/>
        <v>0</v>
      </c>
      <c r="L231" s="500">
        <f t="shared" si="129"/>
        <v>0</v>
      </c>
      <c r="M231" s="500">
        <f t="shared" si="129"/>
        <v>0</v>
      </c>
      <c r="N231" s="500">
        <f t="shared" si="129"/>
        <v>0</v>
      </c>
      <c r="O231" s="500">
        <f t="shared" si="129"/>
        <v>0</v>
      </c>
      <c r="P231" s="500">
        <f t="shared" si="129"/>
        <v>0</v>
      </c>
      <c r="Q231" s="497">
        <f>SUM(E231:P231)</f>
        <v>0</v>
      </c>
    </row>
    <row r="232" spans="3:17" ht="13.5" thickBot="1" x14ac:dyDescent="0.25"/>
    <row r="233" spans="3:17" x14ac:dyDescent="0.2">
      <c r="C233" s="37" t="str">
        <f>'2. MYYNNIT JA OSTOT'!B115</f>
        <v>ALIHANKINTA JA PALVELUOSTOT</v>
      </c>
      <c r="D233" s="98" t="s">
        <v>23</v>
      </c>
      <c r="E233" s="113">
        <f>'2. MYYNNIT JA OSTOT'!F115</f>
        <v>46023</v>
      </c>
      <c r="F233" s="113">
        <f>'2. MYYNNIT JA OSTOT'!G115</f>
        <v>46054</v>
      </c>
      <c r="G233" s="113">
        <f>'2. MYYNNIT JA OSTOT'!H115</f>
        <v>46085</v>
      </c>
      <c r="H233" s="113">
        <f>'2. MYYNNIT JA OSTOT'!I115</f>
        <v>46116</v>
      </c>
      <c r="I233" s="113">
        <f>'2. MYYNNIT JA OSTOT'!J115</f>
        <v>46147</v>
      </c>
      <c r="J233" s="113">
        <f>'2. MYYNNIT JA OSTOT'!K115</f>
        <v>46178</v>
      </c>
      <c r="K233" s="113">
        <f>'2. MYYNNIT JA OSTOT'!L115</f>
        <v>46209</v>
      </c>
      <c r="L233" s="113">
        <f>'2. MYYNNIT JA OSTOT'!M115</f>
        <v>46240</v>
      </c>
      <c r="M233" s="113">
        <f>'2. MYYNNIT JA OSTOT'!N115</f>
        <v>46271</v>
      </c>
      <c r="N233" s="113">
        <f>'2. MYYNNIT JA OSTOT'!O115</f>
        <v>46302</v>
      </c>
      <c r="O233" s="113">
        <f>'2. MYYNNIT JA OSTOT'!P115</f>
        <v>46333</v>
      </c>
      <c r="P233" s="113">
        <f>'2. MYYNNIT JA OSTOT'!Q115</f>
        <v>46364</v>
      </c>
      <c r="Q233" s="113" t="str">
        <f>'2. MYYNNIT JA OSTOT'!R115</f>
        <v>YHTEENSÄ</v>
      </c>
    </row>
    <row r="234" spans="3:17" x14ac:dyDescent="0.2">
      <c r="C234" s="41" t="str">
        <f>'2. MYYNNIT JA OSTOT'!B116</f>
        <v xml:space="preserve"> Alihankkijan nimi</v>
      </c>
      <c r="D234" s="101">
        <f>'2. MYYNNIT JA OSTOT'!D116</f>
        <v>25.5</v>
      </c>
      <c r="E234" s="486">
        <f>'2. MYYNNIT JA OSTOT'!F116</f>
        <v>0</v>
      </c>
      <c r="F234" s="486">
        <f>'2. MYYNNIT JA OSTOT'!G116</f>
        <v>0</v>
      </c>
      <c r="G234" s="486">
        <f>'2. MYYNNIT JA OSTOT'!H116</f>
        <v>0</v>
      </c>
      <c r="H234" s="486">
        <f>'2. MYYNNIT JA OSTOT'!I116</f>
        <v>0</v>
      </c>
      <c r="I234" s="486">
        <f>'2. MYYNNIT JA OSTOT'!J116</f>
        <v>0</v>
      </c>
      <c r="J234" s="486">
        <f>'2. MYYNNIT JA OSTOT'!K116</f>
        <v>0</v>
      </c>
      <c r="K234" s="486">
        <f>'2. MYYNNIT JA OSTOT'!L116</f>
        <v>0</v>
      </c>
      <c r="L234" s="486">
        <f>'2. MYYNNIT JA OSTOT'!M116</f>
        <v>0</v>
      </c>
      <c r="M234" s="486">
        <f>'2. MYYNNIT JA OSTOT'!N116</f>
        <v>0</v>
      </c>
      <c r="N234" s="486">
        <f>'2. MYYNNIT JA OSTOT'!O116</f>
        <v>0</v>
      </c>
      <c r="O234" s="486">
        <f>'2. MYYNNIT JA OSTOT'!P116</f>
        <v>0</v>
      </c>
      <c r="P234" s="486">
        <f>'2. MYYNNIT JA OSTOT'!Q116</f>
        <v>0</v>
      </c>
      <c r="Q234" s="361">
        <f>SUM(E234:P234)</f>
        <v>0</v>
      </c>
    </row>
    <row r="235" spans="3:17" x14ac:dyDescent="0.2">
      <c r="C235" s="42" t="s">
        <v>26</v>
      </c>
      <c r="D235" s="102"/>
      <c r="E235" s="488">
        <f t="shared" ref="E235:P245" si="130">E234-E234/(1+$D234/100)</f>
        <v>0</v>
      </c>
      <c r="F235" s="488">
        <f t="shared" si="130"/>
        <v>0</v>
      </c>
      <c r="G235" s="488">
        <f t="shared" si="130"/>
        <v>0</v>
      </c>
      <c r="H235" s="488">
        <f t="shared" si="130"/>
        <v>0</v>
      </c>
      <c r="I235" s="488">
        <f t="shared" si="130"/>
        <v>0</v>
      </c>
      <c r="J235" s="488">
        <f t="shared" si="130"/>
        <v>0</v>
      </c>
      <c r="K235" s="488">
        <f t="shared" si="130"/>
        <v>0</v>
      </c>
      <c r="L235" s="488">
        <f t="shared" si="130"/>
        <v>0</v>
      </c>
      <c r="M235" s="488">
        <f t="shared" si="130"/>
        <v>0</v>
      </c>
      <c r="N235" s="488">
        <f t="shared" si="130"/>
        <v>0</v>
      </c>
      <c r="O235" s="488">
        <f t="shared" si="130"/>
        <v>0</v>
      </c>
      <c r="P235" s="488">
        <f t="shared" si="130"/>
        <v>0</v>
      </c>
      <c r="Q235" s="494">
        <f>SUM(E235:P235)</f>
        <v>0</v>
      </c>
    </row>
    <row r="236" spans="3:17" x14ac:dyDescent="0.2">
      <c r="C236" s="41">
        <f>'2. MYYNNIT JA OSTOT'!B117</f>
        <v>0</v>
      </c>
      <c r="D236" s="103">
        <f>'2. MYYNNIT JA OSTOT'!D117</f>
        <v>25.5</v>
      </c>
      <c r="E236" s="493">
        <f>'2. MYYNNIT JA OSTOT'!F117</f>
        <v>0</v>
      </c>
      <c r="F236" s="493">
        <f>'2. MYYNNIT JA OSTOT'!G117</f>
        <v>0</v>
      </c>
      <c r="G236" s="493">
        <f>'2. MYYNNIT JA OSTOT'!H117</f>
        <v>0</v>
      </c>
      <c r="H236" s="493">
        <f>'2. MYYNNIT JA OSTOT'!I117</f>
        <v>0</v>
      </c>
      <c r="I236" s="493">
        <f>'2. MYYNNIT JA OSTOT'!J117</f>
        <v>0</v>
      </c>
      <c r="J236" s="493">
        <f>'2. MYYNNIT JA OSTOT'!K117</f>
        <v>0</v>
      </c>
      <c r="K236" s="493">
        <f>'2. MYYNNIT JA OSTOT'!L117</f>
        <v>0</v>
      </c>
      <c r="L236" s="493">
        <f>'2. MYYNNIT JA OSTOT'!M117</f>
        <v>0</v>
      </c>
      <c r="M236" s="493">
        <f>'2. MYYNNIT JA OSTOT'!N117</f>
        <v>0</v>
      </c>
      <c r="N236" s="493">
        <f>'2. MYYNNIT JA OSTOT'!O117</f>
        <v>0</v>
      </c>
      <c r="O236" s="493">
        <f>'2. MYYNNIT JA OSTOT'!P117</f>
        <v>0</v>
      </c>
      <c r="P236" s="493">
        <f>'2. MYYNNIT JA OSTOT'!Q117</f>
        <v>0</v>
      </c>
      <c r="Q236" s="494">
        <f>SUM(E236:P236)</f>
        <v>0</v>
      </c>
    </row>
    <row r="237" spans="3:17" x14ac:dyDescent="0.2">
      <c r="C237" s="42" t="s">
        <v>26</v>
      </c>
      <c r="D237" s="103"/>
      <c r="E237" s="488">
        <f t="shared" si="130"/>
        <v>0</v>
      </c>
      <c r="F237" s="488">
        <f t="shared" si="130"/>
        <v>0</v>
      </c>
      <c r="G237" s="488">
        <f t="shared" si="130"/>
        <v>0</v>
      </c>
      <c r="H237" s="488">
        <f t="shared" si="130"/>
        <v>0</v>
      </c>
      <c r="I237" s="488">
        <f t="shared" si="130"/>
        <v>0</v>
      </c>
      <c r="J237" s="488">
        <f t="shared" si="130"/>
        <v>0</v>
      </c>
      <c r="K237" s="488">
        <f t="shared" si="130"/>
        <v>0</v>
      </c>
      <c r="L237" s="488">
        <f t="shared" si="130"/>
        <v>0</v>
      </c>
      <c r="M237" s="488">
        <f t="shared" si="130"/>
        <v>0</v>
      </c>
      <c r="N237" s="488">
        <f t="shared" si="130"/>
        <v>0</v>
      </c>
      <c r="O237" s="488">
        <f t="shared" si="130"/>
        <v>0</v>
      </c>
      <c r="P237" s="488">
        <f t="shared" si="130"/>
        <v>0</v>
      </c>
      <c r="Q237" s="494">
        <f t="shared" ref="Q237:Q256" si="131">SUM(E237:P237)</f>
        <v>0</v>
      </c>
    </row>
    <row r="238" spans="3:17" x14ac:dyDescent="0.2">
      <c r="C238" s="41">
        <f>'2. MYYNNIT JA OSTOT'!B118</f>
        <v>0</v>
      </c>
      <c r="D238" s="101">
        <f>'2. MYYNNIT JA OSTOT'!D118</f>
        <v>25.5</v>
      </c>
      <c r="E238" s="486">
        <f>'2. MYYNNIT JA OSTOT'!F118</f>
        <v>0</v>
      </c>
      <c r="F238" s="486">
        <f>'2. MYYNNIT JA OSTOT'!G118</f>
        <v>0</v>
      </c>
      <c r="G238" s="486">
        <f>'2. MYYNNIT JA OSTOT'!H118</f>
        <v>0</v>
      </c>
      <c r="H238" s="486">
        <f>'2. MYYNNIT JA OSTOT'!I118</f>
        <v>0</v>
      </c>
      <c r="I238" s="486">
        <f>'2. MYYNNIT JA OSTOT'!J118</f>
        <v>0</v>
      </c>
      <c r="J238" s="486">
        <f>'2. MYYNNIT JA OSTOT'!K118</f>
        <v>0</v>
      </c>
      <c r="K238" s="486">
        <f>'2. MYYNNIT JA OSTOT'!L118</f>
        <v>0</v>
      </c>
      <c r="L238" s="486">
        <f>'2. MYYNNIT JA OSTOT'!M118</f>
        <v>0</v>
      </c>
      <c r="M238" s="486">
        <f>'2. MYYNNIT JA OSTOT'!N118</f>
        <v>0</v>
      </c>
      <c r="N238" s="486">
        <f>'2. MYYNNIT JA OSTOT'!O118</f>
        <v>0</v>
      </c>
      <c r="O238" s="486">
        <f>'2. MYYNNIT JA OSTOT'!P118</f>
        <v>0</v>
      </c>
      <c r="P238" s="486">
        <f>'2. MYYNNIT JA OSTOT'!Q118</f>
        <v>0</v>
      </c>
      <c r="Q238" s="494">
        <f t="shared" si="131"/>
        <v>0</v>
      </c>
    </row>
    <row r="239" spans="3:17" x14ac:dyDescent="0.2">
      <c r="C239" s="42" t="s">
        <v>26</v>
      </c>
      <c r="D239" s="102"/>
      <c r="E239" s="488">
        <f t="shared" si="130"/>
        <v>0</v>
      </c>
      <c r="F239" s="488">
        <f t="shared" si="130"/>
        <v>0</v>
      </c>
      <c r="G239" s="488">
        <f t="shared" si="130"/>
        <v>0</v>
      </c>
      <c r="H239" s="488">
        <f t="shared" si="130"/>
        <v>0</v>
      </c>
      <c r="I239" s="488">
        <f t="shared" si="130"/>
        <v>0</v>
      </c>
      <c r="J239" s="488">
        <f t="shared" si="130"/>
        <v>0</v>
      </c>
      <c r="K239" s="488">
        <f t="shared" si="130"/>
        <v>0</v>
      </c>
      <c r="L239" s="488">
        <f t="shared" si="130"/>
        <v>0</v>
      </c>
      <c r="M239" s="488">
        <f t="shared" si="130"/>
        <v>0</v>
      </c>
      <c r="N239" s="488">
        <f t="shared" si="130"/>
        <v>0</v>
      </c>
      <c r="O239" s="488">
        <f t="shared" si="130"/>
        <v>0</v>
      </c>
      <c r="P239" s="488">
        <f t="shared" si="130"/>
        <v>0</v>
      </c>
      <c r="Q239" s="494">
        <f t="shared" si="131"/>
        <v>0</v>
      </c>
    </row>
    <row r="240" spans="3:17" x14ac:dyDescent="0.2">
      <c r="C240" s="41">
        <f>'2. MYYNNIT JA OSTOT'!B119</f>
        <v>0</v>
      </c>
      <c r="D240" s="103">
        <f>'2. MYYNNIT JA OSTOT'!D119</f>
        <v>25.5</v>
      </c>
      <c r="E240" s="493">
        <f>'2. MYYNNIT JA OSTOT'!F119</f>
        <v>0</v>
      </c>
      <c r="F240" s="493">
        <f>'2. MYYNNIT JA OSTOT'!G119</f>
        <v>0</v>
      </c>
      <c r="G240" s="493">
        <f>'2. MYYNNIT JA OSTOT'!H119</f>
        <v>0</v>
      </c>
      <c r="H240" s="493">
        <f>'2. MYYNNIT JA OSTOT'!I119</f>
        <v>0</v>
      </c>
      <c r="I240" s="493">
        <f>'2. MYYNNIT JA OSTOT'!J119</f>
        <v>0</v>
      </c>
      <c r="J240" s="493">
        <f>'2. MYYNNIT JA OSTOT'!K119</f>
        <v>0</v>
      </c>
      <c r="K240" s="493">
        <f>'2. MYYNNIT JA OSTOT'!L119</f>
        <v>0</v>
      </c>
      <c r="L240" s="493">
        <f>'2. MYYNNIT JA OSTOT'!M119</f>
        <v>0</v>
      </c>
      <c r="M240" s="493">
        <f>'2. MYYNNIT JA OSTOT'!N119</f>
        <v>0</v>
      </c>
      <c r="N240" s="493">
        <f>'2. MYYNNIT JA OSTOT'!O119</f>
        <v>0</v>
      </c>
      <c r="O240" s="493">
        <f>'2. MYYNNIT JA OSTOT'!P119</f>
        <v>0</v>
      </c>
      <c r="P240" s="493">
        <f>'2. MYYNNIT JA OSTOT'!Q119</f>
        <v>0</v>
      </c>
      <c r="Q240" s="494">
        <f t="shared" si="131"/>
        <v>0</v>
      </c>
    </row>
    <row r="241" spans="3:17" x14ac:dyDescent="0.2">
      <c r="C241" s="42" t="s">
        <v>26</v>
      </c>
      <c r="D241" s="103"/>
      <c r="E241" s="488">
        <f t="shared" si="130"/>
        <v>0</v>
      </c>
      <c r="F241" s="488">
        <f t="shared" si="130"/>
        <v>0</v>
      </c>
      <c r="G241" s="488">
        <f t="shared" si="130"/>
        <v>0</v>
      </c>
      <c r="H241" s="488">
        <f t="shared" si="130"/>
        <v>0</v>
      </c>
      <c r="I241" s="488">
        <f t="shared" si="130"/>
        <v>0</v>
      </c>
      <c r="J241" s="488">
        <f t="shared" si="130"/>
        <v>0</v>
      </c>
      <c r="K241" s="488">
        <f t="shared" si="130"/>
        <v>0</v>
      </c>
      <c r="L241" s="488">
        <f t="shared" si="130"/>
        <v>0</v>
      </c>
      <c r="M241" s="488">
        <f t="shared" si="130"/>
        <v>0</v>
      </c>
      <c r="N241" s="488">
        <f t="shared" si="130"/>
        <v>0</v>
      </c>
      <c r="O241" s="488">
        <f t="shared" si="130"/>
        <v>0</v>
      </c>
      <c r="P241" s="488">
        <f t="shared" si="130"/>
        <v>0</v>
      </c>
      <c r="Q241" s="494">
        <f t="shared" si="131"/>
        <v>0</v>
      </c>
    </row>
    <row r="242" spans="3:17" x14ac:dyDescent="0.2">
      <c r="C242" s="41">
        <f>'2. MYYNNIT JA OSTOT'!B120</f>
        <v>0</v>
      </c>
      <c r="D242" s="101">
        <f>'2. MYYNNIT JA OSTOT'!D120</f>
        <v>25.5</v>
      </c>
      <c r="E242" s="486">
        <f>'2. MYYNNIT JA OSTOT'!F120</f>
        <v>0</v>
      </c>
      <c r="F242" s="486">
        <f>'2. MYYNNIT JA OSTOT'!G120</f>
        <v>0</v>
      </c>
      <c r="G242" s="486">
        <f>'2. MYYNNIT JA OSTOT'!H120</f>
        <v>0</v>
      </c>
      <c r="H242" s="486">
        <f>'2. MYYNNIT JA OSTOT'!I120</f>
        <v>0</v>
      </c>
      <c r="I242" s="486">
        <f>'2. MYYNNIT JA OSTOT'!J120</f>
        <v>0</v>
      </c>
      <c r="J242" s="486">
        <f>'2. MYYNNIT JA OSTOT'!K120</f>
        <v>0</v>
      </c>
      <c r="K242" s="486">
        <f>'2. MYYNNIT JA OSTOT'!L120</f>
        <v>0</v>
      </c>
      <c r="L242" s="486">
        <f>'2. MYYNNIT JA OSTOT'!M120</f>
        <v>0</v>
      </c>
      <c r="M242" s="486">
        <f>'2. MYYNNIT JA OSTOT'!N120</f>
        <v>0</v>
      </c>
      <c r="N242" s="486">
        <f>'2. MYYNNIT JA OSTOT'!O120</f>
        <v>0</v>
      </c>
      <c r="O242" s="486">
        <f>'2. MYYNNIT JA OSTOT'!P120</f>
        <v>0</v>
      </c>
      <c r="P242" s="486">
        <f>'2. MYYNNIT JA OSTOT'!Q120</f>
        <v>0</v>
      </c>
      <c r="Q242" s="494">
        <f t="shared" si="131"/>
        <v>0</v>
      </c>
    </row>
    <row r="243" spans="3:17" x14ac:dyDescent="0.2">
      <c r="C243" s="42" t="s">
        <v>26</v>
      </c>
      <c r="D243" s="102"/>
      <c r="E243" s="488">
        <f t="shared" si="130"/>
        <v>0</v>
      </c>
      <c r="F243" s="488">
        <f t="shared" si="130"/>
        <v>0</v>
      </c>
      <c r="G243" s="488">
        <f t="shared" si="130"/>
        <v>0</v>
      </c>
      <c r="H243" s="488">
        <f t="shared" si="130"/>
        <v>0</v>
      </c>
      <c r="I243" s="488">
        <f t="shared" si="130"/>
        <v>0</v>
      </c>
      <c r="J243" s="488">
        <f t="shared" si="130"/>
        <v>0</v>
      </c>
      <c r="K243" s="488">
        <f t="shared" si="130"/>
        <v>0</v>
      </c>
      <c r="L243" s="488">
        <f t="shared" si="130"/>
        <v>0</v>
      </c>
      <c r="M243" s="488">
        <f t="shared" si="130"/>
        <v>0</v>
      </c>
      <c r="N243" s="488">
        <f t="shared" si="130"/>
        <v>0</v>
      </c>
      <c r="O243" s="488">
        <f t="shared" si="130"/>
        <v>0</v>
      </c>
      <c r="P243" s="488">
        <f t="shared" si="130"/>
        <v>0</v>
      </c>
      <c r="Q243" s="494">
        <f t="shared" si="131"/>
        <v>0</v>
      </c>
    </row>
    <row r="244" spans="3:17" x14ac:dyDescent="0.2">
      <c r="C244" s="41">
        <f>'2. MYYNNIT JA OSTOT'!B121</f>
        <v>0</v>
      </c>
      <c r="D244" s="103">
        <f>'2. MYYNNIT JA OSTOT'!D121</f>
        <v>25.5</v>
      </c>
      <c r="E244" s="493">
        <f>'2. MYYNNIT JA OSTOT'!F121</f>
        <v>0</v>
      </c>
      <c r="F244" s="493">
        <f>'2. MYYNNIT JA OSTOT'!G121</f>
        <v>0</v>
      </c>
      <c r="G244" s="493">
        <f>'2. MYYNNIT JA OSTOT'!H121</f>
        <v>0</v>
      </c>
      <c r="H244" s="493">
        <f>'2. MYYNNIT JA OSTOT'!I121</f>
        <v>0</v>
      </c>
      <c r="I244" s="493">
        <f>'2. MYYNNIT JA OSTOT'!J121</f>
        <v>0</v>
      </c>
      <c r="J244" s="493">
        <f>'2. MYYNNIT JA OSTOT'!K121</f>
        <v>0</v>
      </c>
      <c r="K244" s="493">
        <f>'2. MYYNNIT JA OSTOT'!L121</f>
        <v>0</v>
      </c>
      <c r="L244" s="493">
        <f>'2. MYYNNIT JA OSTOT'!M121</f>
        <v>0</v>
      </c>
      <c r="M244" s="493">
        <f>'2. MYYNNIT JA OSTOT'!N121</f>
        <v>0</v>
      </c>
      <c r="N244" s="493">
        <f>'2. MYYNNIT JA OSTOT'!O121</f>
        <v>0</v>
      </c>
      <c r="O244" s="493">
        <f>'2. MYYNNIT JA OSTOT'!P121</f>
        <v>0</v>
      </c>
      <c r="P244" s="493">
        <f>'2. MYYNNIT JA OSTOT'!Q121</f>
        <v>0</v>
      </c>
      <c r="Q244" s="494">
        <f t="shared" si="131"/>
        <v>0</v>
      </c>
    </row>
    <row r="245" spans="3:17" x14ac:dyDescent="0.2">
      <c r="C245" s="42" t="s">
        <v>26</v>
      </c>
      <c r="D245" s="103"/>
      <c r="E245" s="488">
        <f t="shared" si="130"/>
        <v>0</v>
      </c>
      <c r="F245" s="488">
        <f t="shared" si="130"/>
        <v>0</v>
      </c>
      <c r="G245" s="488">
        <f t="shared" si="130"/>
        <v>0</v>
      </c>
      <c r="H245" s="488">
        <f t="shared" si="130"/>
        <v>0</v>
      </c>
      <c r="I245" s="488">
        <f t="shared" si="130"/>
        <v>0</v>
      </c>
      <c r="J245" s="488">
        <f t="shared" si="130"/>
        <v>0</v>
      </c>
      <c r="K245" s="488">
        <f t="shared" si="130"/>
        <v>0</v>
      </c>
      <c r="L245" s="488">
        <f t="shared" si="130"/>
        <v>0</v>
      </c>
      <c r="M245" s="488">
        <f t="shared" si="130"/>
        <v>0</v>
      </c>
      <c r="N245" s="488">
        <f t="shared" si="130"/>
        <v>0</v>
      </c>
      <c r="O245" s="488">
        <f t="shared" si="130"/>
        <v>0</v>
      </c>
      <c r="P245" s="488">
        <f t="shared" si="130"/>
        <v>0</v>
      </c>
      <c r="Q245" s="494">
        <f t="shared" si="131"/>
        <v>0</v>
      </c>
    </row>
    <row r="246" spans="3:17" x14ac:dyDescent="0.2">
      <c r="C246" s="41">
        <f>'2. MYYNNIT JA OSTOT'!B122</f>
        <v>0</v>
      </c>
      <c r="D246" s="101">
        <f>'2. MYYNNIT JA OSTOT'!D122</f>
        <v>25.5</v>
      </c>
      <c r="E246" s="486">
        <f>'2. MYYNNIT JA OSTOT'!F122</f>
        <v>0</v>
      </c>
      <c r="F246" s="486">
        <f>'2. MYYNNIT JA OSTOT'!G122</f>
        <v>0</v>
      </c>
      <c r="G246" s="486">
        <f>'2. MYYNNIT JA OSTOT'!H122</f>
        <v>0</v>
      </c>
      <c r="H246" s="486">
        <f>'2. MYYNNIT JA OSTOT'!I122</f>
        <v>0</v>
      </c>
      <c r="I246" s="486">
        <f>'2. MYYNNIT JA OSTOT'!J122</f>
        <v>0</v>
      </c>
      <c r="J246" s="486">
        <f>'2. MYYNNIT JA OSTOT'!K122</f>
        <v>0</v>
      </c>
      <c r="K246" s="486">
        <f>'2. MYYNNIT JA OSTOT'!L122</f>
        <v>0</v>
      </c>
      <c r="L246" s="486">
        <f>'2. MYYNNIT JA OSTOT'!M122</f>
        <v>0</v>
      </c>
      <c r="M246" s="486">
        <f>'2. MYYNNIT JA OSTOT'!N122</f>
        <v>0</v>
      </c>
      <c r="N246" s="486">
        <f>'2. MYYNNIT JA OSTOT'!O122</f>
        <v>0</v>
      </c>
      <c r="O246" s="486">
        <f>'2. MYYNNIT JA OSTOT'!P122</f>
        <v>0</v>
      </c>
      <c r="P246" s="486">
        <f>'2. MYYNNIT JA OSTOT'!Q122</f>
        <v>0</v>
      </c>
      <c r="Q246" s="494">
        <f t="shared" ref="Q246:Q247" si="132">SUM(E246:P246)</f>
        <v>0</v>
      </c>
    </row>
    <row r="247" spans="3:17" ht="14.45" customHeight="1" x14ac:dyDescent="0.2">
      <c r="C247" s="42" t="s">
        <v>26</v>
      </c>
      <c r="D247" s="102"/>
      <c r="E247" s="488">
        <f t="shared" ref="E247:P247" si="133">E246-E246/(1+$D246/100)</f>
        <v>0</v>
      </c>
      <c r="F247" s="488">
        <f t="shared" si="133"/>
        <v>0</v>
      </c>
      <c r="G247" s="488">
        <f t="shared" si="133"/>
        <v>0</v>
      </c>
      <c r="H247" s="488">
        <f t="shared" si="133"/>
        <v>0</v>
      </c>
      <c r="I247" s="488">
        <f t="shared" si="133"/>
        <v>0</v>
      </c>
      <c r="J247" s="488">
        <f t="shared" si="133"/>
        <v>0</v>
      </c>
      <c r="K247" s="488">
        <f t="shared" si="133"/>
        <v>0</v>
      </c>
      <c r="L247" s="488">
        <f t="shared" si="133"/>
        <v>0</v>
      </c>
      <c r="M247" s="488">
        <f t="shared" si="133"/>
        <v>0</v>
      </c>
      <c r="N247" s="488">
        <f t="shared" si="133"/>
        <v>0</v>
      </c>
      <c r="O247" s="488">
        <f t="shared" si="133"/>
        <v>0</v>
      </c>
      <c r="P247" s="488">
        <f t="shared" si="133"/>
        <v>0</v>
      </c>
      <c r="Q247" s="494">
        <f t="shared" si="132"/>
        <v>0</v>
      </c>
    </row>
    <row r="248" spans="3:17" x14ac:dyDescent="0.2">
      <c r="C248" s="41">
        <f>'2. MYYNNIT JA OSTOT'!B123</f>
        <v>0</v>
      </c>
      <c r="D248" s="101">
        <f>'2. MYYNNIT JA OSTOT'!D123</f>
        <v>25.5</v>
      </c>
      <c r="E248" s="486">
        <f>'2. MYYNNIT JA OSTOT'!F123</f>
        <v>0</v>
      </c>
      <c r="F248" s="486">
        <f>'2. MYYNNIT JA OSTOT'!G123</f>
        <v>0</v>
      </c>
      <c r="G248" s="486">
        <f>'2. MYYNNIT JA OSTOT'!H123</f>
        <v>0</v>
      </c>
      <c r="H248" s="486">
        <f>'2. MYYNNIT JA OSTOT'!I123</f>
        <v>0</v>
      </c>
      <c r="I248" s="486">
        <f>'2. MYYNNIT JA OSTOT'!J123</f>
        <v>0</v>
      </c>
      <c r="J248" s="486">
        <f>'2. MYYNNIT JA OSTOT'!K123</f>
        <v>0</v>
      </c>
      <c r="K248" s="486">
        <f>'2. MYYNNIT JA OSTOT'!L123</f>
        <v>0</v>
      </c>
      <c r="L248" s="486">
        <f>'2. MYYNNIT JA OSTOT'!M123</f>
        <v>0</v>
      </c>
      <c r="M248" s="486">
        <f>'2. MYYNNIT JA OSTOT'!N123</f>
        <v>0</v>
      </c>
      <c r="N248" s="486">
        <f>'2. MYYNNIT JA OSTOT'!O123</f>
        <v>0</v>
      </c>
      <c r="O248" s="486">
        <f>'2. MYYNNIT JA OSTOT'!P123</f>
        <v>0</v>
      </c>
      <c r="P248" s="486">
        <f>'2. MYYNNIT JA OSTOT'!Q123</f>
        <v>0</v>
      </c>
      <c r="Q248" s="494">
        <f t="shared" ref="Q248:Q251" si="134">SUM(E248:P248)</f>
        <v>0</v>
      </c>
    </row>
    <row r="249" spans="3:17" x14ac:dyDescent="0.2">
      <c r="C249" s="42" t="s">
        <v>26</v>
      </c>
      <c r="D249" s="102"/>
      <c r="E249" s="488">
        <f t="shared" ref="E249:P249" si="135">E248-E248/(1+$D248/100)</f>
        <v>0</v>
      </c>
      <c r="F249" s="488">
        <f t="shared" si="135"/>
        <v>0</v>
      </c>
      <c r="G249" s="488">
        <f t="shared" si="135"/>
        <v>0</v>
      </c>
      <c r="H249" s="488">
        <f t="shared" si="135"/>
        <v>0</v>
      </c>
      <c r="I249" s="488">
        <f t="shared" si="135"/>
        <v>0</v>
      </c>
      <c r="J249" s="488">
        <f t="shared" si="135"/>
        <v>0</v>
      </c>
      <c r="K249" s="488">
        <f t="shared" si="135"/>
        <v>0</v>
      </c>
      <c r="L249" s="488">
        <f t="shared" si="135"/>
        <v>0</v>
      </c>
      <c r="M249" s="488">
        <f t="shared" si="135"/>
        <v>0</v>
      </c>
      <c r="N249" s="488">
        <f t="shared" si="135"/>
        <v>0</v>
      </c>
      <c r="O249" s="488">
        <f t="shared" si="135"/>
        <v>0</v>
      </c>
      <c r="P249" s="488">
        <f t="shared" si="135"/>
        <v>0</v>
      </c>
      <c r="Q249" s="494">
        <f t="shared" si="134"/>
        <v>0</v>
      </c>
    </row>
    <row r="250" spans="3:17" x14ac:dyDescent="0.2">
      <c r="C250" s="41">
        <f>'2. MYYNNIT JA OSTOT'!B124</f>
        <v>0</v>
      </c>
      <c r="D250" s="101">
        <f>'2. MYYNNIT JA OSTOT'!D124</f>
        <v>25.5</v>
      </c>
      <c r="E250" s="486">
        <f>'2. MYYNNIT JA OSTOT'!F124</f>
        <v>0</v>
      </c>
      <c r="F250" s="486">
        <f>'2. MYYNNIT JA OSTOT'!G124</f>
        <v>0</v>
      </c>
      <c r="G250" s="486">
        <f>'2. MYYNNIT JA OSTOT'!H124</f>
        <v>0</v>
      </c>
      <c r="H250" s="486">
        <f>'2. MYYNNIT JA OSTOT'!I124</f>
        <v>0</v>
      </c>
      <c r="I250" s="486">
        <f>'2. MYYNNIT JA OSTOT'!J124</f>
        <v>0</v>
      </c>
      <c r="J250" s="486">
        <f>'2. MYYNNIT JA OSTOT'!K124</f>
        <v>0</v>
      </c>
      <c r="K250" s="486">
        <f>'2. MYYNNIT JA OSTOT'!L124</f>
        <v>0</v>
      </c>
      <c r="L250" s="486">
        <f>'2. MYYNNIT JA OSTOT'!M124</f>
        <v>0</v>
      </c>
      <c r="M250" s="486">
        <f>'2. MYYNNIT JA OSTOT'!N124</f>
        <v>0</v>
      </c>
      <c r="N250" s="486">
        <f>'2. MYYNNIT JA OSTOT'!O124</f>
        <v>0</v>
      </c>
      <c r="O250" s="486">
        <f>'2. MYYNNIT JA OSTOT'!P124</f>
        <v>0</v>
      </c>
      <c r="P250" s="486">
        <f>'2. MYYNNIT JA OSTOT'!Q124</f>
        <v>0</v>
      </c>
      <c r="Q250" s="494">
        <f t="shared" si="134"/>
        <v>0</v>
      </c>
    </row>
    <row r="251" spans="3:17" ht="14.45" customHeight="1" x14ac:dyDescent="0.2">
      <c r="C251" s="42" t="s">
        <v>26</v>
      </c>
      <c r="D251" s="102"/>
      <c r="E251" s="488">
        <f t="shared" ref="E251:P251" si="136">E250-E250/(1+$D250/100)</f>
        <v>0</v>
      </c>
      <c r="F251" s="488">
        <f t="shared" si="136"/>
        <v>0</v>
      </c>
      <c r="G251" s="488">
        <f t="shared" si="136"/>
        <v>0</v>
      </c>
      <c r="H251" s="488">
        <f t="shared" si="136"/>
        <v>0</v>
      </c>
      <c r="I251" s="488">
        <f t="shared" si="136"/>
        <v>0</v>
      </c>
      <c r="J251" s="488">
        <f t="shared" si="136"/>
        <v>0</v>
      </c>
      <c r="K251" s="488">
        <f t="shared" si="136"/>
        <v>0</v>
      </c>
      <c r="L251" s="488">
        <f t="shared" si="136"/>
        <v>0</v>
      </c>
      <c r="M251" s="488">
        <f t="shared" si="136"/>
        <v>0</v>
      </c>
      <c r="N251" s="488">
        <f t="shared" si="136"/>
        <v>0</v>
      </c>
      <c r="O251" s="488">
        <f t="shared" si="136"/>
        <v>0</v>
      </c>
      <c r="P251" s="488">
        <f t="shared" si="136"/>
        <v>0</v>
      </c>
      <c r="Q251" s="494">
        <f t="shared" si="134"/>
        <v>0</v>
      </c>
    </row>
    <row r="252" spans="3:17" x14ac:dyDescent="0.2">
      <c r="C252" s="41">
        <f>'2. MYYNNIT JA OSTOT'!B125</f>
        <v>0</v>
      </c>
      <c r="D252" s="101">
        <f>'2. MYYNNIT JA OSTOT'!D125</f>
        <v>25.5</v>
      </c>
      <c r="E252" s="486">
        <f>'2. MYYNNIT JA OSTOT'!F125</f>
        <v>0</v>
      </c>
      <c r="F252" s="486">
        <f>'2. MYYNNIT JA OSTOT'!G125</f>
        <v>0</v>
      </c>
      <c r="G252" s="486">
        <f>'2. MYYNNIT JA OSTOT'!H125</f>
        <v>0</v>
      </c>
      <c r="H252" s="486">
        <f>'2. MYYNNIT JA OSTOT'!I125</f>
        <v>0</v>
      </c>
      <c r="I252" s="486">
        <f>'2. MYYNNIT JA OSTOT'!J125</f>
        <v>0</v>
      </c>
      <c r="J252" s="486">
        <f>'2. MYYNNIT JA OSTOT'!K125</f>
        <v>0</v>
      </c>
      <c r="K252" s="486">
        <f>'2. MYYNNIT JA OSTOT'!L125</f>
        <v>0</v>
      </c>
      <c r="L252" s="486">
        <f>'2. MYYNNIT JA OSTOT'!M125</f>
        <v>0</v>
      </c>
      <c r="M252" s="486">
        <f>'2. MYYNNIT JA OSTOT'!N125</f>
        <v>0</v>
      </c>
      <c r="N252" s="486">
        <f>'2. MYYNNIT JA OSTOT'!O125</f>
        <v>0</v>
      </c>
      <c r="O252" s="486">
        <f>'2. MYYNNIT JA OSTOT'!P125</f>
        <v>0</v>
      </c>
      <c r="P252" s="486">
        <f>'2. MYYNNIT JA OSTOT'!Q125</f>
        <v>0</v>
      </c>
      <c r="Q252" s="494">
        <f t="shared" ref="Q252:Q253" si="137">SUM(E252:P252)</f>
        <v>0</v>
      </c>
    </row>
    <row r="253" spans="3:17" x14ac:dyDescent="0.2">
      <c r="C253" s="42" t="s">
        <v>26</v>
      </c>
      <c r="D253" s="102"/>
      <c r="E253" s="488">
        <f t="shared" ref="E253:P253" si="138">E252-E252/(1+$D252/100)</f>
        <v>0</v>
      </c>
      <c r="F253" s="488">
        <f t="shared" si="138"/>
        <v>0</v>
      </c>
      <c r="G253" s="488">
        <f t="shared" si="138"/>
        <v>0</v>
      </c>
      <c r="H253" s="488">
        <f t="shared" si="138"/>
        <v>0</v>
      </c>
      <c r="I253" s="488">
        <f t="shared" si="138"/>
        <v>0</v>
      </c>
      <c r="J253" s="488">
        <f t="shared" si="138"/>
        <v>0</v>
      </c>
      <c r="K253" s="488">
        <f t="shared" si="138"/>
        <v>0</v>
      </c>
      <c r="L253" s="488">
        <f t="shared" si="138"/>
        <v>0</v>
      </c>
      <c r="M253" s="488">
        <f t="shared" si="138"/>
        <v>0</v>
      </c>
      <c r="N253" s="488">
        <f t="shared" si="138"/>
        <v>0</v>
      </c>
      <c r="O253" s="488">
        <f t="shared" si="138"/>
        <v>0</v>
      </c>
      <c r="P253" s="488">
        <f t="shared" si="138"/>
        <v>0</v>
      </c>
      <c r="Q253" s="494">
        <f t="shared" si="137"/>
        <v>0</v>
      </c>
    </row>
    <row r="254" spans="3:17" x14ac:dyDescent="0.2">
      <c r="C254" s="45" t="s">
        <v>40</v>
      </c>
      <c r="D254" s="367"/>
      <c r="E254" s="501">
        <f>E235+E237+E239+E241+E243+E245+E247+E249+E251+E253</f>
        <v>0</v>
      </c>
      <c r="F254" s="501">
        <f t="shared" ref="F254:P254" si="139">F235+F237+F239+F241+F243+F245+F247+F249+F251+F253</f>
        <v>0</v>
      </c>
      <c r="G254" s="501">
        <f t="shared" si="139"/>
        <v>0</v>
      </c>
      <c r="H254" s="501">
        <f t="shared" si="139"/>
        <v>0</v>
      </c>
      <c r="I254" s="501">
        <f t="shared" si="139"/>
        <v>0</v>
      </c>
      <c r="J254" s="501">
        <f t="shared" si="139"/>
        <v>0</v>
      </c>
      <c r="K254" s="501">
        <f t="shared" si="139"/>
        <v>0</v>
      </c>
      <c r="L254" s="501">
        <f t="shared" si="139"/>
        <v>0</v>
      </c>
      <c r="M254" s="501">
        <f t="shared" si="139"/>
        <v>0</v>
      </c>
      <c r="N254" s="501">
        <f t="shared" si="139"/>
        <v>0</v>
      </c>
      <c r="O254" s="501">
        <f t="shared" si="139"/>
        <v>0</v>
      </c>
      <c r="P254" s="501">
        <f t="shared" si="139"/>
        <v>0</v>
      </c>
      <c r="Q254" s="494">
        <f t="shared" si="131"/>
        <v>0</v>
      </c>
    </row>
    <row r="255" spans="3:17" x14ac:dyDescent="0.2">
      <c r="C255" s="41" t="s">
        <v>43</v>
      </c>
      <c r="D255" s="145">
        <v>25.5</v>
      </c>
      <c r="E255" s="486">
        <f>'1. KASSABUDJETTI'!E25</f>
        <v>0</v>
      </c>
      <c r="F255" s="486">
        <f>'1. KASSABUDJETTI'!F25</f>
        <v>0</v>
      </c>
      <c r="G255" s="486">
        <f>'1. KASSABUDJETTI'!G25</f>
        <v>0</v>
      </c>
      <c r="H255" s="486">
        <f>'1. KASSABUDJETTI'!H25</f>
        <v>0</v>
      </c>
      <c r="I255" s="486">
        <f>'1. KASSABUDJETTI'!I25</f>
        <v>0</v>
      </c>
      <c r="J255" s="486">
        <f>'1. KASSABUDJETTI'!J25</f>
        <v>0</v>
      </c>
      <c r="K255" s="486">
        <f>'1. KASSABUDJETTI'!K25</f>
        <v>0</v>
      </c>
      <c r="L255" s="486">
        <f>'1. KASSABUDJETTI'!L25</f>
        <v>0</v>
      </c>
      <c r="M255" s="486">
        <f>'1. KASSABUDJETTI'!M25</f>
        <v>0</v>
      </c>
      <c r="N255" s="486">
        <f>'1. KASSABUDJETTI'!N25</f>
        <v>0</v>
      </c>
      <c r="O255" s="486">
        <f>'1. KASSABUDJETTI'!O25</f>
        <v>0</v>
      </c>
      <c r="P255" s="486">
        <f>'1. KASSABUDJETTI'!P25</f>
        <v>0</v>
      </c>
      <c r="Q255" s="494">
        <f t="shared" si="131"/>
        <v>0</v>
      </c>
    </row>
    <row r="256" spans="3:17" x14ac:dyDescent="0.2">
      <c r="C256" s="42" t="s">
        <v>26</v>
      </c>
      <c r="D256" s="108"/>
      <c r="E256" s="488">
        <f t="shared" ref="E256:P256" si="140">E255-E255/(1+$D255/100)</f>
        <v>0</v>
      </c>
      <c r="F256" s="488">
        <f t="shared" si="140"/>
        <v>0</v>
      </c>
      <c r="G256" s="488">
        <f t="shared" si="140"/>
        <v>0</v>
      </c>
      <c r="H256" s="488">
        <f t="shared" si="140"/>
        <v>0</v>
      </c>
      <c r="I256" s="488">
        <f t="shared" si="140"/>
        <v>0</v>
      </c>
      <c r="J256" s="488">
        <f t="shared" si="140"/>
        <v>0</v>
      </c>
      <c r="K256" s="488">
        <f t="shared" si="140"/>
        <v>0</v>
      </c>
      <c r="L256" s="488">
        <f t="shared" si="140"/>
        <v>0</v>
      </c>
      <c r="M256" s="488">
        <f t="shared" si="140"/>
        <v>0</v>
      </c>
      <c r="N256" s="488">
        <f t="shared" si="140"/>
        <v>0</v>
      </c>
      <c r="O256" s="488">
        <f t="shared" si="140"/>
        <v>0</v>
      </c>
      <c r="P256" s="488">
        <f t="shared" si="140"/>
        <v>0</v>
      </c>
      <c r="Q256" s="494">
        <f t="shared" si="131"/>
        <v>0</v>
      </c>
    </row>
    <row r="260" spans="3:17" ht="13.5" thickBot="1" x14ac:dyDescent="0.25"/>
    <row r="261" spans="3:17" x14ac:dyDescent="0.2">
      <c r="C261" s="379" t="s">
        <v>67</v>
      </c>
      <c r="D261" s="384" t="s">
        <v>23</v>
      </c>
      <c r="E261" s="113">
        <f t="shared" ref="E261:P261" si="141">E233</f>
        <v>46023</v>
      </c>
      <c r="F261" s="113">
        <f t="shared" si="141"/>
        <v>46054</v>
      </c>
      <c r="G261" s="113">
        <f t="shared" si="141"/>
        <v>46085</v>
      </c>
      <c r="H261" s="113">
        <f t="shared" si="141"/>
        <v>46116</v>
      </c>
      <c r="I261" s="113">
        <f t="shared" si="141"/>
        <v>46147</v>
      </c>
      <c r="J261" s="113">
        <f t="shared" si="141"/>
        <v>46178</v>
      </c>
      <c r="K261" s="113">
        <f t="shared" si="141"/>
        <v>46209</v>
      </c>
      <c r="L261" s="113">
        <f t="shared" si="141"/>
        <v>46240</v>
      </c>
      <c r="M261" s="113">
        <f t="shared" si="141"/>
        <v>46271</v>
      </c>
      <c r="N261" s="113">
        <f t="shared" si="141"/>
        <v>46302</v>
      </c>
      <c r="O261" s="113">
        <f t="shared" si="141"/>
        <v>46333</v>
      </c>
      <c r="P261" s="113">
        <f t="shared" si="141"/>
        <v>46364</v>
      </c>
      <c r="Q261" s="40">
        <f>'1. KASSABUDJETTI'!Q75</f>
        <v>0</v>
      </c>
    </row>
    <row r="262" spans="3:17" s="134" customFormat="1" x14ac:dyDescent="0.2">
      <c r="C262" s="135" t="str">
        <f>'3. KIINTEÄT KULUT'!C30</f>
        <v>Muut henkilöstökulut</v>
      </c>
      <c r="D262" s="136">
        <f>'3. KIINTEÄT KULUT'!E30</f>
        <v>0</v>
      </c>
      <c r="E262" s="373">
        <f>'3. KIINTEÄT KULUT'!G30</f>
        <v>0</v>
      </c>
      <c r="F262" s="373">
        <f>'3. KIINTEÄT KULUT'!H30</f>
        <v>0</v>
      </c>
      <c r="G262" s="373">
        <f>'3. KIINTEÄT KULUT'!I30</f>
        <v>0</v>
      </c>
      <c r="H262" s="373">
        <f>'3. KIINTEÄT KULUT'!J30</f>
        <v>0</v>
      </c>
      <c r="I262" s="373">
        <f>'3. KIINTEÄT KULUT'!K30</f>
        <v>0</v>
      </c>
      <c r="J262" s="373">
        <f>'3. KIINTEÄT KULUT'!L30</f>
        <v>0</v>
      </c>
      <c r="K262" s="373">
        <f>'3. KIINTEÄT KULUT'!M30</f>
        <v>0</v>
      </c>
      <c r="L262" s="373">
        <f>'3. KIINTEÄT KULUT'!N30</f>
        <v>0</v>
      </c>
      <c r="M262" s="373">
        <f>'3. KIINTEÄT KULUT'!O30</f>
        <v>0</v>
      </c>
      <c r="N262" s="373">
        <f>'3. KIINTEÄT KULUT'!P30</f>
        <v>0</v>
      </c>
      <c r="O262" s="373">
        <f>'3. KIINTEÄT KULUT'!Q30</f>
        <v>0</v>
      </c>
      <c r="P262" s="373">
        <f>'3. KIINTEÄT KULUT'!R30</f>
        <v>0</v>
      </c>
      <c r="Q262" s="374">
        <f>SUM(E262:P262)</f>
        <v>0</v>
      </c>
    </row>
    <row r="263" spans="3:17" x14ac:dyDescent="0.2">
      <c r="C263" s="41" t="str">
        <f>'3. KIINTEÄT KULUT'!C31</f>
        <v xml:space="preserve"> Henkilökunnan koulutus</v>
      </c>
      <c r="D263" s="112">
        <f>'3. KIINTEÄT KULUT'!E31</f>
        <v>25.5</v>
      </c>
      <c r="E263" s="355">
        <f>'3. KIINTEÄT KULUT'!G31</f>
        <v>0</v>
      </c>
      <c r="F263" s="355">
        <f>'3. KIINTEÄT KULUT'!H31</f>
        <v>0</v>
      </c>
      <c r="G263" s="355">
        <f>'3. KIINTEÄT KULUT'!I31</f>
        <v>0</v>
      </c>
      <c r="H263" s="355">
        <f>'3. KIINTEÄT KULUT'!J31</f>
        <v>0</v>
      </c>
      <c r="I263" s="355">
        <f>'3. KIINTEÄT KULUT'!K31</f>
        <v>0</v>
      </c>
      <c r="J263" s="355">
        <f>'3. KIINTEÄT KULUT'!L31</f>
        <v>0</v>
      </c>
      <c r="K263" s="355">
        <f>'3. KIINTEÄT KULUT'!M31</f>
        <v>0</v>
      </c>
      <c r="L263" s="355">
        <f>'3. KIINTEÄT KULUT'!N31</f>
        <v>0</v>
      </c>
      <c r="M263" s="355">
        <f>'3. KIINTEÄT KULUT'!O31</f>
        <v>0</v>
      </c>
      <c r="N263" s="355">
        <f>'3. KIINTEÄT KULUT'!P31</f>
        <v>0</v>
      </c>
      <c r="O263" s="355">
        <f>'3. KIINTEÄT KULUT'!Q31</f>
        <v>0</v>
      </c>
      <c r="P263" s="355">
        <f>'3. KIINTEÄT KULUT'!R31</f>
        <v>0</v>
      </c>
      <c r="Q263" s="370">
        <f>SUM(E263:P263)</f>
        <v>0</v>
      </c>
    </row>
    <row r="264" spans="3:17" x14ac:dyDescent="0.2">
      <c r="C264" s="42" t="s">
        <v>26</v>
      </c>
      <c r="D264" s="108"/>
      <c r="E264" s="356">
        <f t="shared" ref="E264:P264" si="142">E263-E263/(1+$D263/100)</f>
        <v>0</v>
      </c>
      <c r="F264" s="356">
        <f t="shared" si="142"/>
        <v>0</v>
      </c>
      <c r="G264" s="356">
        <f t="shared" si="142"/>
        <v>0</v>
      </c>
      <c r="H264" s="356">
        <f t="shared" si="142"/>
        <v>0</v>
      </c>
      <c r="I264" s="356">
        <f t="shared" si="142"/>
        <v>0</v>
      </c>
      <c r="J264" s="356">
        <f t="shared" si="142"/>
        <v>0</v>
      </c>
      <c r="K264" s="356">
        <f t="shared" si="142"/>
        <v>0</v>
      </c>
      <c r="L264" s="356">
        <f t="shared" si="142"/>
        <v>0</v>
      </c>
      <c r="M264" s="356">
        <f t="shared" si="142"/>
        <v>0</v>
      </c>
      <c r="N264" s="356">
        <f t="shared" si="142"/>
        <v>0</v>
      </c>
      <c r="O264" s="356">
        <f t="shared" si="142"/>
        <v>0</v>
      </c>
      <c r="P264" s="356">
        <f t="shared" si="142"/>
        <v>0</v>
      </c>
      <c r="Q264" s="360">
        <f>SUM(E264:P264)</f>
        <v>0</v>
      </c>
    </row>
    <row r="265" spans="3:17" x14ac:dyDescent="0.2">
      <c r="C265" s="41" t="str">
        <f>'3. KIINTEÄT KULUT'!C32</f>
        <v xml:space="preserve"> Virkistys- ja harrastustoiminta</v>
      </c>
      <c r="D265" s="112">
        <f>'3. KIINTEÄT KULUT'!E32</f>
        <v>25.5</v>
      </c>
      <c r="E265" s="354">
        <f>'3. KIINTEÄT KULUT'!G32</f>
        <v>0</v>
      </c>
      <c r="F265" s="354">
        <f>'3. KIINTEÄT KULUT'!H32</f>
        <v>0</v>
      </c>
      <c r="G265" s="354">
        <f>'3. KIINTEÄT KULUT'!I32</f>
        <v>0</v>
      </c>
      <c r="H265" s="354">
        <f>'3. KIINTEÄT KULUT'!J32</f>
        <v>0</v>
      </c>
      <c r="I265" s="354">
        <f>'3. KIINTEÄT KULUT'!K32</f>
        <v>0</v>
      </c>
      <c r="J265" s="354">
        <f>'3. KIINTEÄT KULUT'!L32</f>
        <v>0</v>
      </c>
      <c r="K265" s="354">
        <f>'3. KIINTEÄT KULUT'!M32</f>
        <v>0</v>
      </c>
      <c r="L265" s="354">
        <f>'3. KIINTEÄT KULUT'!N32</f>
        <v>0</v>
      </c>
      <c r="M265" s="354">
        <f>'3. KIINTEÄT KULUT'!O32</f>
        <v>0</v>
      </c>
      <c r="N265" s="354">
        <f>'3. KIINTEÄT KULUT'!P32</f>
        <v>0</v>
      </c>
      <c r="O265" s="354">
        <f>'3. KIINTEÄT KULUT'!Q32</f>
        <v>0</v>
      </c>
      <c r="P265" s="354">
        <f>'3. KIINTEÄT KULUT'!R32</f>
        <v>0</v>
      </c>
      <c r="Q265" s="360">
        <f>SUM(E265:P265)</f>
        <v>0</v>
      </c>
    </row>
    <row r="266" spans="3:17" x14ac:dyDescent="0.2">
      <c r="C266" s="44" t="s">
        <v>26</v>
      </c>
      <c r="D266" s="109"/>
      <c r="E266" s="354">
        <f t="shared" ref="E266:P266" si="143">E265-E265/(1+$D265/100)</f>
        <v>0</v>
      </c>
      <c r="F266" s="354">
        <f t="shared" si="143"/>
        <v>0</v>
      </c>
      <c r="G266" s="354">
        <f t="shared" si="143"/>
        <v>0</v>
      </c>
      <c r="H266" s="354">
        <f t="shared" si="143"/>
        <v>0</v>
      </c>
      <c r="I266" s="354">
        <f t="shared" si="143"/>
        <v>0</v>
      </c>
      <c r="J266" s="354">
        <f t="shared" si="143"/>
        <v>0</v>
      </c>
      <c r="K266" s="354">
        <f t="shared" si="143"/>
        <v>0</v>
      </c>
      <c r="L266" s="354">
        <f t="shared" si="143"/>
        <v>0</v>
      </c>
      <c r="M266" s="354">
        <f t="shared" si="143"/>
        <v>0</v>
      </c>
      <c r="N266" s="354">
        <f t="shared" si="143"/>
        <v>0</v>
      </c>
      <c r="O266" s="354">
        <f t="shared" si="143"/>
        <v>0</v>
      </c>
      <c r="P266" s="354">
        <f t="shared" si="143"/>
        <v>0</v>
      </c>
      <c r="Q266" s="360">
        <f t="shared" ref="Q266:Q290" si="144">SUM(E266:P266)</f>
        <v>0</v>
      </c>
    </row>
    <row r="267" spans="3:17" x14ac:dyDescent="0.2">
      <c r="C267" s="41" t="str">
        <f>'3. KIINTEÄT KULUT'!C33</f>
        <v xml:space="preserve"> Työterveyshuolto</v>
      </c>
      <c r="D267" s="112">
        <f>'3. KIINTEÄT KULUT'!E33</f>
        <v>0</v>
      </c>
      <c r="E267" s="355">
        <f>'3. KIINTEÄT KULUT'!G33</f>
        <v>0</v>
      </c>
      <c r="F267" s="355">
        <f>'3. KIINTEÄT KULUT'!H33</f>
        <v>0</v>
      </c>
      <c r="G267" s="355">
        <f>'3. KIINTEÄT KULUT'!I33</f>
        <v>0</v>
      </c>
      <c r="H267" s="355">
        <f>'3. KIINTEÄT KULUT'!J33</f>
        <v>0</v>
      </c>
      <c r="I267" s="355">
        <f>'3. KIINTEÄT KULUT'!K33</f>
        <v>0</v>
      </c>
      <c r="J267" s="355">
        <f>'3. KIINTEÄT KULUT'!L33</f>
        <v>0</v>
      </c>
      <c r="K267" s="355">
        <f>'3. KIINTEÄT KULUT'!M33</f>
        <v>0</v>
      </c>
      <c r="L267" s="355">
        <f>'3. KIINTEÄT KULUT'!N33</f>
        <v>0</v>
      </c>
      <c r="M267" s="355">
        <f>'3. KIINTEÄT KULUT'!O33</f>
        <v>0</v>
      </c>
      <c r="N267" s="355">
        <f>'3. KIINTEÄT KULUT'!P33</f>
        <v>0</v>
      </c>
      <c r="O267" s="355">
        <f>'3. KIINTEÄT KULUT'!Q33</f>
        <v>0</v>
      </c>
      <c r="P267" s="355">
        <f>'3. KIINTEÄT KULUT'!R33</f>
        <v>0</v>
      </c>
      <c r="Q267" s="360">
        <f t="shared" si="144"/>
        <v>0</v>
      </c>
    </row>
    <row r="268" spans="3:17" x14ac:dyDescent="0.2">
      <c r="C268" s="44" t="s">
        <v>26</v>
      </c>
      <c r="D268" s="108"/>
      <c r="E268" s="356">
        <f t="shared" ref="E268:P268" si="145">E267-E267/(1+$D267/100)</f>
        <v>0</v>
      </c>
      <c r="F268" s="356">
        <f t="shared" si="145"/>
        <v>0</v>
      </c>
      <c r="G268" s="356">
        <f t="shared" si="145"/>
        <v>0</v>
      </c>
      <c r="H268" s="356">
        <f t="shared" si="145"/>
        <v>0</v>
      </c>
      <c r="I268" s="356">
        <f t="shared" si="145"/>
        <v>0</v>
      </c>
      <c r="J268" s="356">
        <f t="shared" si="145"/>
        <v>0</v>
      </c>
      <c r="K268" s="356">
        <f t="shared" si="145"/>
        <v>0</v>
      </c>
      <c r="L268" s="356">
        <f t="shared" si="145"/>
        <v>0</v>
      </c>
      <c r="M268" s="356">
        <f t="shared" si="145"/>
        <v>0</v>
      </c>
      <c r="N268" s="356">
        <f t="shared" si="145"/>
        <v>0</v>
      </c>
      <c r="O268" s="356">
        <f t="shared" si="145"/>
        <v>0</v>
      </c>
      <c r="P268" s="356">
        <f t="shared" si="145"/>
        <v>0</v>
      </c>
      <c r="Q268" s="360">
        <f t="shared" si="144"/>
        <v>0</v>
      </c>
    </row>
    <row r="269" spans="3:17" x14ac:dyDescent="0.2">
      <c r="C269" s="41" t="str">
        <f>'3. KIINTEÄT KULUT'!C34</f>
        <v xml:space="preserve"> Työvaatteet ja suojavälineet</v>
      </c>
      <c r="D269" s="112">
        <f>'3. KIINTEÄT KULUT'!E34</f>
        <v>25.5</v>
      </c>
      <c r="E269" s="354">
        <f>'3. KIINTEÄT KULUT'!G34</f>
        <v>0</v>
      </c>
      <c r="F269" s="354">
        <f>'3. KIINTEÄT KULUT'!H34</f>
        <v>0</v>
      </c>
      <c r="G269" s="354">
        <f>'3. KIINTEÄT KULUT'!I34</f>
        <v>0</v>
      </c>
      <c r="H269" s="354">
        <f>'3. KIINTEÄT KULUT'!J34</f>
        <v>0</v>
      </c>
      <c r="I269" s="354">
        <f>'3. KIINTEÄT KULUT'!K34</f>
        <v>0</v>
      </c>
      <c r="J269" s="354">
        <f>'3. KIINTEÄT KULUT'!L34</f>
        <v>0</v>
      </c>
      <c r="K269" s="354">
        <f>'3. KIINTEÄT KULUT'!M34</f>
        <v>0</v>
      </c>
      <c r="L269" s="354">
        <f>'3. KIINTEÄT KULUT'!N34</f>
        <v>0</v>
      </c>
      <c r="M269" s="354">
        <f>'3. KIINTEÄT KULUT'!O34</f>
        <v>0</v>
      </c>
      <c r="N269" s="354">
        <f>'3. KIINTEÄT KULUT'!P34</f>
        <v>0</v>
      </c>
      <c r="O269" s="354">
        <f>'3. KIINTEÄT KULUT'!Q34</f>
        <v>0</v>
      </c>
      <c r="P269" s="354">
        <f>'3. KIINTEÄT KULUT'!R34</f>
        <v>0</v>
      </c>
      <c r="Q269" s="360">
        <f t="shared" si="144"/>
        <v>0</v>
      </c>
    </row>
    <row r="270" spans="3:17" x14ac:dyDescent="0.2">
      <c r="C270" s="44" t="s">
        <v>26</v>
      </c>
      <c r="D270" s="109"/>
      <c r="E270" s="354">
        <f t="shared" ref="E270:P270" si="146">E269-E269/(1+$D269/100)</f>
        <v>0</v>
      </c>
      <c r="F270" s="354">
        <f t="shared" si="146"/>
        <v>0</v>
      </c>
      <c r="G270" s="354">
        <f t="shared" si="146"/>
        <v>0</v>
      </c>
      <c r="H270" s="354">
        <f t="shared" si="146"/>
        <v>0</v>
      </c>
      <c r="I270" s="354">
        <f t="shared" si="146"/>
        <v>0</v>
      </c>
      <c r="J270" s="354">
        <f t="shared" si="146"/>
        <v>0</v>
      </c>
      <c r="K270" s="354">
        <f t="shared" si="146"/>
        <v>0</v>
      </c>
      <c r="L270" s="354">
        <f t="shared" si="146"/>
        <v>0</v>
      </c>
      <c r="M270" s="354">
        <f t="shared" si="146"/>
        <v>0</v>
      </c>
      <c r="N270" s="354">
        <f t="shared" si="146"/>
        <v>0</v>
      </c>
      <c r="O270" s="354">
        <f t="shared" si="146"/>
        <v>0</v>
      </c>
      <c r="P270" s="354">
        <f t="shared" si="146"/>
        <v>0</v>
      </c>
      <c r="Q270" s="360">
        <f t="shared" si="144"/>
        <v>0</v>
      </c>
    </row>
    <row r="271" spans="3:17" x14ac:dyDescent="0.2">
      <c r="C271" s="41" t="str">
        <f>'3. KIINTEÄT KULUT'!C35</f>
        <v xml:space="preserve"> Muut vapaaehtoiset henkilöstökulut</v>
      </c>
      <c r="D271" s="112">
        <f>'3. KIINTEÄT KULUT'!E35</f>
        <v>0</v>
      </c>
      <c r="E271" s="355">
        <f>'3. KIINTEÄT KULUT'!G35</f>
        <v>0</v>
      </c>
      <c r="F271" s="355">
        <f>'3. KIINTEÄT KULUT'!H35</f>
        <v>0</v>
      </c>
      <c r="G271" s="355">
        <f>'3. KIINTEÄT KULUT'!I35</f>
        <v>0</v>
      </c>
      <c r="H271" s="355">
        <f>'3. KIINTEÄT KULUT'!J35</f>
        <v>0</v>
      </c>
      <c r="I271" s="355">
        <f>'3. KIINTEÄT KULUT'!K35</f>
        <v>0</v>
      </c>
      <c r="J271" s="355">
        <f>'3. KIINTEÄT KULUT'!L35</f>
        <v>0</v>
      </c>
      <c r="K271" s="355">
        <f>'3. KIINTEÄT KULUT'!M35</f>
        <v>0</v>
      </c>
      <c r="L271" s="355">
        <f>'3. KIINTEÄT KULUT'!N35</f>
        <v>0</v>
      </c>
      <c r="M271" s="355">
        <f>'3. KIINTEÄT KULUT'!O35</f>
        <v>0</v>
      </c>
      <c r="N271" s="355">
        <f>'3. KIINTEÄT KULUT'!P35</f>
        <v>0</v>
      </c>
      <c r="O271" s="355">
        <f>'3. KIINTEÄT KULUT'!Q35</f>
        <v>0</v>
      </c>
      <c r="P271" s="355">
        <f>'3. KIINTEÄT KULUT'!R35</f>
        <v>0</v>
      </c>
      <c r="Q271" s="360">
        <f t="shared" si="144"/>
        <v>0</v>
      </c>
    </row>
    <row r="272" spans="3:17" x14ac:dyDescent="0.2">
      <c r="C272" s="44" t="s">
        <v>26</v>
      </c>
      <c r="D272" s="108"/>
      <c r="E272" s="356">
        <f t="shared" ref="E272:P272" si="147">E271-E271/(1+$D271/100)</f>
        <v>0</v>
      </c>
      <c r="F272" s="356">
        <f t="shared" si="147"/>
        <v>0</v>
      </c>
      <c r="G272" s="356">
        <f t="shared" si="147"/>
        <v>0</v>
      </c>
      <c r="H272" s="356">
        <f t="shared" si="147"/>
        <v>0</v>
      </c>
      <c r="I272" s="356">
        <f t="shared" si="147"/>
        <v>0</v>
      </c>
      <c r="J272" s="356">
        <f t="shared" si="147"/>
        <v>0</v>
      </c>
      <c r="K272" s="356">
        <f t="shared" si="147"/>
        <v>0</v>
      </c>
      <c r="L272" s="356">
        <f t="shared" si="147"/>
        <v>0</v>
      </c>
      <c r="M272" s="356">
        <f t="shared" si="147"/>
        <v>0</v>
      </c>
      <c r="N272" s="356">
        <f t="shared" si="147"/>
        <v>0</v>
      </c>
      <c r="O272" s="356">
        <f t="shared" si="147"/>
        <v>0</v>
      </c>
      <c r="P272" s="356">
        <f t="shared" si="147"/>
        <v>0</v>
      </c>
      <c r="Q272" s="360">
        <f t="shared" si="144"/>
        <v>0</v>
      </c>
    </row>
    <row r="273" spans="3:17" s="134" customFormat="1" x14ac:dyDescent="0.2">
      <c r="C273" s="135" t="str">
        <f>'3. KIINTEÄT KULUT'!C36</f>
        <v>Toimitilakustannukset (liiketoiminta)</v>
      </c>
      <c r="D273" s="136">
        <f>'3. KIINTEÄT KULUT'!E36</f>
        <v>0</v>
      </c>
      <c r="E273" s="375">
        <f>'3. KIINTEÄT KULUT'!G36</f>
        <v>0</v>
      </c>
      <c r="F273" s="375">
        <f>'3. KIINTEÄT KULUT'!H36</f>
        <v>0</v>
      </c>
      <c r="G273" s="375">
        <f>'3. KIINTEÄT KULUT'!I36</f>
        <v>0</v>
      </c>
      <c r="H273" s="375">
        <f>'3. KIINTEÄT KULUT'!J36</f>
        <v>0</v>
      </c>
      <c r="I273" s="375">
        <f>'3. KIINTEÄT KULUT'!K36</f>
        <v>0</v>
      </c>
      <c r="J273" s="375">
        <f>'3. KIINTEÄT KULUT'!L36</f>
        <v>0</v>
      </c>
      <c r="K273" s="375">
        <f>'3. KIINTEÄT KULUT'!M36</f>
        <v>0</v>
      </c>
      <c r="L273" s="375">
        <f>'3. KIINTEÄT KULUT'!N36</f>
        <v>0</v>
      </c>
      <c r="M273" s="375">
        <f>'3. KIINTEÄT KULUT'!O36</f>
        <v>0</v>
      </c>
      <c r="N273" s="375">
        <f>'3. KIINTEÄT KULUT'!P36</f>
        <v>0</v>
      </c>
      <c r="O273" s="375">
        <f>'3. KIINTEÄT KULUT'!Q36</f>
        <v>0</v>
      </c>
      <c r="P273" s="375">
        <f>'3. KIINTEÄT KULUT'!R36</f>
        <v>0</v>
      </c>
      <c r="Q273" s="359">
        <f t="shared" si="144"/>
        <v>0</v>
      </c>
    </row>
    <row r="274" spans="3:17" x14ac:dyDescent="0.2">
      <c r="C274" s="41" t="str">
        <f>'3. KIINTEÄT KULUT'!C37</f>
        <v xml:space="preserve"> Alv-vuokrat ja vastikkeet</v>
      </c>
      <c r="D274" s="112">
        <f>'3. KIINTEÄT KULUT'!E37</f>
        <v>25.5</v>
      </c>
      <c r="E274" s="355">
        <f>'3. KIINTEÄT KULUT'!G37</f>
        <v>0</v>
      </c>
      <c r="F274" s="355">
        <f>'3. KIINTEÄT KULUT'!H37</f>
        <v>0</v>
      </c>
      <c r="G274" s="355">
        <f>'3. KIINTEÄT KULUT'!I37</f>
        <v>0</v>
      </c>
      <c r="H274" s="355">
        <f>'3. KIINTEÄT KULUT'!J37</f>
        <v>0</v>
      </c>
      <c r="I274" s="355">
        <f>'3. KIINTEÄT KULUT'!K37</f>
        <v>0</v>
      </c>
      <c r="J274" s="355">
        <f>'3. KIINTEÄT KULUT'!L37</f>
        <v>0</v>
      </c>
      <c r="K274" s="355">
        <f>'3. KIINTEÄT KULUT'!M37</f>
        <v>0</v>
      </c>
      <c r="L274" s="355">
        <f>'3. KIINTEÄT KULUT'!N37</f>
        <v>0</v>
      </c>
      <c r="M274" s="355">
        <f>'3. KIINTEÄT KULUT'!O37</f>
        <v>0</v>
      </c>
      <c r="N274" s="355">
        <f>'3. KIINTEÄT KULUT'!P37</f>
        <v>0</v>
      </c>
      <c r="O274" s="355">
        <f>'3. KIINTEÄT KULUT'!Q37</f>
        <v>0</v>
      </c>
      <c r="P274" s="355">
        <f>'3. KIINTEÄT KULUT'!R37</f>
        <v>0</v>
      </c>
      <c r="Q274" s="360">
        <f t="shared" si="144"/>
        <v>0</v>
      </c>
    </row>
    <row r="275" spans="3:17" x14ac:dyDescent="0.2">
      <c r="C275" s="44" t="s">
        <v>26</v>
      </c>
      <c r="D275" s="108"/>
      <c r="E275" s="356">
        <f t="shared" ref="E275:P275" si="148">E274-E274/(1+$D274/100)</f>
        <v>0</v>
      </c>
      <c r="F275" s="356">
        <f t="shared" si="148"/>
        <v>0</v>
      </c>
      <c r="G275" s="356">
        <f t="shared" si="148"/>
        <v>0</v>
      </c>
      <c r="H275" s="356">
        <f t="shared" si="148"/>
        <v>0</v>
      </c>
      <c r="I275" s="356">
        <f t="shared" si="148"/>
        <v>0</v>
      </c>
      <c r="J275" s="356">
        <f t="shared" si="148"/>
        <v>0</v>
      </c>
      <c r="K275" s="356">
        <f t="shared" si="148"/>
        <v>0</v>
      </c>
      <c r="L275" s="356">
        <f t="shared" si="148"/>
        <v>0</v>
      </c>
      <c r="M275" s="356">
        <f t="shared" si="148"/>
        <v>0</v>
      </c>
      <c r="N275" s="356">
        <f t="shared" si="148"/>
        <v>0</v>
      </c>
      <c r="O275" s="356">
        <f t="shared" si="148"/>
        <v>0</v>
      </c>
      <c r="P275" s="356">
        <f t="shared" si="148"/>
        <v>0</v>
      </c>
      <c r="Q275" s="360">
        <f t="shared" si="144"/>
        <v>0</v>
      </c>
    </row>
    <row r="276" spans="3:17" x14ac:dyDescent="0.2">
      <c r="C276" s="41" t="str">
        <f>'3. KIINTEÄT KULUT'!C38</f>
        <v xml:space="preserve"> Sähkö ja kaasu </v>
      </c>
      <c r="D276" s="112">
        <f>'3. KIINTEÄT KULUT'!E38</f>
        <v>25.5</v>
      </c>
      <c r="E276" s="355">
        <f>'3. KIINTEÄT KULUT'!G38</f>
        <v>0</v>
      </c>
      <c r="F276" s="355">
        <f>'3. KIINTEÄT KULUT'!H38</f>
        <v>0</v>
      </c>
      <c r="G276" s="355">
        <f>'3. KIINTEÄT KULUT'!I38</f>
        <v>0</v>
      </c>
      <c r="H276" s="355">
        <f>'3. KIINTEÄT KULUT'!J38</f>
        <v>0</v>
      </c>
      <c r="I276" s="355">
        <f>'3. KIINTEÄT KULUT'!K38</f>
        <v>0</v>
      </c>
      <c r="J276" s="355">
        <f>'3. KIINTEÄT KULUT'!L38</f>
        <v>0</v>
      </c>
      <c r="K276" s="355">
        <f>'3. KIINTEÄT KULUT'!M38</f>
        <v>0</v>
      </c>
      <c r="L276" s="355">
        <f>'3. KIINTEÄT KULUT'!N38</f>
        <v>0</v>
      </c>
      <c r="M276" s="355">
        <f>'3. KIINTEÄT KULUT'!O38</f>
        <v>0</v>
      </c>
      <c r="N276" s="355">
        <f>'3. KIINTEÄT KULUT'!P38</f>
        <v>0</v>
      </c>
      <c r="O276" s="355">
        <f>'3. KIINTEÄT KULUT'!Q38</f>
        <v>0</v>
      </c>
      <c r="P276" s="355">
        <f>'3. KIINTEÄT KULUT'!R38</f>
        <v>0</v>
      </c>
      <c r="Q276" s="360">
        <f t="shared" si="144"/>
        <v>0</v>
      </c>
    </row>
    <row r="277" spans="3:17" x14ac:dyDescent="0.2">
      <c r="C277" s="44" t="s">
        <v>26</v>
      </c>
      <c r="D277" s="109"/>
      <c r="E277" s="354">
        <f t="shared" ref="E277:P277" si="149">E276-E276/(1+$D276/100)</f>
        <v>0</v>
      </c>
      <c r="F277" s="354">
        <f t="shared" si="149"/>
        <v>0</v>
      </c>
      <c r="G277" s="354">
        <f t="shared" si="149"/>
        <v>0</v>
      </c>
      <c r="H277" s="354">
        <f t="shared" si="149"/>
        <v>0</v>
      </c>
      <c r="I277" s="354">
        <f t="shared" si="149"/>
        <v>0</v>
      </c>
      <c r="J277" s="354">
        <f t="shared" si="149"/>
        <v>0</v>
      </c>
      <c r="K277" s="354">
        <f t="shared" si="149"/>
        <v>0</v>
      </c>
      <c r="L277" s="354">
        <f t="shared" si="149"/>
        <v>0</v>
      </c>
      <c r="M277" s="354">
        <f t="shared" si="149"/>
        <v>0</v>
      </c>
      <c r="N277" s="354">
        <f t="shared" si="149"/>
        <v>0</v>
      </c>
      <c r="O277" s="354">
        <f t="shared" si="149"/>
        <v>0</v>
      </c>
      <c r="P277" s="354">
        <f t="shared" si="149"/>
        <v>0</v>
      </c>
      <c r="Q277" s="360">
        <f t="shared" si="144"/>
        <v>0</v>
      </c>
    </row>
    <row r="278" spans="3:17" x14ac:dyDescent="0.2">
      <c r="C278" s="41" t="str">
        <f>'3. KIINTEÄT KULUT'!C39</f>
        <v xml:space="preserve"> Vesi ja jätevesi</v>
      </c>
      <c r="D278" s="112">
        <f>'3. KIINTEÄT KULUT'!E39</f>
        <v>25.5</v>
      </c>
      <c r="E278" s="355">
        <f>'3. KIINTEÄT KULUT'!G39</f>
        <v>0</v>
      </c>
      <c r="F278" s="355">
        <f>'3. KIINTEÄT KULUT'!H39</f>
        <v>0</v>
      </c>
      <c r="G278" s="355">
        <f>'3. KIINTEÄT KULUT'!I39</f>
        <v>0</v>
      </c>
      <c r="H278" s="355">
        <f>'3. KIINTEÄT KULUT'!J39</f>
        <v>0</v>
      </c>
      <c r="I278" s="355">
        <f>'3. KIINTEÄT KULUT'!K39</f>
        <v>0</v>
      </c>
      <c r="J278" s="355">
        <f>'3. KIINTEÄT KULUT'!L39</f>
        <v>0</v>
      </c>
      <c r="K278" s="355">
        <f>'3. KIINTEÄT KULUT'!M39</f>
        <v>0</v>
      </c>
      <c r="L278" s="355">
        <f>'3. KIINTEÄT KULUT'!N39</f>
        <v>0</v>
      </c>
      <c r="M278" s="355">
        <f>'3. KIINTEÄT KULUT'!O39</f>
        <v>0</v>
      </c>
      <c r="N278" s="355">
        <f>'3. KIINTEÄT KULUT'!P39</f>
        <v>0</v>
      </c>
      <c r="O278" s="355">
        <f>'3. KIINTEÄT KULUT'!Q39</f>
        <v>0</v>
      </c>
      <c r="P278" s="355">
        <f>'3. KIINTEÄT KULUT'!R39</f>
        <v>0</v>
      </c>
      <c r="Q278" s="360">
        <f t="shared" si="144"/>
        <v>0</v>
      </c>
    </row>
    <row r="279" spans="3:17" x14ac:dyDescent="0.2">
      <c r="C279" s="44" t="s">
        <v>26</v>
      </c>
      <c r="D279" s="105"/>
      <c r="E279" s="356">
        <f t="shared" ref="E279:P279" si="150">E278-E278/(1+$D278/100)</f>
        <v>0</v>
      </c>
      <c r="F279" s="356">
        <f t="shared" si="150"/>
        <v>0</v>
      </c>
      <c r="G279" s="356">
        <f t="shared" si="150"/>
        <v>0</v>
      </c>
      <c r="H279" s="356">
        <f t="shared" si="150"/>
        <v>0</v>
      </c>
      <c r="I279" s="356">
        <f t="shared" si="150"/>
        <v>0</v>
      </c>
      <c r="J279" s="356">
        <f t="shared" si="150"/>
        <v>0</v>
      </c>
      <c r="K279" s="356">
        <f t="shared" si="150"/>
        <v>0</v>
      </c>
      <c r="L279" s="356">
        <f t="shared" si="150"/>
        <v>0</v>
      </c>
      <c r="M279" s="356">
        <f t="shared" si="150"/>
        <v>0</v>
      </c>
      <c r="N279" s="356">
        <f t="shared" si="150"/>
        <v>0</v>
      </c>
      <c r="O279" s="356">
        <f t="shared" si="150"/>
        <v>0</v>
      </c>
      <c r="P279" s="356">
        <f t="shared" si="150"/>
        <v>0</v>
      </c>
      <c r="Q279" s="360">
        <f t="shared" si="144"/>
        <v>0</v>
      </c>
    </row>
    <row r="280" spans="3:17" x14ac:dyDescent="0.2">
      <c r="C280" s="41" t="str">
        <f>'3. KIINTEÄT KULUT'!C40</f>
        <v xml:space="preserve"> Lämmitys</v>
      </c>
      <c r="D280" s="112">
        <f>'3. KIINTEÄT KULUT'!E40</f>
        <v>25.5</v>
      </c>
      <c r="E280" s="355">
        <f>'3. KIINTEÄT KULUT'!G40</f>
        <v>0</v>
      </c>
      <c r="F280" s="355">
        <f>'3. KIINTEÄT KULUT'!H40</f>
        <v>0</v>
      </c>
      <c r="G280" s="355">
        <f>'3. KIINTEÄT KULUT'!I40</f>
        <v>0</v>
      </c>
      <c r="H280" s="355">
        <f>'3. KIINTEÄT KULUT'!J40</f>
        <v>0</v>
      </c>
      <c r="I280" s="355">
        <f>'3. KIINTEÄT KULUT'!K40</f>
        <v>0</v>
      </c>
      <c r="J280" s="355">
        <f>'3. KIINTEÄT KULUT'!L40</f>
        <v>0</v>
      </c>
      <c r="K280" s="355">
        <f>'3. KIINTEÄT KULUT'!M40</f>
        <v>0</v>
      </c>
      <c r="L280" s="355">
        <f>'3. KIINTEÄT KULUT'!N40</f>
        <v>0</v>
      </c>
      <c r="M280" s="355">
        <f>'3. KIINTEÄT KULUT'!O40</f>
        <v>0</v>
      </c>
      <c r="N280" s="355">
        <f>'3. KIINTEÄT KULUT'!P40</f>
        <v>0</v>
      </c>
      <c r="O280" s="355">
        <f>'3. KIINTEÄT KULUT'!Q40</f>
        <v>0</v>
      </c>
      <c r="P280" s="355">
        <f>'3. KIINTEÄT KULUT'!R40</f>
        <v>0</v>
      </c>
      <c r="Q280" s="360">
        <f t="shared" si="144"/>
        <v>0</v>
      </c>
    </row>
    <row r="281" spans="3:17" x14ac:dyDescent="0.2">
      <c r="C281" s="44" t="s">
        <v>26</v>
      </c>
      <c r="D281" s="106"/>
      <c r="E281" s="362">
        <f t="shared" ref="E281:P281" si="151">E280-E280/(1+$D280/100)</f>
        <v>0</v>
      </c>
      <c r="F281" s="362">
        <f t="shared" si="151"/>
        <v>0</v>
      </c>
      <c r="G281" s="362">
        <f t="shared" si="151"/>
        <v>0</v>
      </c>
      <c r="H281" s="362">
        <f t="shared" si="151"/>
        <v>0</v>
      </c>
      <c r="I281" s="362">
        <f t="shared" si="151"/>
        <v>0</v>
      </c>
      <c r="J281" s="362">
        <f t="shared" si="151"/>
        <v>0</v>
      </c>
      <c r="K281" s="362">
        <f t="shared" si="151"/>
        <v>0</v>
      </c>
      <c r="L281" s="362">
        <f t="shared" si="151"/>
        <v>0</v>
      </c>
      <c r="M281" s="362">
        <f t="shared" si="151"/>
        <v>0</v>
      </c>
      <c r="N281" s="362">
        <f t="shared" si="151"/>
        <v>0</v>
      </c>
      <c r="O281" s="362">
        <f t="shared" si="151"/>
        <v>0</v>
      </c>
      <c r="P281" s="362">
        <f t="shared" si="151"/>
        <v>0</v>
      </c>
      <c r="Q281" s="360">
        <f t="shared" si="144"/>
        <v>0</v>
      </c>
    </row>
    <row r="282" spans="3:17" x14ac:dyDescent="0.2">
      <c r="C282" s="41" t="str">
        <f>'3. KIINTEÄT KULUT'!C41</f>
        <v xml:space="preserve"> Puhtaanapito, ulkoalueiden hoito</v>
      </c>
      <c r="D282" s="112">
        <f>'3. KIINTEÄT KULUT'!E41</f>
        <v>25.5</v>
      </c>
      <c r="E282" s="363">
        <f>'3. KIINTEÄT KULUT'!G41</f>
        <v>0</v>
      </c>
      <c r="F282" s="363">
        <f>'3. KIINTEÄT KULUT'!H41</f>
        <v>0</v>
      </c>
      <c r="G282" s="363">
        <f>'3. KIINTEÄT KULUT'!I41</f>
        <v>0</v>
      </c>
      <c r="H282" s="363">
        <f>'3. KIINTEÄT KULUT'!J41</f>
        <v>0</v>
      </c>
      <c r="I282" s="363">
        <f>'3. KIINTEÄT KULUT'!K41</f>
        <v>0</v>
      </c>
      <c r="J282" s="363">
        <f>'3. KIINTEÄT KULUT'!L41</f>
        <v>0</v>
      </c>
      <c r="K282" s="363">
        <f>'3. KIINTEÄT KULUT'!M41</f>
        <v>0</v>
      </c>
      <c r="L282" s="363">
        <f>'3. KIINTEÄT KULUT'!N41</f>
        <v>0</v>
      </c>
      <c r="M282" s="363">
        <f>'3. KIINTEÄT KULUT'!O41</f>
        <v>0</v>
      </c>
      <c r="N282" s="363">
        <f>'3. KIINTEÄT KULUT'!P41</f>
        <v>0</v>
      </c>
      <c r="O282" s="363">
        <f>'3. KIINTEÄT KULUT'!Q41</f>
        <v>0</v>
      </c>
      <c r="P282" s="363">
        <f>'3. KIINTEÄT KULUT'!R41</f>
        <v>0</v>
      </c>
      <c r="Q282" s="360">
        <f t="shared" si="144"/>
        <v>0</v>
      </c>
    </row>
    <row r="283" spans="3:17" x14ac:dyDescent="0.2">
      <c r="C283" s="44" t="s">
        <v>26</v>
      </c>
      <c r="D283" s="106"/>
      <c r="E283" s="362">
        <f t="shared" ref="E283:P283" si="152">E282-E282/(1+$D282/100)</f>
        <v>0</v>
      </c>
      <c r="F283" s="362">
        <f t="shared" si="152"/>
        <v>0</v>
      </c>
      <c r="G283" s="362">
        <f t="shared" si="152"/>
        <v>0</v>
      </c>
      <c r="H283" s="362">
        <f t="shared" si="152"/>
        <v>0</v>
      </c>
      <c r="I283" s="362">
        <f t="shared" si="152"/>
        <v>0</v>
      </c>
      <c r="J283" s="362">
        <f t="shared" si="152"/>
        <v>0</v>
      </c>
      <c r="K283" s="362">
        <f t="shared" si="152"/>
        <v>0</v>
      </c>
      <c r="L283" s="362">
        <f t="shared" si="152"/>
        <v>0</v>
      </c>
      <c r="M283" s="362">
        <f t="shared" si="152"/>
        <v>0</v>
      </c>
      <c r="N283" s="362">
        <f t="shared" si="152"/>
        <v>0</v>
      </c>
      <c r="O283" s="362">
        <f t="shared" si="152"/>
        <v>0</v>
      </c>
      <c r="P283" s="362">
        <f t="shared" si="152"/>
        <v>0</v>
      </c>
      <c r="Q283" s="360">
        <f t="shared" si="144"/>
        <v>0</v>
      </c>
    </row>
    <row r="284" spans="3:17" x14ac:dyDescent="0.2">
      <c r="C284" s="41" t="str">
        <f>'3. KIINTEÄT KULUT'!C42</f>
        <v xml:space="preserve"> Toimitilojen korjaus</v>
      </c>
      <c r="D284" s="112">
        <f>'3. KIINTEÄT KULUT'!E42</f>
        <v>25.5</v>
      </c>
      <c r="E284" s="363">
        <f>'3. KIINTEÄT KULUT'!G42</f>
        <v>0</v>
      </c>
      <c r="F284" s="363">
        <f>'3. KIINTEÄT KULUT'!H42</f>
        <v>0</v>
      </c>
      <c r="G284" s="363">
        <f>'3. KIINTEÄT KULUT'!I42</f>
        <v>0</v>
      </c>
      <c r="H284" s="363">
        <f>'3. KIINTEÄT KULUT'!J42</f>
        <v>0</v>
      </c>
      <c r="I284" s="363">
        <f>'3. KIINTEÄT KULUT'!K42</f>
        <v>0</v>
      </c>
      <c r="J284" s="363">
        <f>'3. KIINTEÄT KULUT'!L42</f>
        <v>0</v>
      </c>
      <c r="K284" s="363">
        <f>'3. KIINTEÄT KULUT'!M42</f>
        <v>0</v>
      </c>
      <c r="L284" s="363">
        <f>'3. KIINTEÄT KULUT'!N42</f>
        <v>0</v>
      </c>
      <c r="M284" s="363">
        <f>'3. KIINTEÄT KULUT'!O42</f>
        <v>0</v>
      </c>
      <c r="N284" s="363">
        <f>'3. KIINTEÄT KULUT'!P42</f>
        <v>0</v>
      </c>
      <c r="O284" s="363">
        <f>'3. KIINTEÄT KULUT'!Q42</f>
        <v>0</v>
      </c>
      <c r="P284" s="363">
        <f>'3. KIINTEÄT KULUT'!R42</f>
        <v>0</v>
      </c>
      <c r="Q284" s="360">
        <f t="shared" si="144"/>
        <v>0</v>
      </c>
    </row>
    <row r="285" spans="3:17" x14ac:dyDescent="0.2">
      <c r="C285" s="44" t="s">
        <v>26</v>
      </c>
      <c r="D285" s="106"/>
      <c r="E285" s="362">
        <f t="shared" ref="E285:P285" si="153">E284-E284/(1+$D284/100)</f>
        <v>0</v>
      </c>
      <c r="F285" s="362">
        <f t="shared" si="153"/>
        <v>0</v>
      </c>
      <c r="G285" s="362">
        <f t="shared" si="153"/>
        <v>0</v>
      </c>
      <c r="H285" s="362">
        <f t="shared" si="153"/>
        <v>0</v>
      </c>
      <c r="I285" s="362">
        <f t="shared" si="153"/>
        <v>0</v>
      </c>
      <c r="J285" s="362">
        <f t="shared" si="153"/>
        <v>0</v>
      </c>
      <c r="K285" s="362">
        <f t="shared" si="153"/>
        <v>0</v>
      </c>
      <c r="L285" s="362">
        <f t="shared" si="153"/>
        <v>0</v>
      </c>
      <c r="M285" s="362">
        <f t="shared" si="153"/>
        <v>0</v>
      </c>
      <c r="N285" s="362">
        <f t="shared" si="153"/>
        <v>0</v>
      </c>
      <c r="O285" s="362">
        <f t="shared" si="153"/>
        <v>0</v>
      </c>
      <c r="P285" s="362">
        <f t="shared" si="153"/>
        <v>0</v>
      </c>
      <c r="Q285" s="360">
        <f t="shared" si="144"/>
        <v>0</v>
      </c>
    </row>
    <row r="286" spans="3:17" x14ac:dyDescent="0.2">
      <c r="C286" s="41" t="str">
        <f>'3. KIINTEÄT KULUT'!C43</f>
        <v xml:space="preserve"> Jätehuolto</v>
      </c>
      <c r="D286" s="112">
        <f>'3. KIINTEÄT KULUT'!E43</f>
        <v>25.5</v>
      </c>
      <c r="E286" s="363">
        <f>'3. KIINTEÄT KULUT'!G43</f>
        <v>0</v>
      </c>
      <c r="F286" s="363">
        <f>'3. KIINTEÄT KULUT'!H43</f>
        <v>0</v>
      </c>
      <c r="G286" s="363">
        <f>'3. KIINTEÄT KULUT'!I43</f>
        <v>0</v>
      </c>
      <c r="H286" s="363">
        <f>'3. KIINTEÄT KULUT'!J43</f>
        <v>0</v>
      </c>
      <c r="I286" s="363">
        <f>'3. KIINTEÄT KULUT'!K43</f>
        <v>0</v>
      </c>
      <c r="J286" s="363">
        <f>'3. KIINTEÄT KULUT'!L43</f>
        <v>0</v>
      </c>
      <c r="K286" s="363">
        <f>'3. KIINTEÄT KULUT'!M43</f>
        <v>0</v>
      </c>
      <c r="L286" s="363">
        <f>'3. KIINTEÄT KULUT'!N43</f>
        <v>0</v>
      </c>
      <c r="M286" s="363">
        <f>'3. KIINTEÄT KULUT'!O43</f>
        <v>0</v>
      </c>
      <c r="N286" s="363">
        <f>'3. KIINTEÄT KULUT'!P43</f>
        <v>0</v>
      </c>
      <c r="O286" s="363">
        <f>'3. KIINTEÄT KULUT'!Q43</f>
        <v>0</v>
      </c>
      <c r="P286" s="363">
        <f>'3. KIINTEÄT KULUT'!R43</f>
        <v>0</v>
      </c>
      <c r="Q286" s="360">
        <f t="shared" si="144"/>
        <v>0</v>
      </c>
    </row>
    <row r="287" spans="3:17" x14ac:dyDescent="0.2">
      <c r="C287" s="44" t="s">
        <v>26</v>
      </c>
      <c r="D287" s="106"/>
      <c r="E287" s="362">
        <f t="shared" ref="E287:P287" si="154">E286-E286/(1+$D286/100)</f>
        <v>0</v>
      </c>
      <c r="F287" s="362">
        <f t="shared" si="154"/>
        <v>0</v>
      </c>
      <c r="G287" s="362">
        <f t="shared" si="154"/>
        <v>0</v>
      </c>
      <c r="H287" s="362">
        <f t="shared" si="154"/>
        <v>0</v>
      </c>
      <c r="I287" s="362">
        <f t="shared" si="154"/>
        <v>0</v>
      </c>
      <c r="J287" s="362">
        <f t="shared" si="154"/>
        <v>0</v>
      </c>
      <c r="K287" s="362">
        <f t="shared" si="154"/>
        <v>0</v>
      </c>
      <c r="L287" s="362">
        <f t="shared" si="154"/>
        <v>0</v>
      </c>
      <c r="M287" s="362">
        <f t="shared" si="154"/>
        <v>0</v>
      </c>
      <c r="N287" s="362">
        <f t="shared" si="154"/>
        <v>0</v>
      </c>
      <c r="O287" s="362">
        <f t="shared" si="154"/>
        <v>0</v>
      </c>
      <c r="P287" s="362">
        <f t="shared" si="154"/>
        <v>0</v>
      </c>
      <c r="Q287" s="360">
        <f t="shared" si="144"/>
        <v>0</v>
      </c>
    </row>
    <row r="288" spans="3:17" x14ac:dyDescent="0.2">
      <c r="C288" s="41" t="str">
        <f>'3. KIINTEÄT KULUT'!C44</f>
        <v xml:space="preserve"> Vartiointi, lukituspalvelut</v>
      </c>
      <c r="D288" s="112">
        <f>'3. KIINTEÄT KULUT'!E44</f>
        <v>25.5</v>
      </c>
      <c r="E288" s="363">
        <f>'3. KIINTEÄT KULUT'!G44</f>
        <v>0</v>
      </c>
      <c r="F288" s="363">
        <f>'3. KIINTEÄT KULUT'!H44</f>
        <v>0</v>
      </c>
      <c r="G288" s="363">
        <f>'3. KIINTEÄT KULUT'!I44</f>
        <v>0</v>
      </c>
      <c r="H288" s="363">
        <f>'3. KIINTEÄT KULUT'!J44</f>
        <v>0</v>
      </c>
      <c r="I288" s="363">
        <f>'3. KIINTEÄT KULUT'!K44</f>
        <v>0</v>
      </c>
      <c r="J288" s="363">
        <f>'3. KIINTEÄT KULUT'!L44</f>
        <v>0</v>
      </c>
      <c r="K288" s="363">
        <f>'3. KIINTEÄT KULUT'!M44</f>
        <v>0</v>
      </c>
      <c r="L288" s="363">
        <f>'3. KIINTEÄT KULUT'!N44</f>
        <v>0</v>
      </c>
      <c r="M288" s="363">
        <f>'3. KIINTEÄT KULUT'!O44</f>
        <v>0</v>
      </c>
      <c r="N288" s="363">
        <f>'3. KIINTEÄT KULUT'!P44</f>
        <v>0</v>
      </c>
      <c r="O288" s="363">
        <f>'3. KIINTEÄT KULUT'!Q44</f>
        <v>0</v>
      </c>
      <c r="P288" s="363">
        <f>'3. KIINTEÄT KULUT'!R44</f>
        <v>0</v>
      </c>
      <c r="Q288" s="360">
        <f t="shared" si="144"/>
        <v>0</v>
      </c>
    </row>
    <row r="289" spans="3:17" x14ac:dyDescent="0.2">
      <c r="C289" s="44" t="s">
        <v>26</v>
      </c>
      <c r="D289" s="109" t="s">
        <v>4</v>
      </c>
      <c r="E289" s="362">
        <f t="shared" ref="E289:P289" si="155">E288-E288/(1+$D288/100)</f>
        <v>0</v>
      </c>
      <c r="F289" s="362">
        <f t="shared" si="155"/>
        <v>0</v>
      </c>
      <c r="G289" s="362">
        <f t="shared" si="155"/>
        <v>0</v>
      </c>
      <c r="H289" s="362">
        <f t="shared" si="155"/>
        <v>0</v>
      </c>
      <c r="I289" s="362">
        <f t="shared" si="155"/>
        <v>0</v>
      </c>
      <c r="J289" s="362">
        <f t="shared" si="155"/>
        <v>0</v>
      </c>
      <c r="K289" s="362">
        <f t="shared" si="155"/>
        <v>0</v>
      </c>
      <c r="L289" s="362">
        <f t="shared" si="155"/>
        <v>0</v>
      </c>
      <c r="M289" s="362">
        <f t="shared" si="155"/>
        <v>0</v>
      </c>
      <c r="N289" s="362">
        <f t="shared" si="155"/>
        <v>0</v>
      </c>
      <c r="O289" s="362">
        <f t="shared" si="155"/>
        <v>0</v>
      </c>
      <c r="P289" s="362">
        <f t="shared" si="155"/>
        <v>0</v>
      </c>
      <c r="Q289" s="360">
        <f t="shared" si="144"/>
        <v>0</v>
      </c>
    </row>
    <row r="290" spans="3:17" x14ac:dyDescent="0.2">
      <c r="C290" s="41" t="str">
        <f>'3. KIINTEÄT KULUT'!C45</f>
        <v xml:space="preserve"> Kiinteistövakuutukset</v>
      </c>
      <c r="D290" s="112">
        <f>'3. KIINTEÄT KULUT'!E45</f>
        <v>0</v>
      </c>
      <c r="E290" s="363">
        <f>'3. KIINTEÄT KULUT'!G45</f>
        <v>0</v>
      </c>
      <c r="F290" s="363">
        <f>'3. KIINTEÄT KULUT'!H45</f>
        <v>0</v>
      </c>
      <c r="G290" s="363">
        <f>'3. KIINTEÄT KULUT'!I45</f>
        <v>0</v>
      </c>
      <c r="H290" s="363">
        <f>'3. KIINTEÄT KULUT'!J45</f>
        <v>0</v>
      </c>
      <c r="I290" s="363">
        <f>'3. KIINTEÄT KULUT'!K45</f>
        <v>0</v>
      </c>
      <c r="J290" s="363">
        <f>'3. KIINTEÄT KULUT'!L45</f>
        <v>0</v>
      </c>
      <c r="K290" s="363">
        <f>'3. KIINTEÄT KULUT'!M45</f>
        <v>0</v>
      </c>
      <c r="L290" s="363">
        <f>'3. KIINTEÄT KULUT'!N45</f>
        <v>0</v>
      </c>
      <c r="M290" s="363">
        <f>'3. KIINTEÄT KULUT'!O45</f>
        <v>0</v>
      </c>
      <c r="N290" s="363">
        <f>'3. KIINTEÄT KULUT'!P45</f>
        <v>0</v>
      </c>
      <c r="O290" s="363">
        <f>'3. KIINTEÄT KULUT'!Q45</f>
        <v>0</v>
      </c>
      <c r="P290" s="363">
        <f>'3. KIINTEÄT KULUT'!R45</f>
        <v>0</v>
      </c>
      <c r="Q290" s="360">
        <f t="shared" si="144"/>
        <v>0</v>
      </c>
    </row>
    <row r="291" spans="3:17" x14ac:dyDescent="0.2">
      <c r="C291" s="42" t="s">
        <v>26</v>
      </c>
      <c r="D291" s="106"/>
      <c r="E291" s="362">
        <f t="shared" ref="E291:P291" si="156">E290-E290/(1+$D290/100)</f>
        <v>0</v>
      </c>
      <c r="F291" s="362">
        <f t="shared" si="156"/>
        <v>0</v>
      </c>
      <c r="G291" s="362">
        <f t="shared" si="156"/>
        <v>0</v>
      </c>
      <c r="H291" s="362">
        <f t="shared" si="156"/>
        <v>0</v>
      </c>
      <c r="I291" s="362">
        <f t="shared" si="156"/>
        <v>0</v>
      </c>
      <c r="J291" s="362">
        <f t="shared" si="156"/>
        <v>0</v>
      </c>
      <c r="K291" s="362">
        <f t="shared" si="156"/>
        <v>0</v>
      </c>
      <c r="L291" s="362">
        <f t="shared" si="156"/>
        <v>0</v>
      </c>
      <c r="M291" s="362">
        <f t="shared" si="156"/>
        <v>0</v>
      </c>
      <c r="N291" s="362">
        <f t="shared" si="156"/>
        <v>0</v>
      </c>
      <c r="O291" s="362">
        <f t="shared" si="156"/>
        <v>0</v>
      </c>
      <c r="P291" s="362">
        <f t="shared" si="156"/>
        <v>0</v>
      </c>
      <c r="Q291" s="360">
        <f>SUM(E291:P291)</f>
        <v>0</v>
      </c>
    </row>
    <row r="292" spans="3:17" x14ac:dyDescent="0.2">
      <c r="C292" s="41" t="str">
        <f>'3. KIINTEÄT KULUT'!C46</f>
        <v xml:space="preserve"> Kiinteistövero, muut kulut</v>
      </c>
      <c r="D292" s="112">
        <f>'3. KIINTEÄT KULUT'!E46</f>
        <v>0</v>
      </c>
      <c r="E292" s="363">
        <f>'3. KIINTEÄT KULUT'!G46</f>
        <v>0</v>
      </c>
      <c r="F292" s="363">
        <f>'3. KIINTEÄT KULUT'!H46</f>
        <v>0</v>
      </c>
      <c r="G292" s="363">
        <f>'3. KIINTEÄT KULUT'!I46</f>
        <v>0</v>
      </c>
      <c r="H292" s="363">
        <f>'3. KIINTEÄT KULUT'!J46</f>
        <v>0</v>
      </c>
      <c r="I292" s="363">
        <f>'3. KIINTEÄT KULUT'!K46</f>
        <v>0</v>
      </c>
      <c r="J292" s="363">
        <f>'3. KIINTEÄT KULUT'!L46</f>
        <v>0</v>
      </c>
      <c r="K292" s="363">
        <f>'3. KIINTEÄT KULUT'!M46</f>
        <v>0</v>
      </c>
      <c r="L292" s="363">
        <f>'3. KIINTEÄT KULUT'!N46</f>
        <v>0</v>
      </c>
      <c r="M292" s="363">
        <f>'3. KIINTEÄT KULUT'!O46</f>
        <v>0</v>
      </c>
      <c r="N292" s="363">
        <f>'3. KIINTEÄT KULUT'!P46</f>
        <v>0</v>
      </c>
      <c r="O292" s="363">
        <f>'3. KIINTEÄT KULUT'!Q46</f>
        <v>0</v>
      </c>
      <c r="P292" s="363">
        <f>'3. KIINTEÄT KULUT'!R46</f>
        <v>0</v>
      </c>
      <c r="Q292" s="360">
        <f t="shared" ref="Q292" si="157">SUM(E292:P292)</f>
        <v>0</v>
      </c>
    </row>
    <row r="293" spans="3:17" x14ac:dyDescent="0.2">
      <c r="C293" s="42" t="s">
        <v>26</v>
      </c>
      <c r="D293" s="106"/>
      <c r="E293" s="362">
        <f t="shared" ref="E293:P293" si="158">E292-E292/(1+$D292/100)</f>
        <v>0</v>
      </c>
      <c r="F293" s="362">
        <f t="shared" si="158"/>
        <v>0</v>
      </c>
      <c r="G293" s="362">
        <f t="shared" si="158"/>
        <v>0</v>
      </c>
      <c r="H293" s="362">
        <f t="shared" si="158"/>
        <v>0</v>
      </c>
      <c r="I293" s="362">
        <f t="shared" si="158"/>
        <v>0</v>
      </c>
      <c r="J293" s="362">
        <f t="shared" si="158"/>
        <v>0</v>
      </c>
      <c r="K293" s="362">
        <f t="shared" si="158"/>
        <v>0</v>
      </c>
      <c r="L293" s="362">
        <f t="shared" si="158"/>
        <v>0</v>
      </c>
      <c r="M293" s="362">
        <f t="shared" si="158"/>
        <v>0</v>
      </c>
      <c r="N293" s="362">
        <f t="shared" si="158"/>
        <v>0</v>
      </c>
      <c r="O293" s="362">
        <f t="shared" si="158"/>
        <v>0</v>
      </c>
      <c r="P293" s="362">
        <f t="shared" si="158"/>
        <v>0</v>
      </c>
      <c r="Q293" s="360">
        <f>SUM(E293:P293)</f>
        <v>0</v>
      </c>
    </row>
    <row r="294" spans="3:17" s="134" customFormat="1" x14ac:dyDescent="0.2">
      <c r="C294" s="135" t="str">
        <f>'3. KIINTEÄT KULUT'!C47</f>
        <v xml:space="preserve"> Kone- ja työajoneuvokulut, liikekäyttö</v>
      </c>
      <c r="D294" s="136">
        <f>'3. KIINTEÄT KULUT'!E47</f>
        <v>0</v>
      </c>
      <c r="E294" s="376">
        <f>'3. KIINTEÄT KULUT'!G47</f>
        <v>0</v>
      </c>
      <c r="F294" s="376">
        <f>'3. KIINTEÄT KULUT'!H47</f>
        <v>0</v>
      </c>
      <c r="G294" s="376">
        <f>'3. KIINTEÄT KULUT'!I47</f>
        <v>0</v>
      </c>
      <c r="H294" s="376">
        <f>'3. KIINTEÄT KULUT'!J47</f>
        <v>0</v>
      </c>
      <c r="I294" s="376">
        <f>'3. KIINTEÄT KULUT'!K47</f>
        <v>0</v>
      </c>
      <c r="J294" s="376">
        <f>'3. KIINTEÄT KULUT'!L47</f>
        <v>0</v>
      </c>
      <c r="K294" s="376">
        <f>'3. KIINTEÄT KULUT'!M47</f>
        <v>0</v>
      </c>
      <c r="L294" s="376">
        <f>'3. KIINTEÄT KULUT'!N47</f>
        <v>0</v>
      </c>
      <c r="M294" s="376">
        <f>'3. KIINTEÄT KULUT'!O47</f>
        <v>0</v>
      </c>
      <c r="N294" s="376">
        <f>'3. KIINTEÄT KULUT'!P47</f>
        <v>0</v>
      </c>
      <c r="O294" s="376">
        <f>'3. KIINTEÄT KULUT'!Q47</f>
        <v>0</v>
      </c>
      <c r="P294" s="376">
        <f>'3. KIINTEÄT KULUT'!R47</f>
        <v>0</v>
      </c>
      <c r="Q294" s="359">
        <f t="shared" ref="Q294" si="159">SUM(E294:P294)</f>
        <v>0</v>
      </c>
    </row>
    <row r="295" spans="3:17" x14ac:dyDescent="0.2">
      <c r="C295" s="41" t="str">
        <f>'3. KIINTEÄT KULUT'!C48</f>
        <v xml:space="preserve"> Leasing- ja vuokrakulut</v>
      </c>
      <c r="D295" s="112">
        <f>'3. KIINTEÄT KULUT'!E48</f>
        <v>25.5</v>
      </c>
      <c r="E295" s="146">
        <f>'3. KIINTEÄT KULUT'!G48</f>
        <v>0</v>
      </c>
      <c r="F295" s="146">
        <f>'3. KIINTEÄT KULUT'!H48</f>
        <v>0</v>
      </c>
      <c r="G295" s="146">
        <f>'3. KIINTEÄT KULUT'!I48</f>
        <v>0</v>
      </c>
      <c r="H295" s="146">
        <f>'3. KIINTEÄT KULUT'!J48</f>
        <v>0</v>
      </c>
      <c r="I295" s="146">
        <f>'3. KIINTEÄT KULUT'!K48</f>
        <v>0</v>
      </c>
      <c r="J295" s="146">
        <f>'3. KIINTEÄT KULUT'!L48</f>
        <v>0</v>
      </c>
      <c r="K295" s="146">
        <f>'3. KIINTEÄT KULUT'!M48</f>
        <v>0</v>
      </c>
      <c r="L295" s="146">
        <f>'3. KIINTEÄT KULUT'!N48</f>
        <v>0</v>
      </c>
      <c r="M295" s="146">
        <f>'3. KIINTEÄT KULUT'!O48</f>
        <v>0</v>
      </c>
      <c r="N295" s="146">
        <f>'3. KIINTEÄT KULUT'!P48</f>
        <v>0</v>
      </c>
      <c r="O295" s="146">
        <f>'3. KIINTEÄT KULUT'!Q48</f>
        <v>0</v>
      </c>
      <c r="P295" s="146">
        <f>'3. KIINTEÄT KULUT'!R48</f>
        <v>0</v>
      </c>
      <c r="Q295" s="360">
        <f t="shared" ref="Q295" si="160">SUM(E295:P295)</f>
        <v>0</v>
      </c>
    </row>
    <row r="296" spans="3:17" x14ac:dyDescent="0.2">
      <c r="C296" s="42" t="s">
        <v>26</v>
      </c>
      <c r="D296" s="106"/>
      <c r="E296" s="362">
        <f t="shared" ref="E296:P296" si="161">E295-E295/(1+$D295/100)</f>
        <v>0</v>
      </c>
      <c r="F296" s="362">
        <f t="shared" si="161"/>
        <v>0</v>
      </c>
      <c r="G296" s="362">
        <f t="shared" si="161"/>
        <v>0</v>
      </c>
      <c r="H296" s="362">
        <f t="shared" si="161"/>
        <v>0</v>
      </c>
      <c r="I296" s="362">
        <f t="shared" si="161"/>
        <v>0</v>
      </c>
      <c r="J296" s="362">
        <f t="shared" si="161"/>
        <v>0</v>
      </c>
      <c r="K296" s="362">
        <f t="shared" si="161"/>
        <v>0</v>
      </c>
      <c r="L296" s="362">
        <f t="shared" si="161"/>
        <v>0</v>
      </c>
      <c r="M296" s="362">
        <f t="shared" si="161"/>
        <v>0</v>
      </c>
      <c r="N296" s="362">
        <f t="shared" si="161"/>
        <v>0</v>
      </c>
      <c r="O296" s="362">
        <f t="shared" si="161"/>
        <v>0</v>
      </c>
      <c r="P296" s="362">
        <f t="shared" si="161"/>
        <v>0</v>
      </c>
      <c r="Q296" s="360">
        <f>SUM(E296:P296)</f>
        <v>0</v>
      </c>
    </row>
    <row r="297" spans="3:17" x14ac:dyDescent="0.2">
      <c r="C297" s="41" t="str">
        <f>'3. KIINTEÄT KULUT'!C49</f>
        <v xml:space="preserve"> Polttoaine</v>
      </c>
      <c r="D297" s="112">
        <f>'3. KIINTEÄT KULUT'!E49</f>
        <v>25.5</v>
      </c>
      <c r="E297" s="363">
        <f>'3. KIINTEÄT KULUT'!G49</f>
        <v>0</v>
      </c>
      <c r="F297" s="363">
        <f>'3. KIINTEÄT KULUT'!H49</f>
        <v>0</v>
      </c>
      <c r="G297" s="363">
        <f>'3. KIINTEÄT KULUT'!I49</f>
        <v>0</v>
      </c>
      <c r="H297" s="363">
        <f>'3. KIINTEÄT KULUT'!J49</f>
        <v>0</v>
      </c>
      <c r="I297" s="363">
        <f>'3. KIINTEÄT KULUT'!K49</f>
        <v>0</v>
      </c>
      <c r="J297" s="363">
        <f>'3. KIINTEÄT KULUT'!L49</f>
        <v>0</v>
      </c>
      <c r="K297" s="363">
        <f>'3. KIINTEÄT KULUT'!M49</f>
        <v>0</v>
      </c>
      <c r="L297" s="363">
        <f>'3. KIINTEÄT KULUT'!N49</f>
        <v>0</v>
      </c>
      <c r="M297" s="363">
        <f>'3. KIINTEÄT KULUT'!O49</f>
        <v>0</v>
      </c>
      <c r="N297" s="363">
        <f>'3. KIINTEÄT KULUT'!P49</f>
        <v>0</v>
      </c>
      <c r="O297" s="363">
        <f>'3. KIINTEÄT KULUT'!Q49</f>
        <v>0</v>
      </c>
      <c r="P297" s="363">
        <f>'3. KIINTEÄT KULUT'!R49</f>
        <v>0</v>
      </c>
      <c r="Q297" s="360">
        <f t="shared" ref="Q297" si="162">SUM(E297:P297)</f>
        <v>0</v>
      </c>
    </row>
    <row r="298" spans="3:17" x14ac:dyDescent="0.2">
      <c r="C298" s="42" t="s">
        <v>26</v>
      </c>
      <c r="D298" s="106"/>
      <c r="E298" s="362">
        <f t="shared" ref="E298:P298" si="163">E297-E297/(1+$D297/100)</f>
        <v>0</v>
      </c>
      <c r="F298" s="362">
        <f t="shared" si="163"/>
        <v>0</v>
      </c>
      <c r="G298" s="362">
        <f t="shared" si="163"/>
        <v>0</v>
      </c>
      <c r="H298" s="362">
        <f t="shared" si="163"/>
        <v>0</v>
      </c>
      <c r="I298" s="362">
        <f t="shared" si="163"/>
        <v>0</v>
      </c>
      <c r="J298" s="362">
        <f t="shared" si="163"/>
        <v>0</v>
      </c>
      <c r="K298" s="362">
        <f t="shared" si="163"/>
        <v>0</v>
      </c>
      <c r="L298" s="362">
        <f t="shared" si="163"/>
        <v>0</v>
      </c>
      <c r="M298" s="362">
        <f t="shared" si="163"/>
        <v>0</v>
      </c>
      <c r="N298" s="362">
        <f t="shared" si="163"/>
        <v>0</v>
      </c>
      <c r="O298" s="362">
        <f t="shared" si="163"/>
        <v>0</v>
      </c>
      <c r="P298" s="362">
        <f t="shared" si="163"/>
        <v>0</v>
      </c>
      <c r="Q298" s="360">
        <f>SUM(E298:P298)</f>
        <v>0</v>
      </c>
    </row>
    <row r="299" spans="3:17" x14ac:dyDescent="0.2">
      <c r="C299" s="41" t="str">
        <f>'3. KIINTEÄT KULUT'!C50</f>
        <v xml:space="preserve"> Huolto ja korjaus</v>
      </c>
      <c r="D299" s="112">
        <f>'3. KIINTEÄT KULUT'!E50</f>
        <v>25.5</v>
      </c>
      <c r="E299" s="363">
        <f>'3. KIINTEÄT KULUT'!G50</f>
        <v>0</v>
      </c>
      <c r="F299" s="363">
        <f>'3. KIINTEÄT KULUT'!H50</f>
        <v>0</v>
      </c>
      <c r="G299" s="363">
        <f>'3. KIINTEÄT KULUT'!I50</f>
        <v>0</v>
      </c>
      <c r="H299" s="363">
        <f>'3. KIINTEÄT KULUT'!J50</f>
        <v>0</v>
      </c>
      <c r="I299" s="363">
        <f>'3. KIINTEÄT KULUT'!K50</f>
        <v>0</v>
      </c>
      <c r="J299" s="363">
        <f>'3. KIINTEÄT KULUT'!L50</f>
        <v>0</v>
      </c>
      <c r="K299" s="363">
        <f>'3. KIINTEÄT KULUT'!M50</f>
        <v>0</v>
      </c>
      <c r="L299" s="363">
        <f>'3. KIINTEÄT KULUT'!N50</f>
        <v>0</v>
      </c>
      <c r="M299" s="363">
        <f>'3. KIINTEÄT KULUT'!O50</f>
        <v>0</v>
      </c>
      <c r="N299" s="363">
        <f>'3. KIINTEÄT KULUT'!P50</f>
        <v>0</v>
      </c>
      <c r="O299" s="363">
        <f>'3. KIINTEÄT KULUT'!Q50</f>
        <v>0</v>
      </c>
      <c r="P299" s="363">
        <f>'3. KIINTEÄT KULUT'!R50</f>
        <v>0</v>
      </c>
      <c r="Q299" s="360">
        <f t="shared" ref="Q299" si="164">SUM(E299:P299)</f>
        <v>0</v>
      </c>
    </row>
    <row r="300" spans="3:17" x14ac:dyDescent="0.2">
      <c r="C300" s="42" t="s">
        <v>26</v>
      </c>
      <c r="D300" s="106"/>
      <c r="E300" s="362">
        <f t="shared" ref="E300:P300" si="165">E299-E299/(1+$D299/100)</f>
        <v>0</v>
      </c>
      <c r="F300" s="362">
        <f t="shared" si="165"/>
        <v>0</v>
      </c>
      <c r="G300" s="362">
        <f t="shared" si="165"/>
        <v>0</v>
      </c>
      <c r="H300" s="362">
        <f t="shared" si="165"/>
        <v>0</v>
      </c>
      <c r="I300" s="362">
        <f t="shared" si="165"/>
        <v>0</v>
      </c>
      <c r="J300" s="362">
        <f t="shared" si="165"/>
        <v>0</v>
      </c>
      <c r="K300" s="362">
        <f t="shared" si="165"/>
        <v>0</v>
      </c>
      <c r="L300" s="362">
        <f t="shared" si="165"/>
        <v>0</v>
      </c>
      <c r="M300" s="362">
        <f t="shared" si="165"/>
        <v>0</v>
      </c>
      <c r="N300" s="362">
        <f t="shared" si="165"/>
        <v>0</v>
      </c>
      <c r="O300" s="362">
        <f t="shared" si="165"/>
        <v>0</v>
      </c>
      <c r="P300" s="362">
        <f t="shared" si="165"/>
        <v>0</v>
      </c>
      <c r="Q300" s="360">
        <f t="shared" ref="Q300:Q305" si="166">SUM(E300:P300)</f>
        <v>0</v>
      </c>
    </row>
    <row r="301" spans="3:17" x14ac:dyDescent="0.2">
      <c r="C301" s="41" t="str">
        <f>'3. KIINTEÄT KULUT'!C51</f>
        <v xml:space="preserve"> Vakuutukset ja käyttömaksut</v>
      </c>
      <c r="D301" s="385">
        <f>'3. KIINTEÄT KULUT'!E51</f>
        <v>0</v>
      </c>
      <c r="E301" s="146">
        <f>'3. KIINTEÄT KULUT'!G51</f>
        <v>0</v>
      </c>
      <c r="F301" s="146">
        <f>'3. KIINTEÄT KULUT'!H51</f>
        <v>0</v>
      </c>
      <c r="G301" s="146">
        <f>'3. KIINTEÄT KULUT'!I51</f>
        <v>0</v>
      </c>
      <c r="H301" s="146">
        <f>'3. KIINTEÄT KULUT'!J51</f>
        <v>0</v>
      </c>
      <c r="I301" s="146">
        <f>'3. KIINTEÄT KULUT'!K51</f>
        <v>0</v>
      </c>
      <c r="J301" s="146">
        <f>'3. KIINTEÄT KULUT'!L51</f>
        <v>0</v>
      </c>
      <c r="K301" s="146">
        <f>'3. KIINTEÄT KULUT'!M51</f>
        <v>0</v>
      </c>
      <c r="L301" s="146">
        <f>'3. KIINTEÄT KULUT'!N51</f>
        <v>0</v>
      </c>
      <c r="M301" s="146">
        <f>'3. KIINTEÄT KULUT'!O51</f>
        <v>0</v>
      </c>
      <c r="N301" s="146">
        <f>'3. KIINTEÄT KULUT'!P51</f>
        <v>0</v>
      </c>
      <c r="O301" s="146">
        <f>'3. KIINTEÄT KULUT'!Q51</f>
        <v>0</v>
      </c>
      <c r="P301" s="146">
        <f>'3. KIINTEÄT KULUT'!R51</f>
        <v>0</v>
      </c>
      <c r="Q301" s="360">
        <f t="shared" si="166"/>
        <v>0</v>
      </c>
    </row>
    <row r="302" spans="3:17" x14ac:dyDescent="0.2">
      <c r="C302" s="42" t="s">
        <v>26</v>
      </c>
      <c r="D302" s="108"/>
      <c r="E302" s="356">
        <f t="shared" ref="E302:P302" si="167">E301-E301/(1+$D301/100)</f>
        <v>0</v>
      </c>
      <c r="F302" s="356">
        <f t="shared" si="167"/>
        <v>0</v>
      </c>
      <c r="G302" s="356">
        <f t="shared" si="167"/>
        <v>0</v>
      </c>
      <c r="H302" s="356">
        <f t="shared" si="167"/>
        <v>0</v>
      </c>
      <c r="I302" s="356">
        <f t="shared" si="167"/>
        <v>0</v>
      </c>
      <c r="J302" s="356">
        <f t="shared" si="167"/>
        <v>0</v>
      </c>
      <c r="K302" s="356">
        <f t="shared" si="167"/>
        <v>0</v>
      </c>
      <c r="L302" s="356">
        <f t="shared" si="167"/>
        <v>0</v>
      </c>
      <c r="M302" s="356">
        <f t="shared" si="167"/>
        <v>0</v>
      </c>
      <c r="N302" s="356">
        <f t="shared" si="167"/>
        <v>0</v>
      </c>
      <c r="O302" s="356">
        <f t="shared" si="167"/>
        <v>0</v>
      </c>
      <c r="P302" s="356">
        <f t="shared" si="167"/>
        <v>0</v>
      </c>
      <c r="Q302" s="360">
        <f t="shared" si="166"/>
        <v>0</v>
      </c>
    </row>
    <row r="303" spans="3:17" x14ac:dyDescent="0.2">
      <c r="C303" s="41" t="str">
        <f>'3. KIINTEÄT KULUT'!C52</f>
        <v xml:space="preserve"> Muut konekulut</v>
      </c>
      <c r="D303" s="385">
        <f>'3. KIINTEÄT KULUT'!E52</f>
        <v>25.5</v>
      </c>
      <c r="E303" s="146">
        <f>'3. KIINTEÄT KULUT'!G52</f>
        <v>0</v>
      </c>
      <c r="F303" s="146">
        <f>'3. KIINTEÄT KULUT'!H52</f>
        <v>0</v>
      </c>
      <c r="G303" s="146">
        <f>'3. KIINTEÄT KULUT'!I52</f>
        <v>0</v>
      </c>
      <c r="H303" s="146">
        <f>'3. KIINTEÄT KULUT'!J52</f>
        <v>0</v>
      </c>
      <c r="I303" s="146">
        <f>'3. KIINTEÄT KULUT'!K52</f>
        <v>0</v>
      </c>
      <c r="J303" s="146">
        <f>'3. KIINTEÄT KULUT'!L52</f>
        <v>0</v>
      </c>
      <c r="K303" s="146">
        <f>'3. KIINTEÄT KULUT'!M52</f>
        <v>0</v>
      </c>
      <c r="L303" s="146">
        <f>'3. KIINTEÄT KULUT'!N52</f>
        <v>0</v>
      </c>
      <c r="M303" s="146">
        <f>'3. KIINTEÄT KULUT'!O52</f>
        <v>0</v>
      </c>
      <c r="N303" s="146">
        <f>'3. KIINTEÄT KULUT'!P52</f>
        <v>0</v>
      </c>
      <c r="O303" s="146">
        <f>'3. KIINTEÄT KULUT'!Q52</f>
        <v>0</v>
      </c>
      <c r="P303" s="146">
        <f>'3. KIINTEÄT KULUT'!R52</f>
        <v>0</v>
      </c>
      <c r="Q303" s="370">
        <f t="shared" si="166"/>
        <v>0</v>
      </c>
    </row>
    <row r="304" spans="3:17" x14ac:dyDescent="0.2">
      <c r="C304" s="42" t="s">
        <v>26</v>
      </c>
      <c r="D304" s="108"/>
      <c r="E304" s="356">
        <f t="shared" ref="E304:P304" si="168">E303-E303/(1+$D303/100)</f>
        <v>0</v>
      </c>
      <c r="F304" s="356">
        <f t="shared" si="168"/>
        <v>0</v>
      </c>
      <c r="G304" s="356">
        <f t="shared" si="168"/>
        <v>0</v>
      </c>
      <c r="H304" s="356">
        <f t="shared" si="168"/>
        <v>0</v>
      </c>
      <c r="I304" s="356">
        <f t="shared" si="168"/>
        <v>0</v>
      </c>
      <c r="J304" s="356">
        <f t="shared" si="168"/>
        <v>0</v>
      </c>
      <c r="K304" s="356">
        <f t="shared" si="168"/>
        <v>0</v>
      </c>
      <c r="L304" s="356">
        <f t="shared" si="168"/>
        <v>0</v>
      </c>
      <c r="M304" s="356">
        <f t="shared" si="168"/>
        <v>0</v>
      </c>
      <c r="N304" s="356">
        <f t="shared" si="168"/>
        <v>0</v>
      </c>
      <c r="O304" s="356">
        <f t="shared" si="168"/>
        <v>0</v>
      </c>
      <c r="P304" s="356">
        <f t="shared" si="168"/>
        <v>0</v>
      </c>
      <c r="Q304" s="360">
        <f t="shared" si="166"/>
        <v>0</v>
      </c>
    </row>
    <row r="305" spans="3:17" s="134" customFormat="1" x14ac:dyDescent="0.2">
      <c r="C305" s="135" t="str">
        <f>'3. KIINTEÄT KULUT'!C53</f>
        <v xml:space="preserve"> Atk-laite ja -ohjelmakulut</v>
      </c>
      <c r="D305" s="386">
        <f>'3. KIINTEÄT KULUT'!E53</f>
        <v>0</v>
      </c>
      <c r="E305" s="392">
        <f>'3. KIINTEÄT KULUT'!G53</f>
        <v>0</v>
      </c>
      <c r="F305" s="392">
        <f>'3. KIINTEÄT KULUT'!H53</f>
        <v>0</v>
      </c>
      <c r="G305" s="392">
        <f>'3. KIINTEÄT KULUT'!I53</f>
        <v>0</v>
      </c>
      <c r="H305" s="392">
        <f>'3. KIINTEÄT KULUT'!J53</f>
        <v>0</v>
      </c>
      <c r="I305" s="392">
        <f>'3. KIINTEÄT KULUT'!K53</f>
        <v>0</v>
      </c>
      <c r="J305" s="392">
        <f>'3. KIINTEÄT KULUT'!L53</f>
        <v>0</v>
      </c>
      <c r="K305" s="392">
        <f>'3. KIINTEÄT KULUT'!M53</f>
        <v>0</v>
      </c>
      <c r="L305" s="392">
        <f>'3. KIINTEÄT KULUT'!N53</f>
        <v>0</v>
      </c>
      <c r="M305" s="392">
        <f>'3. KIINTEÄT KULUT'!O53</f>
        <v>0</v>
      </c>
      <c r="N305" s="392">
        <f>'3. KIINTEÄT KULUT'!P53</f>
        <v>0</v>
      </c>
      <c r="O305" s="392">
        <f>'3. KIINTEÄT KULUT'!Q53</f>
        <v>0</v>
      </c>
      <c r="P305" s="392">
        <f>'3. KIINTEÄT KULUT'!R53</f>
        <v>0</v>
      </c>
      <c r="Q305" s="359">
        <f t="shared" si="166"/>
        <v>0</v>
      </c>
    </row>
    <row r="306" spans="3:17" x14ac:dyDescent="0.2">
      <c r="C306" s="41" t="str">
        <f>'3. KIINTEÄT KULUT'!C54</f>
        <v xml:space="preserve"> Laite- ja ohjelmavuokrat ja leasingit</v>
      </c>
      <c r="D306" s="385">
        <f>'3. KIINTEÄT KULUT'!E54</f>
        <v>25.5</v>
      </c>
      <c r="E306" s="146">
        <f>'3. KIINTEÄT KULUT'!G54</f>
        <v>0</v>
      </c>
      <c r="F306" s="146">
        <f>'3. KIINTEÄT KULUT'!H54</f>
        <v>0</v>
      </c>
      <c r="G306" s="146">
        <f>'3. KIINTEÄT KULUT'!I54</f>
        <v>0</v>
      </c>
      <c r="H306" s="146">
        <f>'3. KIINTEÄT KULUT'!J54</f>
        <v>0</v>
      </c>
      <c r="I306" s="146">
        <f>'3. KIINTEÄT KULUT'!K54</f>
        <v>0</v>
      </c>
      <c r="J306" s="146">
        <f>'3. KIINTEÄT KULUT'!L54</f>
        <v>0</v>
      </c>
      <c r="K306" s="146">
        <f>'3. KIINTEÄT KULUT'!M54</f>
        <v>0</v>
      </c>
      <c r="L306" s="146">
        <f>'3. KIINTEÄT KULUT'!N54</f>
        <v>0</v>
      </c>
      <c r="M306" s="146">
        <f>'3. KIINTEÄT KULUT'!O54</f>
        <v>0</v>
      </c>
      <c r="N306" s="146">
        <f>'3. KIINTEÄT KULUT'!P54</f>
        <v>0</v>
      </c>
      <c r="O306" s="146">
        <f>'3. KIINTEÄT KULUT'!Q54</f>
        <v>0</v>
      </c>
      <c r="P306" s="146">
        <f>'3. KIINTEÄT KULUT'!R54</f>
        <v>0</v>
      </c>
      <c r="Q306" s="360">
        <f t="shared" ref="Q306:Q328" si="169">SUM(E306:P306)</f>
        <v>0</v>
      </c>
    </row>
    <row r="307" spans="3:17" x14ac:dyDescent="0.2">
      <c r="C307" s="44" t="s">
        <v>26</v>
      </c>
      <c r="D307" s="109"/>
      <c r="E307" s="356">
        <f t="shared" ref="E307:P307" si="170">E306-E306/(1+$D306/100)</f>
        <v>0</v>
      </c>
      <c r="F307" s="356">
        <f t="shared" si="170"/>
        <v>0</v>
      </c>
      <c r="G307" s="356">
        <f t="shared" si="170"/>
        <v>0</v>
      </c>
      <c r="H307" s="356">
        <f t="shared" si="170"/>
        <v>0</v>
      </c>
      <c r="I307" s="356">
        <f t="shared" si="170"/>
        <v>0</v>
      </c>
      <c r="J307" s="356">
        <f t="shared" si="170"/>
        <v>0</v>
      </c>
      <c r="K307" s="356">
        <f t="shared" si="170"/>
        <v>0</v>
      </c>
      <c r="L307" s="356">
        <f t="shared" si="170"/>
        <v>0</v>
      </c>
      <c r="M307" s="356">
        <f t="shared" si="170"/>
        <v>0</v>
      </c>
      <c r="N307" s="356">
        <f t="shared" si="170"/>
        <v>0</v>
      </c>
      <c r="O307" s="356">
        <f t="shared" si="170"/>
        <v>0</v>
      </c>
      <c r="P307" s="356">
        <f t="shared" si="170"/>
        <v>0</v>
      </c>
      <c r="Q307" s="360">
        <f t="shared" si="169"/>
        <v>0</v>
      </c>
    </row>
    <row r="308" spans="3:17" x14ac:dyDescent="0.2">
      <c r="C308" s="41" t="str">
        <f>'3. KIINTEÄT KULUT'!C55</f>
        <v xml:space="preserve"> Ohjelmat, päivitykset ja ylläpito</v>
      </c>
      <c r="D308" s="385">
        <f>'3. KIINTEÄT KULUT'!E55</f>
        <v>25.5</v>
      </c>
      <c r="E308" s="146">
        <f>'3. KIINTEÄT KULUT'!G55</f>
        <v>0</v>
      </c>
      <c r="F308" s="146">
        <f>'3. KIINTEÄT KULUT'!H55</f>
        <v>0</v>
      </c>
      <c r="G308" s="146">
        <f>'3. KIINTEÄT KULUT'!I55</f>
        <v>0</v>
      </c>
      <c r="H308" s="146">
        <f>'3. KIINTEÄT KULUT'!J55</f>
        <v>0</v>
      </c>
      <c r="I308" s="146">
        <f>'3. KIINTEÄT KULUT'!K55</f>
        <v>0</v>
      </c>
      <c r="J308" s="146">
        <f>'3. KIINTEÄT KULUT'!L55</f>
        <v>0</v>
      </c>
      <c r="K308" s="146">
        <f>'3. KIINTEÄT KULUT'!M55</f>
        <v>0</v>
      </c>
      <c r="L308" s="146">
        <f>'3. KIINTEÄT KULUT'!N55</f>
        <v>0</v>
      </c>
      <c r="M308" s="146">
        <f>'3. KIINTEÄT KULUT'!O55</f>
        <v>0</v>
      </c>
      <c r="N308" s="146">
        <f>'3. KIINTEÄT KULUT'!P55</f>
        <v>0</v>
      </c>
      <c r="O308" s="146">
        <f>'3. KIINTEÄT KULUT'!Q55</f>
        <v>0</v>
      </c>
      <c r="P308" s="146">
        <f>'3. KIINTEÄT KULUT'!R55</f>
        <v>0</v>
      </c>
      <c r="Q308" s="360">
        <f>SUM(E308:P308)</f>
        <v>0</v>
      </c>
    </row>
    <row r="309" spans="3:17" x14ac:dyDescent="0.2">
      <c r="C309" s="44" t="s">
        <v>26</v>
      </c>
      <c r="D309" s="109"/>
      <c r="E309" s="354">
        <f t="shared" ref="E309:P309" si="171">E308-E308/(1+$D308/100)</f>
        <v>0</v>
      </c>
      <c r="F309" s="354">
        <f t="shared" si="171"/>
        <v>0</v>
      </c>
      <c r="G309" s="354">
        <f t="shared" si="171"/>
        <v>0</v>
      </c>
      <c r="H309" s="354">
        <f t="shared" si="171"/>
        <v>0</v>
      </c>
      <c r="I309" s="354">
        <f t="shared" si="171"/>
        <v>0</v>
      </c>
      <c r="J309" s="354">
        <f t="shared" si="171"/>
        <v>0</v>
      </c>
      <c r="K309" s="354">
        <f t="shared" si="171"/>
        <v>0</v>
      </c>
      <c r="L309" s="354">
        <f t="shared" si="171"/>
        <v>0</v>
      </c>
      <c r="M309" s="354">
        <f t="shared" si="171"/>
        <v>0</v>
      </c>
      <c r="N309" s="354">
        <f t="shared" si="171"/>
        <v>0</v>
      </c>
      <c r="O309" s="354">
        <f t="shared" si="171"/>
        <v>0</v>
      </c>
      <c r="P309" s="354">
        <f t="shared" si="171"/>
        <v>0</v>
      </c>
      <c r="Q309" s="360">
        <f t="shared" si="169"/>
        <v>0</v>
      </c>
    </row>
    <row r="310" spans="3:17" x14ac:dyDescent="0.2">
      <c r="C310" s="41" t="str">
        <f>'3. KIINTEÄT KULUT'!C56</f>
        <v xml:space="preserve"> Atk ja pienlaitehankinnat</v>
      </c>
      <c r="D310" s="385">
        <f>'3. KIINTEÄT KULUT'!E56</f>
        <v>25.5</v>
      </c>
      <c r="E310" s="146">
        <f>'3. KIINTEÄT KULUT'!G56</f>
        <v>0</v>
      </c>
      <c r="F310" s="146">
        <f>'3. KIINTEÄT KULUT'!H56</f>
        <v>0</v>
      </c>
      <c r="G310" s="146">
        <f>'3. KIINTEÄT KULUT'!I56</f>
        <v>0</v>
      </c>
      <c r="H310" s="146">
        <f>'3. KIINTEÄT KULUT'!J56</f>
        <v>0</v>
      </c>
      <c r="I310" s="146">
        <f>'3. KIINTEÄT KULUT'!K56</f>
        <v>0</v>
      </c>
      <c r="J310" s="146">
        <f>'3. KIINTEÄT KULUT'!L56</f>
        <v>0</v>
      </c>
      <c r="K310" s="146">
        <f>'3. KIINTEÄT KULUT'!M56</f>
        <v>0</v>
      </c>
      <c r="L310" s="146">
        <f>'3. KIINTEÄT KULUT'!N56</f>
        <v>0</v>
      </c>
      <c r="M310" s="146">
        <f>'3. KIINTEÄT KULUT'!O56</f>
        <v>0</v>
      </c>
      <c r="N310" s="146">
        <f>'3. KIINTEÄT KULUT'!P56</f>
        <v>0</v>
      </c>
      <c r="O310" s="146">
        <f>'3. KIINTEÄT KULUT'!Q56</f>
        <v>0</v>
      </c>
      <c r="P310" s="146">
        <f>'3. KIINTEÄT KULUT'!R56</f>
        <v>0</v>
      </c>
      <c r="Q310" s="360">
        <f t="shared" si="169"/>
        <v>0</v>
      </c>
    </row>
    <row r="311" spans="3:17" x14ac:dyDescent="0.2">
      <c r="C311" s="44" t="s">
        <v>26</v>
      </c>
      <c r="D311" s="109"/>
      <c r="E311" s="356">
        <f t="shared" ref="E311:P311" si="172">E310-E310/(1+$D310/100)</f>
        <v>0</v>
      </c>
      <c r="F311" s="356">
        <f t="shared" si="172"/>
        <v>0</v>
      </c>
      <c r="G311" s="356">
        <f t="shared" si="172"/>
        <v>0</v>
      </c>
      <c r="H311" s="356">
        <f t="shared" si="172"/>
        <v>0</v>
      </c>
      <c r="I311" s="356">
        <f t="shared" si="172"/>
        <v>0</v>
      </c>
      <c r="J311" s="356">
        <f t="shared" si="172"/>
        <v>0</v>
      </c>
      <c r="K311" s="356">
        <f t="shared" si="172"/>
        <v>0</v>
      </c>
      <c r="L311" s="356">
        <f t="shared" si="172"/>
        <v>0</v>
      </c>
      <c r="M311" s="356">
        <f t="shared" si="172"/>
        <v>0</v>
      </c>
      <c r="N311" s="356">
        <f t="shared" si="172"/>
        <v>0</v>
      </c>
      <c r="O311" s="356">
        <f t="shared" si="172"/>
        <v>0</v>
      </c>
      <c r="P311" s="356">
        <f t="shared" si="172"/>
        <v>0</v>
      </c>
      <c r="Q311" s="360">
        <f t="shared" si="169"/>
        <v>0</v>
      </c>
    </row>
    <row r="312" spans="3:17" x14ac:dyDescent="0.2">
      <c r="C312" s="41" t="str">
        <f>'3. KIINTEÄT KULUT'!C57</f>
        <v xml:space="preserve"> Muut atk-kulut</v>
      </c>
      <c r="D312" s="385">
        <f>'3. KIINTEÄT KULUT'!E57</f>
        <v>25.5</v>
      </c>
      <c r="E312" s="146">
        <f>'3. KIINTEÄT KULUT'!G57</f>
        <v>0</v>
      </c>
      <c r="F312" s="146">
        <f>'3. KIINTEÄT KULUT'!H57</f>
        <v>0</v>
      </c>
      <c r="G312" s="146">
        <f>'3. KIINTEÄT KULUT'!I57</f>
        <v>0</v>
      </c>
      <c r="H312" s="146">
        <f>'3. KIINTEÄT KULUT'!J57</f>
        <v>0</v>
      </c>
      <c r="I312" s="146">
        <f>'3. KIINTEÄT KULUT'!K57</f>
        <v>0</v>
      </c>
      <c r="J312" s="146">
        <f>'3. KIINTEÄT KULUT'!L57</f>
        <v>0</v>
      </c>
      <c r="K312" s="146">
        <f>'3. KIINTEÄT KULUT'!M57</f>
        <v>0</v>
      </c>
      <c r="L312" s="146">
        <f>'3. KIINTEÄT KULUT'!N57</f>
        <v>0</v>
      </c>
      <c r="M312" s="146">
        <f>'3. KIINTEÄT KULUT'!O57</f>
        <v>0</v>
      </c>
      <c r="N312" s="146">
        <f>'3. KIINTEÄT KULUT'!P57</f>
        <v>0</v>
      </c>
      <c r="O312" s="146">
        <f>'3. KIINTEÄT KULUT'!Q57</f>
        <v>0</v>
      </c>
      <c r="P312" s="146">
        <f>'3. KIINTEÄT KULUT'!R57</f>
        <v>0</v>
      </c>
      <c r="Q312" s="360">
        <f t="shared" si="169"/>
        <v>0</v>
      </c>
    </row>
    <row r="313" spans="3:17" x14ac:dyDescent="0.2">
      <c r="C313" s="44" t="s">
        <v>26</v>
      </c>
      <c r="D313" s="109"/>
      <c r="E313" s="354">
        <f t="shared" ref="E313:P313" si="173">E312-E312/(1+$D312/100)</f>
        <v>0</v>
      </c>
      <c r="F313" s="354">
        <f t="shared" si="173"/>
        <v>0</v>
      </c>
      <c r="G313" s="354">
        <f t="shared" si="173"/>
        <v>0</v>
      </c>
      <c r="H313" s="354">
        <f t="shared" si="173"/>
        <v>0</v>
      </c>
      <c r="I313" s="354">
        <f t="shared" si="173"/>
        <v>0</v>
      </c>
      <c r="J313" s="354">
        <f t="shared" si="173"/>
        <v>0</v>
      </c>
      <c r="K313" s="354">
        <f t="shared" si="173"/>
        <v>0</v>
      </c>
      <c r="L313" s="354">
        <f t="shared" si="173"/>
        <v>0</v>
      </c>
      <c r="M313" s="354">
        <f t="shared" si="173"/>
        <v>0</v>
      </c>
      <c r="N313" s="354">
        <f t="shared" si="173"/>
        <v>0</v>
      </c>
      <c r="O313" s="354">
        <f t="shared" si="173"/>
        <v>0</v>
      </c>
      <c r="P313" s="354">
        <f t="shared" si="173"/>
        <v>0</v>
      </c>
      <c r="Q313" s="360">
        <f t="shared" si="169"/>
        <v>0</v>
      </c>
    </row>
    <row r="314" spans="3:17" s="134" customFormat="1" x14ac:dyDescent="0.2">
      <c r="C314" s="135" t="str">
        <f>'3. KIINTEÄT KULUT'!C58</f>
        <v xml:space="preserve"> Muut kone- ja laitekulut </v>
      </c>
      <c r="D314" s="386">
        <f>'3. KIINTEÄT KULUT'!E58</f>
        <v>0</v>
      </c>
      <c r="E314" s="146">
        <f>'3. KIINTEÄT KULUT'!G58</f>
        <v>0</v>
      </c>
      <c r="F314" s="146">
        <f>'3. KIINTEÄT KULUT'!H58</f>
        <v>0</v>
      </c>
      <c r="G314" s="146">
        <f>'3. KIINTEÄT KULUT'!I58</f>
        <v>0</v>
      </c>
      <c r="H314" s="146">
        <f>'3. KIINTEÄT KULUT'!J58</f>
        <v>0</v>
      </c>
      <c r="I314" s="146">
        <f>'3. KIINTEÄT KULUT'!K58</f>
        <v>0</v>
      </c>
      <c r="J314" s="146">
        <f>'3. KIINTEÄT KULUT'!L58</f>
        <v>0</v>
      </c>
      <c r="K314" s="146">
        <f>'3. KIINTEÄT KULUT'!M58</f>
        <v>0</v>
      </c>
      <c r="L314" s="146">
        <f>'3. KIINTEÄT KULUT'!N58</f>
        <v>0</v>
      </c>
      <c r="M314" s="146">
        <f>'3. KIINTEÄT KULUT'!O58</f>
        <v>0</v>
      </c>
      <c r="N314" s="146">
        <f>'3. KIINTEÄT KULUT'!P58</f>
        <v>0</v>
      </c>
      <c r="O314" s="146">
        <f>'3. KIINTEÄT KULUT'!Q58</f>
        <v>0</v>
      </c>
      <c r="P314" s="146">
        <f>'3. KIINTEÄT KULUT'!R58</f>
        <v>0</v>
      </c>
      <c r="Q314" s="359">
        <f t="shared" si="169"/>
        <v>0</v>
      </c>
    </row>
    <row r="315" spans="3:17" x14ac:dyDescent="0.2">
      <c r="C315" s="41" t="str">
        <f>'3. KIINTEÄT KULUT'!C59</f>
        <v xml:space="preserve"> Laite- ja kalustovuokrat, leasingvuokrat</v>
      </c>
      <c r="D315" s="385">
        <f>'3. KIINTEÄT KULUT'!E59</f>
        <v>25.5</v>
      </c>
      <c r="E315" s="146">
        <f>'3. KIINTEÄT KULUT'!G59</f>
        <v>0</v>
      </c>
      <c r="F315" s="146">
        <f>'3. KIINTEÄT KULUT'!H59</f>
        <v>0</v>
      </c>
      <c r="G315" s="146">
        <f>'3. KIINTEÄT KULUT'!I59</f>
        <v>0</v>
      </c>
      <c r="H315" s="146">
        <f>'3. KIINTEÄT KULUT'!J59</f>
        <v>0</v>
      </c>
      <c r="I315" s="146">
        <f>'3. KIINTEÄT KULUT'!K59</f>
        <v>0</v>
      </c>
      <c r="J315" s="146">
        <f>'3. KIINTEÄT KULUT'!L59</f>
        <v>0</v>
      </c>
      <c r="K315" s="146">
        <f>'3. KIINTEÄT KULUT'!M59</f>
        <v>0</v>
      </c>
      <c r="L315" s="146">
        <f>'3. KIINTEÄT KULUT'!N59</f>
        <v>0</v>
      </c>
      <c r="M315" s="146">
        <f>'3. KIINTEÄT KULUT'!O59</f>
        <v>0</v>
      </c>
      <c r="N315" s="146">
        <f>'3. KIINTEÄT KULUT'!P59</f>
        <v>0</v>
      </c>
      <c r="O315" s="146">
        <f>'3. KIINTEÄT KULUT'!Q59</f>
        <v>0</v>
      </c>
      <c r="P315" s="146">
        <f>'3. KIINTEÄT KULUT'!R59</f>
        <v>0</v>
      </c>
      <c r="Q315" s="360">
        <f t="shared" si="169"/>
        <v>0</v>
      </c>
    </row>
    <row r="316" spans="3:17" x14ac:dyDescent="0.2">
      <c r="C316" s="44" t="s">
        <v>26</v>
      </c>
      <c r="D316" s="109"/>
      <c r="E316" s="354">
        <f t="shared" ref="E316:P316" si="174">E315-E315/(1+$D315/100)</f>
        <v>0</v>
      </c>
      <c r="F316" s="354">
        <f t="shared" si="174"/>
        <v>0</v>
      </c>
      <c r="G316" s="354">
        <f t="shared" si="174"/>
        <v>0</v>
      </c>
      <c r="H316" s="354">
        <f t="shared" si="174"/>
        <v>0</v>
      </c>
      <c r="I316" s="354">
        <f t="shared" si="174"/>
        <v>0</v>
      </c>
      <c r="J316" s="354">
        <f t="shared" si="174"/>
        <v>0</v>
      </c>
      <c r="K316" s="354">
        <f t="shared" si="174"/>
        <v>0</v>
      </c>
      <c r="L316" s="354">
        <f t="shared" si="174"/>
        <v>0</v>
      </c>
      <c r="M316" s="354">
        <f t="shared" si="174"/>
        <v>0</v>
      </c>
      <c r="N316" s="354">
        <f t="shared" si="174"/>
        <v>0</v>
      </c>
      <c r="O316" s="354">
        <f t="shared" si="174"/>
        <v>0</v>
      </c>
      <c r="P316" s="354">
        <f t="shared" si="174"/>
        <v>0</v>
      </c>
      <c r="Q316" s="360">
        <f t="shared" si="169"/>
        <v>0</v>
      </c>
    </row>
    <row r="317" spans="3:17" x14ac:dyDescent="0.2">
      <c r="C317" s="41" t="str">
        <f>'3. KIINTEÄT KULUT'!C60</f>
        <v xml:space="preserve"> Huolto ja korjaus</v>
      </c>
      <c r="D317" s="385">
        <f>'3. KIINTEÄT KULUT'!E60</f>
        <v>25.5</v>
      </c>
      <c r="E317" s="146">
        <f>'3. KIINTEÄT KULUT'!G60</f>
        <v>0</v>
      </c>
      <c r="F317" s="146">
        <f>'3. KIINTEÄT KULUT'!H60</f>
        <v>0</v>
      </c>
      <c r="G317" s="146">
        <f>'3. KIINTEÄT KULUT'!I60</f>
        <v>0</v>
      </c>
      <c r="H317" s="146">
        <f>'3. KIINTEÄT KULUT'!J60</f>
        <v>0</v>
      </c>
      <c r="I317" s="146">
        <f>'3. KIINTEÄT KULUT'!K60</f>
        <v>0</v>
      </c>
      <c r="J317" s="146">
        <f>'3. KIINTEÄT KULUT'!L60</f>
        <v>0</v>
      </c>
      <c r="K317" s="146">
        <f>'3. KIINTEÄT KULUT'!M60</f>
        <v>0</v>
      </c>
      <c r="L317" s="146">
        <f>'3. KIINTEÄT KULUT'!N60</f>
        <v>0</v>
      </c>
      <c r="M317" s="146">
        <f>'3. KIINTEÄT KULUT'!O60</f>
        <v>0</v>
      </c>
      <c r="N317" s="146">
        <f>'3. KIINTEÄT KULUT'!P60</f>
        <v>0</v>
      </c>
      <c r="O317" s="146">
        <f>'3. KIINTEÄT KULUT'!Q60</f>
        <v>0</v>
      </c>
      <c r="P317" s="146">
        <f>'3. KIINTEÄT KULUT'!R60</f>
        <v>0</v>
      </c>
      <c r="Q317" s="360">
        <f t="shared" si="169"/>
        <v>0</v>
      </c>
    </row>
    <row r="318" spans="3:17" x14ac:dyDescent="0.2">
      <c r="C318" s="44" t="s">
        <v>26</v>
      </c>
      <c r="D318" s="109"/>
      <c r="E318" s="356">
        <f t="shared" ref="E318:P318" si="175">E317-E317/(1+$D317/100)</f>
        <v>0</v>
      </c>
      <c r="F318" s="356">
        <f t="shared" si="175"/>
        <v>0</v>
      </c>
      <c r="G318" s="356">
        <f t="shared" si="175"/>
        <v>0</v>
      </c>
      <c r="H318" s="356">
        <f t="shared" si="175"/>
        <v>0</v>
      </c>
      <c r="I318" s="356">
        <f t="shared" si="175"/>
        <v>0</v>
      </c>
      <c r="J318" s="356">
        <f t="shared" si="175"/>
        <v>0</v>
      </c>
      <c r="K318" s="356">
        <f t="shared" si="175"/>
        <v>0</v>
      </c>
      <c r="L318" s="356">
        <f t="shared" si="175"/>
        <v>0</v>
      </c>
      <c r="M318" s="356">
        <f t="shared" si="175"/>
        <v>0</v>
      </c>
      <c r="N318" s="356">
        <f t="shared" si="175"/>
        <v>0</v>
      </c>
      <c r="O318" s="356">
        <f t="shared" si="175"/>
        <v>0</v>
      </c>
      <c r="P318" s="356">
        <f t="shared" si="175"/>
        <v>0</v>
      </c>
      <c r="Q318" s="360">
        <f t="shared" si="169"/>
        <v>0</v>
      </c>
    </row>
    <row r="319" spans="3:17" x14ac:dyDescent="0.2">
      <c r="C319" s="41" t="str">
        <f>'3. KIINTEÄT KULUT'!C61</f>
        <v xml:space="preserve"> Laitehankinnat (&lt; 3 vuoden kalusto)</v>
      </c>
      <c r="D319" s="385">
        <f>'3. KIINTEÄT KULUT'!E61</f>
        <v>25.5</v>
      </c>
      <c r="E319" s="146">
        <f>'3. KIINTEÄT KULUT'!G61</f>
        <v>0</v>
      </c>
      <c r="F319" s="146">
        <f>'3. KIINTEÄT KULUT'!H61</f>
        <v>0</v>
      </c>
      <c r="G319" s="146">
        <f>'3. KIINTEÄT KULUT'!I61</f>
        <v>0</v>
      </c>
      <c r="H319" s="146">
        <f>'3. KIINTEÄT KULUT'!J61</f>
        <v>0</v>
      </c>
      <c r="I319" s="146">
        <f>'3. KIINTEÄT KULUT'!K61</f>
        <v>0</v>
      </c>
      <c r="J319" s="146">
        <f>'3. KIINTEÄT KULUT'!L61</f>
        <v>0</v>
      </c>
      <c r="K319" s="146">
        <f>'3. KIINTEÄT KULUT'!M61</f>
        <v>0</v>
      </c>
      <c r="L319" s="146">
        <f>'3. KIINTEÄT KULUT'!N61</f>
        <v>0</v>
      </c>
      <c r="M319" s="146">
        <f>'3. KIINTEÄT KULUT'!O61</f>
        <v>0</v>
      </c>
      <c r="N319" s="146">
        <f>'3. KIINTEÄT KULUT'!P61</f>
        <v>0</v>
      </c>
      <c r="O319" s="146">
        <f>'3. KIINTEÄT KULUT'!Q61</f>
        <v>0</v>
      </c>
      <c r="P319" s="146">
        <f>'3. KIINTEÄT KULUT'!R61</f>
        <v>0</v>
      </c>
      <c r="Q319" s="360">
        <f t="shared" si="169"/>
        <v>0</v>
      </c>
    </row>
    <row r="320" spans="3:17" x14ac:dyDescent="0.2">
      <c r="C320" s="44" t="s">
        <v>26</v>
      </c>
      <c r="D320" s="109"/>
      <c r="E320" s="362">
        <f t="shared" ref="E320:P320" si="176">E319-E319/(1+$D319/100)</f>
        <v>0</v>
      </c>
      <c r="F320" s="362">
        <f t="shared" si="176"/>
        <v>0</v>
      </c>
      <c r="G320" s="362">
        <f t="shared" si="176"/>
        <v>0</v>
      </c>
      <c r="H320" s="362">
        <f t="shared" si="176"/>
        <v>0</v>
      </c>
      <c r="I320" s="362">
        <f t="shared" si="176"/>
        <v>0</v>
      </c>
      <c r="J320" s="362">
        <f t="shared" si="176"/>
        <v>0</v>
      </c>
      <c r="K320" s="362">
        <f t="shared" si="176"/>
        <v>0</v>
      </c>
      <c r="L320" s="362">
        <f t="shared" si="176"/>
        <v>0</v>
      </c>
      <c r="M320" s="362">
        <f t="shared" si="176"/>
        <v>0</v>
      </c>
      <c r="N320" s="362">
        <f t="shared" si="176"/>
        <v>0</v>
      </c>
      <c r="O320" s="362">
        <f t="shared" si="176"/>
        <v>0</v>
      </c>
      <c r="P320" s="362">
        <f t="shared" si="176"/>
        <v>0</v>
      </c>
      <c r="Q320" s="360">
        <f t="shared" si="169"/>
        <v>0</v>
      </c>
    </row>
    <row r="321" spans="3:17" x14ac:dyDescent="0.2">
      <c r="C321" s="41" t="str">
        <f>'3. KIINTEÄT KULUT'!C62</f>
        <v xml:space="preserve"> Muut kone- ja kalustokulut</v>
      </c>
      <c r="D321" s="385">
        <f>'3. KIINTEÄT KULUT'!E62</f>
        <v>25.5</v>
      </c>
      <c r="E321" s="146">
        <f>'3. KIINTEÄT KULUT'!G62</f>
        <v>0</v>
      </c>
      <c r="F321" s="146">
        <f>'3. KIINTEÄT KULUT'!H62</f>
        <v>0</v>
      </c>
      <c r="G321" s="146">
        <f>'3. KIINTEÄT KULUT'!I62</f>
        <v>0</v>
      </c>
      <c r="H321" s="146">
        <f>'3. KIINTEÄT KULUT'!J62</f>
        <v>0</v>
      </c>
      <c r="I321" s="146">
        <f>'3. KIINTEÄT KULUT'!K62</f>
        <v>0</v>
      </c>
      <c r="J321" s="146">
        <f>'3. KIINTEÄT KULUT'!L62</f>
        <v>0</v>
      </c>
      <c r="K321" s="146">
        <f>'3. KIINTEÄT KULUT'!M62</f>
        <v>0</v>
      </c>
      <c r="L321" s="146">
        <f>'3. KIINTEÄT KULUT'!N62</f>
        <v>0</v>
      </c>
      <c r="M321" s="146">
        <f>'3. KIINTEÄT KULUT'!O62</f>
        <v>0</v>
      </c>
      <c r="N321" s="146">
        <f>'3. KIINTEÄT KULUT'!P62</f>
        <v>0</v>
      </c>
      <c r="O321" s="146">
        <f>'3. KIINTEÄT KULUT'!Q62</f>
        <v>0</v>
      </c>
      <c r="P321" s="146">
        <f>'3. KIINTEÄT KULUT'!R62</f>
        <v>0</v>
      </c>
      <c r="Q321" s="360">
        <f t="shared" si="169"/>
        <v>0</v>
      </c>
    </row>
    <row r="322" spans="3:17" x14ac:dyDescent="0.2">
      <c r="C322" s="44" t="s">
        <v>26</v>
      </c>
      <c r="D322" s="109"/>
      <c r="E322" s="362">
        <f t="shared" ref="E322:P322" si="177">E321-E321/(1+$D321/100)</f>
        <v>0</v>
      </c>
      <c r="F322" s="362">
        <f t="shared" si="177"/>
        <v>0</v>
      </c>
      <c r="G322" s="362">
        <f t="shared" si="177"/>
        <v>0</v>
      </c>
      <c r="H322" s="362">
        <f t="shared" si="177"/>
        <v>0</v>
      </c>
      <c r="I322" s="362">
        <f t="shared" si="177"/>
        <v>0</v>
      </c>
      <c r="J322" s="362">
        <f t="shared" si="177"/>
        <v>0</v>
      </c>
      <c r="K322" s="362">
        <f t="shared" si="177"/>
        <v>0</v>
      </c>
      <c r="L322" s="362">
        <f t="shared" si="177"/>
        <v>0</v>
      </c>
      <c r="M322" s="362">
        <f t="shared" si="177"/>
        <v>0</v>
      </c>
      <c r="N322" s="362">
        <f t="shared" si="177"/>
        <v>0</v>
      </c>
      <c r="O322" s="362">
        <f t="shared" si="177"/>
        <v>0</v>
      </c>
      <c r="P322" s="362">
        <f t="shared" si="177"/>
        <v>0</v>
      </c>
      <c r="Q322" s="360">
        <f t="shared" si="169"/>
        <v>0</v>
      </c>
    </row>
    <row r="323" spans="3:17" s="134" customFormat="1" x14ac:dyDescent="0.2">
      <c r="C323" s="135" t="str">
        <f>'3. KIINTEÄT KULUT'!C63</f>
        <v xml:space="preserve"> Matkakulut</v>
      </c>
      <c r="D323" s="386">
        <f>'3. KIINTEÄT KULUT'!E63</f>
        <v>0</v>
      </c>
      <c r="E323" s="392">
        <f>'3. KIINTEÄT KULUT'!G63</f>
        <v>0</v>
      </c>
      <c r="F323" s="392">
        <f>'3. KIINTEÄT KULUT'!H63</f>
        <v>0</v>
      </c>
      <c r="G323" s="392">
        <f>'3. KIINTEÄT KULUT'!I63</f>
        <v>0</v>
      </c>
      <c r="H323" s="392">
        <f>'3. KIINTEÄT KULUT'!J63</f>
        <v>0</v>
      </c>
      <c r="I323" s="392">
        <f>'3. KIINTEÄT KULUT'!K63</f>
        <v>0</v>
      </c>
      <c r="J323" s="392">
        <f>'3. KIINTEÄT KULUT'!L63</f>
        <v>0</v>
      </c>
      <c r="K323" s="392">
        <f>'3. KIINTEÄT KULUT'!M63</f>
        <v>0</v>
      </c>
      <c r="L323" s="392">
        <f>'3. KIINTEÄT KULUT'!N63</f>
        <v>0</v>
      </c>
      <c r="M323" s="392">
        <f>'3. KIINTEÄT KULUT'!O63</f>
        <v>0</v>
      </c>
      <c r="N323" s="392">
        <f>'3. KIINTEÄT KULUT'!P63</f>
        <v>0</v>
      </c>
      <c r="O323" s="392">
        <f>'3. KIINTEÄT KULUT'!Q63</f>
        <v>0</v>
      </c>
      <c r="P323" s="392">
        <f>'3. KIINTEÄT KULUT'!R63</f>
        <v>0</v>
      </c>
      <c r="Q323" s="359">
        <f t="shared" si="169"/>
        <v>0</v>
      </c>
    </row>
    <row r="324" spans="3:17" x14ac:dyDescent="0.2">
      <c r="C324" s="41" t="str">
        <f>'3. KIINTEÄT KULUT'!C64</f>
        <v xml:space="preserve"> Matkaliput ja majoituskulut</v>
      </c>
      <c r="D324" s="385">
        <f>'3. KIINTEÄT KULUT'!E64</f>
        <v>14</v>
      </c>
      <c r="E324" s="146">
        <f>'3. KIINTEÄT KULUT'!G64</f>
        <v>0</v>
      </c>
      <c r="F324" s="146">
        <f>'3. KIINTEÄT KULUT'!H64</f>
        <v>0</v>
      </c>
      <c r="G324" s="146">
        <f>'3. KIINTEÄT KULUT'!I64</f>
        <v>0</v>
      </c>
      <c r="H324" s="146">
        <f>'3. KIINTEÄT KULUT'!J64</f>
        <v>0</v>
      </c>
      <c r="I324" s="146">
        <f>'3. KIINTEÄT KULUT'!K64</f>
        <v>0</v>
      </c>
      <c r="J324" s="146">
        <f>'3. KIINTEÄT KULUT'!L64</f>
        <v>0</v>
      </c>
      <c r="K324" s="146">
        <f>'3. KIINTEÄT KULUT'!M64</f>
        <v>0</v>
      </c>
      <c r="L324" s="146">
        <f>'3. KIINTEÄT KULUT'!N64</f>
        <v>0</v>
      </c>
      <c r="M324" s="146">
        <f>'3. KIINTEÄT KULUT'!O64</f>
        <v>0</v>
      </c>
      <c r="N324" s="146">
        <f>'3. KIINTEÄT KULUT'!P64</f>
        <v>0</v>
      </c>
      <c r="O324" s="146">
        <f>'3. KIINTEÄT KULUT'!Q64</f>
        <v>0</v>
      </c>
      <c r="P324" s="146">
        <f>'3. KIINTEÄT KULUT'!R64</f>
        <v>0</v>
      </c>
      <c r="Q324" s="360">
        <f t="shared" si="169"/>
        <v>0</v>
      </c>
    </row>
    <row r="325" spans="3:17" x14ac:dyDescent="0.2">
      <c r="C325" s="44" t="s">
        <v>26</v>
      </c>
      <c r="D325" s="109"/>
      <c r="E325" s="362">
        <f t="shared" ref="E325:P325" si="178">E324-E324/(1+$D324/100)</f>
        <v>0</v>
      </c>
      <c r="F325" s="362">
        <f t="shared" si="178"/>
        <v>0</v>
      </c>
      <c r="G325" s="362">
        <f t="shared" si="178"/>
        <v>0</v>
      </c>
      <c r="H325" s="362">
        <f t="shared" si="178"/>
        <v>0</v>
      </c>
      <c r="I325" s="362">
        <f t="shared" si="178"/>
        <v>0</v>
      </c>
      <c r="J325" s="362">
        <f t="shared" si="178"/>
        <v>0</v>
      </c>
      <c r="K325" s="362">
        <f t="shared" si="178"/>
        <v>0</v>
      </c>
      <c r="L325" s="362">
        <f t="shared" si="178"/>
        <v>0</v>
      </c>
      <c r="M325" s="362">
        <f t="shared" si="178"/>
        <v>0</v>
      </c>
      <c r="N325" s="362">
        <f t="shared" si="178"/>
        <v>0</v>
      </c>
      <c r="O325" s="362">
        <f t="shared" si="178"/>
        <v>0</v>
      </c>
      <c r="P325" s="362">
        <f t="shared" si="178"/>
        <v>0</v>
      </c>
      <c r="Q325" s="360">
        <f t="shared" si="169"/>
        <v>0</v>
      </c>
    </row>
    <row r="326" spans="3:17" x14ac:dyDescent="0.2">
      <c r="C326" s="41" t="str">
        <f>'3. KIINTEÄT KULUT'!C65</f>
        <v xml:space="preserve"> Ruokailu matkalla</v>
      </c>
      <c r="D326" s="385">
        <f>'3. KIINTEÄT KULUT'!E65</f>
        <v>0</v>
      </c>
      <c r="E326" s="146">
        <f>'3. KIINTEÄT KULUT'!G65</f>
        <v>0</v>
      </c>
      <c r="F326" s="146">
        <f>'3. KIINTEÄT KULUT'!H65</f>
        <v>0</v>
      </c>
      <c r="G326" s="146">
        <f>'3. KIINTEÄT KULUT'!I65</f>
        <v>0</v>
      </c>
      <c r="H326" s="146">
        <f>'3. KIINTEÄT KULUT'!J65</f>
        <v>0</v>
      </c>
      <c r="I326" s="146">
        <f>'3. KIINTEÄT KULUT'!K65</f>
        <v>0</v>
      </c>
      <c r="J326" s="146">
        <f>'3. KIINTEÄT KULUT'!L65</f>
        <v>0</v>
      </c>
      <c r="K326" s="146">
        <f>'3. KIINTEÄT KULUT'!M65</f>
        <v>0</v>
      </c>
      <c r="L326" s="146">
        <f>'3. KIINTEÄT KULUT'!N65</f>
        <v>0</v>
      </c>
      <c r="M326" s="146">
        <f>'3. KIINTEÄT KULUT'!O65</f>
        <v>0</v>
      </c>
      <c r="N326" s="146">
        <f>'3. KIINTEÄT KULUT'!P65</f>
        <v>0</v>
      </c>
      <c r="O326" s="146">
        <f>'3. KIINTEÄT KULUT'!Q65</f>
        <v>0</v>
      </c>
      <c r="P326" s="146">
        <f>'3. KIINTEÄT KULUT'!R65</f>
        <v>0</v>
      </c>
      <c r="Q326" s="360">
        <f t="shared" si="169"/>
        <v>0</v>
      </c>
    </row>
    <row r="327" spans="3:17" x14ac:dyDescent="0.2">
      <c r="C327" s="44" t="s">
        <v>26</v>
      </c>
      <c r="D327" s="109"/>
      <c r="E327" s="362">
        <f t="shared" ref="E327:P327" si="179">E326-E326/(1+$D326/100)</f>
        <v>0</v>
      </c>
      <c r="F327" s="362">
        <f t="shared" si="179"/>
        <v>0</v>
      </c>
      <c r="G327" s="362">
        <f t="shared" si="179"/>
        <v>0</v>
      </c>
      <c r="H327" s="362">
        <f t="shared" si="179"/>
        <v>0</v>
      </c>
      <c r="I327" s="362">
        <f t="shared" si="179"/>
        <v>0</v>
      </c>
      <c r="J327" s="362">
        <f t="shared" si="179"/>
        <v>0</v>
      </c>
      <c r="K327" s="362">
        <f t="shared" si="179"/>
        <v>0</v>
      </c>
      <c r="L327" s="362">
        <f t="shared" si="179"/>
        <v>0</v>
      </c>
      <c r="M327" s="362">
        <f t="shared" si="179"/>
        <v>0</v>
      </c>
      <c r="N327" s="362">
        <f t="shared" si="179"/>
        <v>0</v>
      </c>
      <c r="O327" s="362">
        <f t="shared" si="179"/>
        <v>0</v>
      </c>
      <c r="P327" s="362">
        <f t="shared" si="179"/>
        <v>0</v>
      </c>
      <c r="Q327" s="360">
        <f t="shared" si="169"/>
        <v>0</v>
      </c>
    </row>
    <row r="328" spans="3:17" x14ac:dyDescent="0.2">
      <c r="C328" s="41" t="str">
        <f>'3. KIINTEÄT KULUT'!C66</f>
        <v xml:space="preserve"> Muut matkakulut</v>
      </c>
      <c r="D328" s="385">
        <f>'3. KIINTEÄT KULUT'!E66</f>
        <v>25.5</v>
      </c>
      <c r="E328" s="146">
        <f>'3. KIINTEÄT KULUT'!G66</f>
        <v>0</v>
      </c>
      <c r="F328" s="146">
        <f>'3. KIINTEÄT KULUT'!H66</f>
        <v>0</v>
      </c>
      <c r="G328" s="146">
        <f>'3. KIINTEÄT KULUT'!I66</f>
        <v>0</v>
      </c>
      <c r="H328" s="146">
        <f>'3. KIINTEÄT KULUT'!J66</f>
        <v>0</v>
      </c>
      <c r="I328" s="146">
        <f>'3. KIINTEÄT KULUT'!K66</f>
        <v>0</v>
      </c>
      <c r="J328" s="146">
        <f>'3. KIINTEÄT KULUT'!L66</f>
        <v>0</v>
      </c>
      <c r="K328" s="146">
        <f>'3. KIINTEÄT KULUT'!M66</f>
        <v>0</v>
      </c>
      <c r="L328" s="146">
        <f>'3. KIINTEÄT KULUT'!N66</f>
        <v>0</v>
      </c>
      <c r="M328" s="146">
        <f>'3. KIINTEÄT KULUT'!O66</f>
        <v>0</v>
      </c>
      <c r="N328" s="146">
        <f>'3. KIINTEÄT KULUT'!P66</f>
        <v>0</v>
      </c>
      <c r="O328" s="146">
        <f>'3. KIINTEÄT KULUT'!Q66</f>
        <v>0</v>
      </c>
      <c r="P328" s="146">
        <f>'3. KIINTEÄT KULUT'!R66</f>
        <v>0</v>
      </c>
      <c r="Q328" s="360">
        <f t="shared" si="169"/>
        <v>0</v>
      </c>
    </row>
    <row r="329" spans="3:17" x14ac:dyDescent="0.2">
      <c r="C329" s="42" t="s">
        <v>26</v>
      </c>
      <c r="D329" s="108"/>
      <c r="E329" s="362">
        <f t="shared" ref="E329:P329" si="180">E328-E328/(1+$D328/100)</f>
        <v>0</v>
      </c>
      <c r="F329" s="362">
        <f t="shared" si="180"/>
        <v>0</v>
      </c>
      <c r="G329" s="362">
        <f t="shared" si="180"/>
        <v>0</v>
      </c>
      <c r="H329" s="362">
        <f t="shared" si="180"/>
        <v>0</v>
      </c>
      <c r="I329" s="362">
        <f t="shared" si="180"/>
        <v>0</v>
      </c>
      <c r="J329" s="362">
        <f t="shared" si="180"/>
        <v>0</v>
      </c>
      <c r="K329" s="362">
        <f t="shared" si="180"/>
        <v>0</v>
      </c>
      <c r="L329" s="362">
        <f t="shared" si="180"/>
        <v>0</v>
      </c>
      <c r="M329" s="362">
        <f t="shared" si="180"/>
        <v>0</v>
      </c>
      <c r="N329" s="362">
        <f t="shared" si="180"/>
        <v>0</v>
      </c>
      <c r="O329" s="362">
        <f t="shared" si="180"/>
        <v>0</v>
      </c>
      <c r="P329" s="362">
        <f t="shared" si="180"/>
        <v>0</v>
      </c>
      <c r="Q329" s="360">
        <f>SUM(E329:P329)</f>
        <v>0</v>
      </c>
    </row>
    <row r="330" spans="3:17" s="134" customFormat="1" x14ac:dyDescent="0.2">
      <c r="C330" s="135" t="str">
        <f>'3. KIINTEÄT KULUT'!C67</f>
        <v xml:space="preserve"> Matkakustannusten korvaukset</v>
      </c>
      <c r="D330" s="386">
        <f>'3. KIINTEÄT KULUT'!E67</f>
        <v>0</v>
      </c>
      <c r="E330" s="392">
        <f>'3. KIINTEÄT KULUT'!G67</f>
        <v>0</v>
      </c>
      <c r="F330" s="392">
        <f>'3. KIINTEÄT KULUT'!H67</f>
        <v>0</v>
      </c>
      <c r="G330" s="392">
        <f>'3. KIINTEÄT KULUT'!I67</f>
        <v>0</v>
      </c>
      <c r="H330" s="392">
        <f>'3. KIINTEÄT KULUT'!J67</f>
        <v>0</v>
      </c>
      <c r="I330" s="392">
        <f>'3. KIINTEÄT KULUT'!K67</f>
        <v>0</v>
      </c>
      <c r="J330" s="392">
        <f>'3. KIINTEÄT KULUT'!L67</f>
        <v>0</v>
      </c>
      <c r="K330" s="392">
        <f>'3. KIINTEÄT KULUT'!M67</f>
        <v>0</v>
      </c>
      <c r="L330" s="392">
        <f>'3. KIINTEÄT KULUT'!N67</f>
        <v>0</v>
      </c>
      <c r="M330" s="392">
        <f>'3. KIINTEÄT KULUT'!O67</f>
        <v>0</v>
      </c>
      <c r="N330" s="392">
        <f>'3. KIINTEÄT KULUT'!P67</f>
        <v>0</v>
      </c>
      <c r="O330" s="392">
        <f>'3. KIINTEÄT KULUT'!Q67</f>
        <v>0</v>
      </c>
      <c r="P330" s="392">
        <f>'3. KIINTEÄT KULUT'!R67</f>
        <v>0</v>
      </c>
      <c r="Q330" s="359">
        <f t="shared" ref="Q330" si="181">SUM(E330:P330)</f>
        <v>0</v>
      </c>
    </row>
    <row r="331" spans="3:17" x14ac:dyDescent="0.2">
      <c r="C331" s="41" t="str">
        <f>'3. KIINTEÄT KULUT'!C68</f>
        <v xml:space="preserve"> Päivärahat, ateriakorvaukset yms.</v>
      </c>
      <c r="D331" s="385">
        <f>'3. KIINTEÄT KULUT'!E68</f>
        <v>0</v>
      </c>
      <c r="E331" s="146">
        <f>'3. KIINTEÄT KULUT'!G68</f>
        <v>0</v>
      </c>
      <c r="F331" s="146">
        <f>'3. KIINTEÄT KULUT'!H68</f>
        <v>0</v>
      </c>
      <c r="G331" s="146">
        <f>'3. KIINTEÄT KULUT'!I68</f>
        <v>0</v>
      </c>
      <c r="H331" s="146">
        <f>'3. KIINTEÄT KULUT'!J68</f>
        <v>0</v>
      </c>
      <c r="I331" s="146">
        <f>'3. KIINTEÄT KULUT'!K68</f>
        <v>0</v>
      </c>
      <c r="J331" s="146">
        <f>'3. KIINTEÄT KULUT'!L68</f>
        <v>0</v>
      </c>
      <c r="K331" s="146">
        <f>'3. KIINTEÄT KULUT'!M68</f>
        <v>0</v>
      </c>
      <c r="L331" s="146">
        <f>'3. KIINTEÄT KULUT'!N68</f>
        <v>0</v>
      </c>
      <c r="M331" s="146">
        <f>'3. KIINTEÄT KULUT'!O68</f>
        <v>0</v>
      </c>
      <c r="N331" s="146">
        <f>'3. KIINTEÄT KULUT'!P68</f>
        <v>0</v>
      </c>
      <c r="O331" s="146">
        <f>'3. KIINTEÄT KULUT'!Q68</f>
        <v>0</v>
      </c>
      <c r="P331" s="146">
        <f>'3. KIINTEÄT KULUT'!R68</f>
        <v>0</v>
      </c>
      <c r="Q331" s="360">
        <f t="shared" ref="Q331" si="182">SUM(E331:P331)</f>
        <v>0</v>
      </c>
    </row>
    <row r="332" spans="3:17" x14ac:dyDescent="0.2">
      <c r="C332" s="42" t="s">
        <v>26</v>
      </c>
      <c r="D332" s="108"/>
      <c r="E332" s="362">
        <f t="shared" ref="E332:P332" si="183">E331-E331/(1+$D331/100)</f>
        <v>0</v>
      </c>
      <c r="F332" s="362">
        <f t="shared" si="183"/>
        <v>0</v>
      </c>
      <c r="G332" s="362">
        <f t="shared" si="183"/>
        <v>0</v>
      </c>
      <c r="H332" s="362">
        <f t="shared" si="183"/>
        <v>0</v>
      </c>
      <c r="I332" s="362">
        <f t="shared" si="183"/>
        <v>0</v>
      </c>
      <c r="J332" s="362">
        <f t="shared" si="183"/>
        <v>0</v>
      </c>
      <c r="K332" s="362">
        <f t="shared" si="183"/>
        <v>0</v>
      </c>
      <c r="L332" s="362">
        <f t="shared" si="183"/>
        <v>0</v>
      </c>
      <c r="M332" s="362">
        <f t="shared" si="183"/>
        <v>0</v>
      </c>
      <c r="N332" s="362">
        <f t="shared" si="183"/>
        <v>0</v>
      </c>
      <c r="O332" s="362">
        <f t="shared" si="183"/>
        <v>0</v>
      </c>
      <c r="P332" s="362">
        <f t="shared" si="183"/>
        <v>0</v>
      </c>
      <c r="Q332" s="360">
        <f>SUM(E332:P332)</f>
        <v>0</v>
      </c>
    </row>
    <row r="333" spans="3:17" x14ac:dyDescent="0.2">
      <c r="C333" s="41" t="str">
        <f>'3. KIINTEÄT KULUT'!C69</f>
        <v xml:space="preserve"> Kilometrikorvaukset</v>
      </c>
      <c r="D333" s="385">
        <f>'3. KIINTEÄT KULUT'!E69</f>
        <v>0</v>
      </c>
      <c r="E333" s="146">
        <f>'3. KIINTEÄT KULUT'!G69</f>
        <v>0</v>
      </c>
      <c r="F333" s="146">
        <f>'3. KIINTEÄT KULUT'!H69</f>
        <v>0</v>
      </c>
      <c r="G333" s="146">
        <f>'3. KIINTEÄT KULUT'!I69</f>
        <v>0</v>
      </c>
      <c r="H333" s="146">
        <f>'3. KIINTEÄT KULUT'!J69</f>
        <v>0</v>
      </c>
      <c r="I333" s="146">
        <f>'3. KIINTEÄT KULUT'!K69</f>
        <v>0</v>
      </c>
      <c r="J333" s="146">
        <f>'3. KIINTEÄT KULUT'!L69</f>
        <v>0</v>
      </c>
      <c r="K333" s="146">
        <f>'3. KIINTEÄT KULUT'!M69</f>
        <v>0</v>
      </c>
      <c r="L333" s="146">
        <f>'3. KIINTEÄT KULUT'!N69</f>
        <v>0</v>
      </c>
      <c r="M333" s="146">
        <f>'3. KIINTEÄT KULUT'!O69</f>
        <v>0</v>
      </c>
      <c r="N333" s="146">
        <f>'3. KIINTEÄT KULUT'!P69</f>
        <v>0</v>
      </c>
      <c r="O333" s="146">
        <f>'3. KIINTEÄT KULUT'!Q69</f>
        <v>0</v>
      </c>
      <c r="P333" s="146">
        <f>'3. KIINTEÄT KULUT'!R69</f>
        <v>0</v>
      </c>
      <c r="Q333" s="360">
        <f t="shared" ref="Q333" si="184">SUM(E333:P333)</f>
        <v>0</v>
      </c>
    </row>
    <row r="334" spans="3:17" x14ac:dyDescent="0.2">
      <c r="C334" s="42" t="s">
        <v>26</v>
      </c>
      <c r="D334" s="108"/>
      <c r="E334" s="362">
        <f t="shared" ref="E334:P334" si="185">E333-E333/(1+$D333/100)</f>
        <v>0</v>
      </c>
      <c r="F334" s="362">
        <f t="shared" si="185"/>
        <v>0</v>
      </c>
      <c r="G334" s="362">
        <f t="shared" si="185"/>
        <v>0</v>
      </c>
      <c r="H334" s="362">
        <f t="shared" si="185"/>
        <v>0</v>
      </c>
      <c r="I334" s="362">
        <f t="shared" si="185"/>
        <v>0</v>
      </c>
      <c r="J334" s="362">
        <f t="shared" si="185"/>
        <v>0</v>
      </c>
      <c r="K334" s="362">
        <f t="shared" si="185"/>
        <v>0</v>
      </c>
      <c r="L334" s="362">
        <f t="shared" si="185"/>
        <v>0</v>
      </c>
      <c r="M334" s="362">
        <f t="shared" si="185"/>
        <v>0</v>
      </c>
      <c r="N334" s="362">
        <f t="shared" si="185"/>
        <v>0</v>
      </c>
      <c r="O334" s="362">
        <f t="shared" si="185"/>
        <v>0</v>
      </c>
      <c r="P334" s="362">
        <f t="shared" si="185"/>
        <v>0</v>
      </c>
      <c r="Q334" s="360">
        <f>SUM(E334:P334)</f>
        <v>0</v>
      </c>
    </row>
    <row r="335" spans="3:17" s="134" customFormat="1" x14ac:dyDescent="0.2">
      <c r="C335" s="135" t="str">
        <f>'3. KIINTEÄT KULUT'!C70</f>
        <v xml:space="preserve"> Edustuskulut</v>
      </c>
      <c r="D335" s="386">
        <f>'3. KIINTEÄT KULUT'!E70</f>
        <v>0</v>
      </c>
      <c r="E335" s="392">
        <f>'3. KIINTEÄT KULUT'!G70</f>
        <v>0</v>
      </c>
      <c r="F335" s="392">
        <f>'3. KIINTEÄT KULUT'!H70</f>
        <v>0</v>
      </c>
      <c r="G335" s="392">
        <f>'3. KIINTEÄT KULUT'!I70</f>
        <v>0</v>
      </c>
      <c r="H335" s="392">
        <f>'3. KIINTEÄT KULUT'!J70</f>
        <v>0</v>
      </c>
      <c r="I335" s="392">
        <f>'3. KIINTEÄT KULUT'!K70</f>
        <v>0</v>
      </c>
      <c r="J335" s="392">
        <f>'3. KIINTEÄT KULUT'!L70</f>
        <v>0</v>
      </c>
      <c r="K335" s="392">
        <f>'3. KIINTEÄT KULUT'!M70</f>
        <v>0</v>
      </c>
      <c r="L335" s="392">
        <f>'3. KIINTEÄT KULUT'!N70</f>
        <v>0</v>
      </c>
      <c r="M335" s="392">
        <f>'3. KIINTEÄT KULUT'!O70</f>
        <v>0</v>
      </c>
      <c r="N335" s="392">
        <f>'3. KIINTEÄT KULUT'!P70</f>
        <v>0</v>
      </c>
      <c r="O335" s="392">
        <f>'3. KIINTEÄT KULUT'!Q70</f>
        <v>0</v>
      </c>
      <c r="P335" s="392">
        <f>'3. KIINTEÄT KULUT'!R70</f>
        <v>0</v>
      </c>
      <c r="Q335" s="359">
        <f t="shared" ref="Q335" si="186">SUM(E335:P335)</f>
        <v>0</v>
      </c>
    </row>
    <row r="336" spans="3:17" x14ac:dyDescent="0.2">
      <c r="C336" s="42" t="s">
        <v>26</v>
      </c>
      <c r="D336" s="108"/>
      <c r="E336" s="362">
        <f t="shared" ref="E336:P336" si="187">E335-E335/(1+$D335/100)</f>
        <v>0</v>
      </c>
      <c r="F336" s="362">
        <f t="shared" si="187"/>
        <v>0</v>
      </c>
      <c r="G336" s="362">
        <f t="shared" si="187"/>
        <v>0</v>
      </c>
      <c r="H336" s="362">
        <f t="shared" si="187"/>
        <v>0</v>
      </c>
      <c r="I336" s="362">
        <f t="shared" si="187"/>
        <v>0</v>
      </c>
      <c r="J336" s="362">
        <f t="shared" si="187"/>
        <v>0</v>
      </c>
      <c r="K336" s="362">
        <f t="shared" si="187"/>
        <v>0</v>
      </c>
      <c r="L336" s="362">
        <f t="shared" si="187"/>
        <v>0</v>
      </c>
      <c r="M336" s="362">
        <f t="shared" si="187"/>
        <v>0</v>
      </c>
      <c r="N336" s="362">
        <f t="shared" si="187"/>
        <v>0</v>
      </c>
      <c r="O336" s="362">
        <f t="shared" si="187"/>
        <v>0</v>
      </c>
      <c r="P336" s="362">
        <f t="shared" si="187"/>
        <v>0</v>
      </c>
      <c r="Q336" s="360">
        <f>SUM(E336:P336)</f>
        <v>0</v>
      </c>
    </row>
    <row r="337" spans="3:17" s="134" customFormat="1" x14ac:dyDescent="0.2">
      <c r="C337" s="135" t="str">
        <f>'3. KIINTEÄT KULUT'!C71</f>
        <v xml:space="preserve"> Myyntikulut (mm. palkkiot, provisiot)</v>
      </c>
      <c r="D337" s="386">
        <f>'3. KIINTEÄT KULUT'!E71</f>
        <v>25.5</v>
      </c>
      <c r="E337" s="392">
        <f>'3. KIINTEÄT KULUT'!G71</f>
        <v>0</v>
      </c>
      <c r="F337" s="392">
        <f>'3. KIINTEÄT KULUT'!H71</f>
        <v>0</v>
      </c>
      <c r="G337" s="392">
        <f>'3. KIINTEÄT KULUT'!I71</f>
        <v>0</v>
      </c>
      <c r="H337" s="392">
        <f>'3. KIINTEÄT KULUT'!J71</f>
        <v>0</v>
      </c>
      <c r="I337" s="392">
        <f>'3. KIINTEÄT KULUT'!K71</f>
        <v>0</v>
      </c>
      <c r="J337" s="392">
        <f>'3. KIINTEÄT KULUT'!L71</f>
        <v>0</v>
      </c>
      <c r="K337" s="392">
        <f>'3. KIINTEÄT KULUT'!M71</f>
        <v>0</v>
      </c>
      <c r="L337" s="392">
        <f>'3. KIINTEÄT KULUT'!N71</f>
        <v>0</v>
      </c>
      <c r="M337" s="392">
        <f>'3. KIINTEÄT KULUT'!O71</f>
        <v>0</v>
      </c>
      <c r="N337" s="392">
        <f>'3. KIINTEÄT KULUT'!P71</f>
        <v>0</v>
      </c>
      <c r="O337" s="392">
        <f>'3. KIINTEÄT KULUT'!Q71</f>
        <v>0</v>
      </c>
      <c r="P337" s="392">
        <f>'3. KIINTEÄT KULUT'!R71</f>
        <v>0</v>
      </c>
      <c r="Q337" s="359">
        <f t="shared" ref="Q337" si="188">SUM(E337:P337)</f>
        <v>0</v>
      </c>
    </row>
    <row r="338" spans="3:17" x14ac:dyDescent="0.2">
      <c r="C338" s="42" t="s">
        <v>26</v>
      </c>
      <c r="D338" s="108"/>
      <c r="E338" s="362">
        <f t="shared" ref="E338:P338" si="189">E337-E337/(1+$D337/100)</f>
        <v>0</v>
      </c>
      <c r="F338" s="362">
        <f t="shared" si="189"/>
        <v>0</v>
      </c>
      <c r="G338" s="362">
        <f t="shared" si="189"/>
        <v>0</v>
      </c>
      <c r="H338" s="362">
        <f t="shared" si="189"/>
        <v>0</v>
      </c>
      <c r="I338" s="362">
        <f t="shared" si="189"/>
        <v>0</v>
      </c>
      <c r="J338" s="362">
        <f t="shared" si="189"/>
        <v>0</v>
      </c>
      <c r="K338" s="362">
        <f t="shared" si="189"/>
        <v>0</v>
      </c>
      <c r="L338" s="362">
        <f t="shared" si="189"/>
        <v>0</v>
      </c>
      <c r="M338" s="362">
        <f t="shared" si="189"/>
        <v>0</v>
      </c>
      <c r="N338" s="362">
        <f t="shared" si="189"/>
        <v>0</v>
      </c>
      <c r="O338" s="362">
        <f t="shared" si="189"/>
        <v>0</v>
      </c>
      <c r="P338" s="362">
        <f t="shared" si="189"/>
        <v>0</v>
      </c>
      <c r="Q338" s="360">
        <f>SUM(E338:P338)</f>
        <v>0</v>
      </c>
    </row>
    <row r="339" spans="3:17" s="134" customFormat="1" x14ac:dyDescent="0.2">
      <c r="C339" s="135" t="str">
        <f>'3. KIINTEÄT KULUT'!C72</f>
        <v xml:space="preserve"> Tutkimus- ja tuotekehityskulut </v>
      </c>
      <c r="D339" s="386">
        <f>'3. KIINTEÄT KULUT'!E72</f>
        <v>0</v>
      </c>
      <c r="E339" s="392">
        <f>'3. KIINTEÄT KULUT'!G72</f>
        <v>0</v>
      </c>
      <c r="F339" s="392">
        <f>'3. KIINTEÄT KULUT'!H72</f>
        <v>0</v>
      </c>
      <c r="G339" s="392">
        <f>'3. KIINTEÄT KULUT'!I72</f>
        <v>0</v>
      </c>
      <c r="H339" s="392">
        <f>'3. KIINTEÄT KULUT'!J72</f>
        <v>0</v>
      </c>
      <c r="I339" s="392">
        <f>'3. KIINTEÄT KULUT'!K72</f>
        <v>0</v>
      </c>
      <c r="J339" s="392">
        <f>'3. KIINTEÄT KULUT'!L72</f>
        <v>0</v>
      </c>
      <c r="K339" s="392">
        <f>'3. KIINTEÄT KULUT'!M72</f>
        <v>0</v>
      </c>
      <c r="L339" s="392">
        <f>'3. KIINTEÄT KULUT'!N72</f>
        <v>0</v>
      </c>
      <c r="M339" s="392">
        <f>'3. KIINTEÄT KULUT'!O72</f>
        <v>0</v>
      </c>
      <c r="N339" s="392">
        <f>'3. KIINTEÄT KULUT'!P72</f>
        <v>0</v>
      </c>
      <c r="O339" s="392">
        <f>'3. KIINTEÄT KULUT'!Q72</f>
        <v>0</v>
      </c>
      <c r="P339" s="392">
        <f>'3. KIINTEÄT KULUT'!R72</f>
        <v>0</v>
      </c>
      <c r="Q339" s="359">
        <f t="shared" ref="Q339" si="190">SUM(E339:P339)</f>
        <v>0</v>
      </c>
    </row>
    <row r="340" spans="3:17" x14ac:dyDescent="0.2">
      <c r="C340" s="41" t="str">
        <f>'3. KIINTEÄT KULUT'!C73</f>
        <v xml:space="preserve"> Tuotekehitys- ja testauspalvelut</v>
      </c>
      <c r="D340" s="385">
        <f>'3. KIINTEÄT KULUT'!E73</f>
        <v>25.5</v>
      </c>
      <c r="E340" s="146">
        <f>'3. KIINTEÄT KULUT'!G73</f>
        <v>0</v>
      </c>
      <c r="F340" s="146">
        <f>'3. KIINTEÄT KULUT'!H73</f>
        <v>0</v>
      </c>
      <c r="G340" s="146">
        <f>'3. KIINTEÄT KULUT'!I73</f>
        <v>0</v>
      </c>
      <c r="H340" s="146">
        <f>'3. KIINTEÄT KULUT'!J73</f>
        <v>0</v>
      </c>
      <c r="I340" s="146">
        <f>'3. KIINTEÄT KULUT'!K73</f>
        <v>0</v>
      </c>
      <c r="J340" s="146">
        <f>'3. KIINTEÄT KULUT'!L73</f>
        <v>0</v>
      </c>
      <c r="K340" s="146">
        <f>'3. KIINTEÄT KULUT'!M73</f>
        <v>0</v>
      </c>
      <c r="L340" s="146">
        <f>'3. KIINTEÄT KULUT'!N73</f>
        <v>0</v>
      </c>
      <c r="M340" s="146">
        <f>'3. KIINTEÄT KULUT'!O73</f>
        <v>0</v>
      </c>
      <c r="N340" s="146">
        <f>'3. KIINTEÄT KULUT'!P73</f>
        <v>0</v>
      </c>
      <c r="O340" s="146">
        <f>'3. KIINTEÄT KULUT'!Q73</f>
        <v>0</v>
      </c>
      <c r="P340" s="146">
        <f>'3. KIINTEÄT KULUT'!R73</f>
        <v>0</v>
      </c>
      <c r="Q340" s="360">
        <f t="shared" ref="Q340" si="191">SUM(E340:P340)</f>
        <v>0</v>
      </c>
    </row>
    <row r="341" spans="3:17" x14ac:dyDescent="0.2">
      <c r="C341" s="42" t="s">
        <v>26</v>
      </c>
      <c r="D341" s="106"/>
      <c r="E341" s="362">
        <f t="shared" ref="E341:P341" si="192">E340-E340/(1+$D340/100)</f>
        <v>0</v>
      </c>
      <c r="F341" s="362">
        <f t="shared" si="192"/>
        <v>0</v>
      </c>
      <c r="G341" s="362">
        <f t="shared" si="192"/>
        <v>0</v>
      </c>
      <c r="H341" s="362">
        <f t="shared" si="192"/>
        <v>0</v>
      </c>
      <c r="I341" s="362">
        <f t="shared" si="192"/>
        <v>0</v>
      </c>
      <c r="J341" s="362">
        <f t="shared" si="192"/>
        <v>0</v>
      </c>
      <c r="K341" s="362">
        <f t="shared" si="192"/>
        <v>0</v>
      </c>
      <c r="L341" s="362">
        <f t="shared" si="192"/>
        <v>0</v>
      </c>
      <c r="M341" s="362">
        <f t="shared" si="192"/>
        <v>0</v>
      </c>
      <c r="N341" s="362">
        <f t="shared" si="192"/>
        <v>0</v>
      </c>
      <c r="O341" s="362">
        <f t="shared" si="192"/>
        <v>0</v>
      </c>
      <c r="P341" s="362">
        <f t="shared" si="192"/>
        <v>0</v>
      </c>
      <c r="Q341" s="360">
        <f>SUM(E341:P341)</f>
        <v>0</v>
      </c>
    </row>
    <row r="342" spans="3:17" x14ac:dyDescent="0.2">
      <c r="C342" s="41" t="str">
        <f>'3. KIINTEÄT KULUT'!C74</f>
        <v xml:space="preserve"> Tavaramerkit, patentit yms.</v>
      </c>
      <c r="D342" s="385">
        <f>'3. KIINTEÄT KULUT'!E74</f>
        <v>25.5</v>
      </c>
      <c r="E342" s="146">
        <f>'3. KIINTEÄT KULUT'!G74</f>
        <v>0</v>
      </c>
      <c r="F342" s="146">
        <f>'3. KIINTEÄT KULUT'!H74</f>
        <v>0</v>
      </c>
      <c r="G342" s="146">
        <f>'3. KIINTEÄT KULUT'!I74</f>
        <v>0</v>
      </c>
      <c r="H342" s="146">
        <f>'3. KIINTEÄT KULUT'!J74</f>
        <v>0</v>
      </c>
      <c r="I342" s="146">
        <f>'3. KIINTEÄT KULUT'!K74</f>
        <v>0</v>
      </c>
      <c r="J342" s="146">
        <f>'3. KIINTEÄT KULUT'!L74</f>
        <v>0</v>
      </c>
      <c r="K342" s="146">
        <f>'3. KIINTEÄT KULUT'!M74</f>
        <v>0</v>
      </c>
      <c r="L342" s="146">
        <f>'3. KIINTEÄT KULUT'!N74</f>
        <v>0</v>
      </c>
      <c r="M342" s="146">
        <f>'3. KIINTEÄT KULUT'!O74</f>
        <v>0</v>
      </c>
      <c r="N342" s="146">
        <f>'3. KIINTEÄT KULUT'!P74</f>
        <v>0</v>
      </c>
      <c r="O342" s="146">
        <f>'3. KIINTEÄT KULUT'!Q74</f>
        <v>0</v>
      </c>
      <c r="P342" s="146">
        <f>'3. KIINTEÄT KULUT'!R74</f>
        <v>0</v>
      </c>
      <c r="Q342" s="360">
        <f t="shared" ref="Q342" si="193">SUM(E342:P342)</f>
        <v>0</v>
      </c>
    </row>
    <row r="343" spans="3:17" x14ac:dyDescent="0.2">
      <c r="C343" s="42" t="s">
        <v>26</v>
      </c>
      <c r="D343" s="106"/>
      <c r="E343" s="362">
        <f t="shared" ref="E343:P343" si="194">E342-E342/(1+$D342/100)</f>
        <v>0</v>
      </c>
      <c r="F343" s="362">
        <f t="shared" si="194"/>
        <v>0</v>
      </c>
      <c r="G343" s="362">
        <f t="shared" si="194"/>
        <v>0</v>
      </c>
      <c r="H343" s="362">
        <f t="shared" si="194"/>
        <v>0</v>
      </c>
      <c r="I343" s="362">
        <f t="shared" si="194"/>
        <v>0</v>
      </c>
      <c r="J343" s="362">
        <f t="shared" si="194"/>
        <v>0</v>
      </c>
      <c r="K343" s="362">
        <f t="shared" si="194"/>
        <v>0</v>
      </c>
      <c r="L343" s="362">
        <f t="shared" si="194"/>
        <v>0</v>
      </c>
      <c r="M343" s="362">
        <f t="shared" si="194"/>
        <v>0</v>
      </c>
      <c r="N343" s="362">
        <f t="shared" si="194"/>
        <v>0</v>
      </c>
      <c r="O343" s="362">
        <f t="shared" si="194"/>
        <v>0</v>
      </c>
      <c r="P343" s="362">
        <f t="shared" si="194"/>
        <v>0</v>
      </c>
      <c r="Q343" s="360">
        <f>SUM(E343:P343)</f>
        <v>0</v>
      </c>
    </row>
    <row r="344" spans="3:17" x14ac:dyDescent="0.2">
      <c r="C344" s="41" t="str">
        <f>'3. KIINTEÄT KULUT'!C75</f>
        <v xml:space="preserve"> Sertifiointi ja laatutodistukset</v>
      </c>
      <c r="D344" s="385">
        <f>'3. KIINTEÄT KULUT'!E75</f>
        <v>25.5</v>
      </c>
      <c r="E344" s="146">
        <f>'3. KIINTEÄT KULUT'!G75</f>
        <v>0</v>
      </c>
      <c r="F344" s="146">
        <f>'3. KIINTEÄT KULUT'!H75</f>
        <v>0</v>
      </c>
      <c r="G344" s="146">
        <f>'3. KIINTEÄT KULUT'!I75</f>
        <v>0</v>
      </c>
      <c r="H344" s="146">
        <f>'3. KIINTEÄT KULUT'!J75</f>
        <v>0</v>
      </c>
      <c r="I344" s="146">
        <f>'3. KIINTEÄT KULUT'!K75</f>
        <v>0</v>
      </c>
      <c r="J344" s="146">
        <f>'3. KIINTEÄT KULUT'!L75</f>
        <v>0</v>
      </c>
      <c r="K344" s="146">
        <f>'3. KIINTEÄT KULUT'!M75</f>
        <v>0</v>
      </c>
      <c r="L344" s="146">
        <f>'3. KIINTEÄT KULUT'!N75</f>
        <v>0</v>
      </c>
      <c r="M344" s="146">
        <f>'3. KIINTEÄT KULUT'!O75</f>
        <v>0</v>
      </c>
      <c r="N344" s="146">
        <f>'3. KIINTEÄT KULUT'!P75</f>
        <v>0</v>
      </c>
      <c r="O344" s="146">
        <f>'3. KIINTEÄT KULUT'!Q75</f>
        <v>0</v>
      </c>
      <c r="P344" s="146">
        <f>'3. KIINTEÄT KULUT'!R75</f>
        <v>0</v>
      </c>
      <c r="Q344" s="360">
        <f t="shared" ref="Q344" si="195">SUM(E344:P344)</f>
        <v>0</v>
      </c>
    </row>
    <row r="345" spans="3:17" x14ac:dyDescent="0.2">
      <c r="C345" s="42" t="s">
        <v>26</v>
      </c>
      <c r="D345" s="106"/>
      <c r="E345" s="362">
        <f t="shared" ref="E345:P345" si="196">E344-E344/(1+$D344/100)</f>
        <v>0</v>
      </c>
      <c r="F345" s="362">
        <f t="shared" si="196"/>
        <v>0</v>
      </c>
      <c r="G345" s="362">
        <f t="shared" si="196"/>
        <v>0</v>
      </c>
      <c r="H345" s="362">
        <f t="shared" si="196"/>
        <v>0</v>
      </c>
      <c r="I345" s="362">
        <f t="shared" si="196"/>
        <v>0</v>
      </c>
      <c r="J345" s="362">
        <f t="shared" si="196"/>
        <v>0</v>
      </c>
      <c r="K345" s="362">
        <f t="shared" si="196"/>
        <v>0</v>
      </c>
      <c r="L345" s="362">
        <f t="shared" si="196"/>
        <v>0</v>
      </c>
      <c r="M345" s="362">
        <f t="shared" si="196"/>
        <v>0</v>
      </c>
      <c r="N345" s="362">
        <f t="shared" si="196"/>
        <v>0</v>
      </c>
      <c r="O345" s="362">
        <f t="shared" si="196"/>
        <v>0</v>
      </c>
      <c r="P345" s="362">
        <f t="shared" si="196"/>
        <v>0</v>
      </c>
      <c r="Q345" s="360">
        <f>SUM(E345:P345)</f>
        <v>0</v>
      </c>
    </row>
    <row r="346" spans="3:17" x14ac:dyDescent="0.2">
      <c r="C346" s="41" t="str">
        <f>'3. KIINTEÄT KULUT'!C76</f>
        <v xml:space="preserve"> Muut kehityskulut</v>
      </c>
      <c r="D346" s="385">
        <f>'3. KIINTEÄT KULUT'!E76</f>
        <v>25.5</v>
      </c>
      <c r="E346" s="146">
        <f>'3. KIINTEÄT KULUT'!G76</f>
        <v>0</v>
      </c>
      <c r="F346" s="146">
        <f>'3. KIINTEÄT KULUT'!H76</f>
        <v>0</v>
      </c>
      <c r="G346" s="146">
        <f>'3. KIINTEÄT KULUT'!I76</f>
        <v>0</v>
      </c>
      <c r="H346" s="146">
        <f>'3. KIINTEÄT KULUT'!J76</f>
        <v>0</v>
      </c>
      <c r="I346" s="146">
        <f>'3. KIINTEÄT KULUT'!K76</f>
        <v>0</v>
      </c>
      <c r="J346" s="146">
        <f>'3. KIINTEÄT KULUT'!L76</f>
        <v>0</v>
      </c>
      <c r="K346" s="146">
        <f>'3. KIINTEÄT KULUT'!M76</f>
        <v>0</v>
      </c>
      <c r="L346" s="146">
        <f>'3. KIINTEÄT KULUT'!N76</f>
        <v>0</v>
      </c>
      <c r="M346" s="146">
        <f>'3. KIINTEÄT KULUT'!O76</f>
        <v>0</v>
      </c>
      <c r="N346" s="146">
        <f>'3. KIINTEÄT KULUT'!P76</f>
        <v>0</v>
      </c>
      <c r="O346" s="146">
        <f>'3. KIINTEÄT KULUT'!Q76</f>
        <v>0</v>
      </c>
      <c r="P346" s="146">
        <f>'3. KIINTEÄT KULUT'!R76</f>
        <v>0</v>
      </c>
      <c r="Q346" s="360">
        <f t="shared" ref="Q346" si="197">SUM(E346:P346)</f>
        <v>0</v>
      </c>
    </row>
    <row r="347" spans="3:17" x14ac:dyDescent="0.2">
      <c r="C347" s="42" t="s">
        <v>26</v>
      </c>
      <c r="D347" s="106"/>
      <c r="E347" s="362">
        <f t="shared" ref="E347:P347" si="198">E346-E346/(1+$D346/100)</f>
        <v>0</v>
      </c>
      <c r="F347" s="362">
        <f t="shared" si="198"/>
        <v>0</v>
      </c>
      <c r="G347" s="362">
        <f t="shared" si="198"/>
        <v>0</v>
      </c>
      <c r="H347" s="362">
        <f t="shared" si="198"/>
        <v>0</v>
      </c>
      <c r="I347" s="362">
        <f t="shared" si="198"/>
        <v>0</v>
      </c>
      <c r="J347" s="362">
        <f t="shared" si="198"/>
        <v>0</v>
      </c>
      <c r="K347" s="362">
        <f t="shared" si="198"/>
        <v>0</v>
      </c>
      <c r="L347" s="362">
        <f t="shared" si="198"/>
        <v>0</v>
      </c>
      <c r="M347" s="362">
        <f t="shared" si="198"/>
        <v>0</v>
      </c>
      <c r="N347" s="362">
        <f t="shared" si="198"/>
        <v>0</v>
      </c>
      <c r="O347" s="362">
        <f t="shared" si="198"/>
        <v>0</v>
      </c>
      <c r="P347" s="362">
        <f t="shared" si="198"/>
        <v>0</v>
      </c>
      <c r="Q347" s="360">
        <f>SUM(E347:P347)</f>
        <v>0</v>
      </c>
    </row>
    <row r="348" spans="3:17" s="134" customFormat="1" x14ac:dyDescent="0.2">
      <c r="C348" s="135" t="str">
        <f>'3. KIINTEÄT KULUT'!C77</f>
        <v xml:space="preserve"> Hallintopalvelut </v>
      </c>
      <c r="D348" s="386">
        <f>'3. KIINTEÄT KULUT'!E77</f>
        <v>0</v>
      </c>
      <c r="E348" s="392">
        <f>'3. KIINTEÄT KULUT'!G77</f>
        <v>0</v>
      </c>
      <c r="F348" s="392">
        <f>'3. KIINTEÄT KULUT'!H77</f>
        <v>0</v>
      </c>
      <c r="G348" s="392">
        <f>'3. KIINTEÄT KULUT'!I77</f>
        <v>0</v>
      </c>
      <c r="H348" s="392">
        <f>'3. KIINTEÄT KULUT'!J77</f>
        <v>0</v>
      </c>
      <c r="I348" s="392">
        <f>'3. KIINTEÄT KULUT'!K77</f>
        <v>0</v>
      </c>
      <c r="J348" s="392">
        <f>'3. KIINTEÄT KULUT'!L77</f>
        <v>0</v>
      </c>
      <c r="K348" s="392">
        <f>'3. KIINTEÄT KULUT'!M77</f>
        <v>0</v>
      </c>
      <c r="L348" s="392">
        <f>'3. KIINTEÄT KULUT'!N77</f>
        <v>0</v>
      </c>
      <c r="M348" s="392">
        <f>'3. KIINTEÄT KULUT'!O77</f>
        <v>0</v>
      </c>
      <c r="N348" s="392">
        <f>'3. KIINTEÄT KULUT'!P77</f>
        <v>0</v>
      </c>
      <c r="O348" s="392">
        <f>'3. KIINTEÄT KULUT'!Q77</f>
        <v>0</v>
      </c>
      <c r="P348" s="392">
        <f>'3. KIINTEÄT KULUT'!R77</f>
        <v>0</v>
      </c>
      <c r="Q348" s="359">
        <f t="shared" ref="Q348:Q349" si="199">SUM(E348:P348)</f>
        <v>0</v>
      </c>
    </row>
    <row r="349" spans="3:17" x14ac:dyDescent="0.2">
      <c r="C349" s="41" t="str">
        <f>'3. KIINTEÄT KULUT'!C78</f>
        <v xml:space="preserve"> Vuokratyövoima</v>
      </c>
      <c r="D349" s="385">
        <f>'3. KIINTEÄT KULUT'!E78</f>
        <v>25.5</v>
      </c>
      <c r="E349" s="146">
        <f>'3. KIINTEÄT KULUT'!G78</f>
        <v>0</v>
      </c>
      <c r="F349" s="146">
        <f>'3. KIINTEÄT KULUT'!H78</f>
        <v>0</v>
      </c>
      <c r="G349" s="146">
        <f>'3. KIINTEÄT KULUT'!I78</f>
        <v>0</v>
      </c>
      <c r="H349" s="146">
        <f>'3. KIINTEÄT KULUT'!J78</f>
        <v>0</v>
      </c>
      <c r="I349" s="146">
        <f>'3. KIINTEÄT KULUT'!K78</f>
        <v>0</v>
      </c>
      <c r="J349" s="146">
        <f>'3. KIINTEÄT KULUT'!L78</f>
        <v>0</v>
      </c>
      <c r="K349" s="146">
        <f>'3. KIINTEÄT KULUT'!M78</f>
        <v>0</v>
      </c>
      <c r="L349" s="146">
        <f>'3. KIINTEÄT KULUT'!N78</f>
        <v>0</v>
      </c>
      <c r="M349" s="146">
        <f>'3. KIINTEÄT KULUT'!O78</f>
        <v>0</v>
      </c>
      <c r="N349" s="146">
        <f>'3. KIINTEÄT KULUT'!P78</f>
        <v>0</v>
      </c>
      <c r="O349" s="146">
        <f>'3. KIINTEÄT KULUT'!Q78</f>
        <v>0</v>
      </c>
      <c r="P349" s="146">
        <f>'3. KIINTEÄT KULUT'!R78</f>
        <v>0</v>
      </c>
      <c r="Q349" s="360">
        <f t="shared" si="199"/>
        <v>0</v>
      </c>
    </row>
    <row r="350" spans="3:17" x14ac:dyDescent="0.2">
      <c r="C350" s="42" t="s">
        <v>26</v>
      </c>
      <c r="D350" s="106"/>
      <c r="E350" s="362">
        <f t="shared" ref="E350:P350" si="200">E349-E349/(1+$D349/100)</f>
        <v>0</v>
      </c>
      <c r="F350" s="362">
        <f t="shared" si="200"/>
        <v>0</v>
      </c>
      <c r="G350" s="362">
        <f t="shared" si="200"/>
        <v>0</v>
      </c>
      <c r="H350" s="362">
        <f t="shared" si="200"/>
        <v>0</v>
      </c>
      <c r="I350" s="362">
        <f t="shared" si="200"/>
        <v>0</v>
      </c>
      <c r="J350" s="362">
        <f t="shared" si="200"/>
        <v>0</v>
      </c>
      <c r="K350" s="362">
        <f t="shared" si="200"/>
        <v>0</v>
      </c>
      <c r="L350" s="362">
        <f t="shared" si="200"/>
        <v>0</v>
      </c>
      <c r="M350" s="362">
        <f t="shared" si="200"/>
        <v>0</v>
      </c>
      <c r="N350" s="362">
        <f t="shared" si="200"/>
        <v>0</v>
      </c>
      <c r="O350" s="362">
        <f t="shared" si="200"/>
        <v>0</v>
      </c>
      <c r="P350" s="362">
        <f t="shared" si="200"/>
        <v>0</v>
      </c>
      <c r="Q350" s="360">
        <f>SUM(E350:P350)</f>
        <v>0</v>
      </c>
    </row>
    <row r="351" spans="3:17" x14ac:dyDescent="0.2">
      <c r="C351" s="41" t="str">
        <f>'3. KIINTEÄT KULUT'!C79</f>
        <v xml:space="preserve"> Taloushallintopalvelut, tilintarkastus</v>
      </c>
      <c r="D351" s="385">
        <f>'3. KIINTEÄT KULUT'!E79</f>
        <v>25.5</v>
      </c>
      <c r="E351" s="146">
        <f>'3. KIINTEÄT KULUT'!G79</f>
        <v>0</v>
      </c>
      <c r="F351" s="146">
        <f>'3. KIINTEÄT KULUT'!H79</f>
        <v>0</v>
      </c>
      <c r="G351" s="146">
        <f>'3. KIINTEÄT KULUT'!I79</f>
        <v>0</v>
      </c>
      <c r="H351" s="146">
        <f>'3. KIINTEÄT KULUT'!J79</f>
        <v>0</v>
      </c>
      <c r="I351" s="146">
        <f>'3. KIINTEÄT KULUT'!K79</f>
        <v>0</v>
      </c>
      <c r="J351" s="146">
        <f>'3. KIINTEÄT KULUT'!L79</f>
        <v>0</v>
      </c>
      <c r="K351" s="146">
        <f>'3. KIINTEÄT KULUT'!M79</f>
        <v>0</v>
      </c>
      <c r="L351" s="146">
        <f>'3. KIINTEÄT KULUT'!N79</f>
        <v>0</v>
      </c>
      <c r="M351" s="146">
        <f>'3. KIINTEÄT KULUT'!O79</f>
        <v>0</v>
      </c>
      <c r="N351" s="146">
        <f>'3. KIINTEÄT KULUT'!P79</f>
        <v>0</v>
      </c>
      <c r="O351" s="146">
        <f>'3. KIINTEÄT KULUT'!Q79</f>
        <v>0</v>
      </c>
      <c r="P351" s="146">
        <f>'3. KIINTEÄT KULUT'!R79</f>
        <v>0</v>
      </c>
      <c r="Q351" s="360">
        <f t="shared" ref="Q351" si="201">SUM(E351:P351)</f>
        <v>0</v>
      </c>
    </row>
    <row r="352" spans="3:17" x14ac:dyDescent="0.2">
      <c r="C352" s="42" t="s">
        <v>26</v>
      </c>
      <c r="D352" s="106"/>
      <c r="E352" s="362">
        <f t="shared" ref="E352:P352" si="202">E351-E351/(1+$D351/100)</f>
        <v>0</v>
      </c>
      <c r="F352" s="362">
        <f t="shared" si="202"/>
        <v>0</v>
      </c>
      <c r="G352" s="362">
        <f t="shared" si="202"/>
        <v>0</v>
      </c>
      <c r="H352" s="362">
        <f t="shared" si="202"/>
        <v>0</v>
      </c>
      <c r="I352" s="362">
        <f t="shared" si="202"/>
        <v>0</v>
      </c>
      <c r="J352" s="362">
        <f t="shared" si="202"/>
        <v>0</v>
      </c>
      <c r="K352" s="362">
        <f t="shared" si="202"/>
        <v>0</v>
      </c>
      <c r="L352" s="362">
        <f t="shared" si="202"/>
        <v>0</v>
      </c>
      <c r="M352" s="362">
        <f t="shared" si="202"/>
        <v>0</v>
      </c>
      <c r="N352" s="362">
        <f t="shared" si="202"/>
        <v>0</v>
      </c>
      <c r="O352" s="362">
        <f t="shared" si="202"/>
        <v>0</v>
      </c>
      <c r="P352" s="362">
        <f t="shared" si="202"/>
        <v>0</v>
      </c>
      <c r="Q352" s="360">
        <f>SUM(E352:P352)</f>
        <v>0</v>
      </c>
    </row>
    <row r="353" spans="3:17" x14ac:dyDescent="0.2">
      <c r="C353" s="41" t="str">
        <f>'3. KIINTEÄT KULUT'!C80</f>
        <v xml:space="preserve"> Laki-, perintä- ja konsultointipalvelut</v>
      </c>
      <c r="D353" s="385">
        <f>'3. KIINTEÄT KULUT'!E80</f>
        <v>25.5</v>
      </c>
      <c r="E353" s="146">
        <f>'3. KIINTEÄT KULUT'!G80</f>
        <v>0</v>
      </c>
      <c r="F353" s="146">
        <f>'3. KIINTEÄT KULUT'!H80</f>
        <v>0</v>
      </c>
      <c r="G353" s="146">
        <f>'3. KIINTEÄT KULUT'!I80</f>
        <v>0</v>
      </c>
      <c r="H353" s="146">
        <f>'3. KIINTEÄT KULUT'!J80</f>
        <v>0</v>
      </c>
      <c r="I353" s="146">
        <f>'3. KIINTEÄT KULUT'!K80</f>
        <v>0</v>
      </c>
      <c r="J353" s="146">
        <f>'3. KIINTEÄT KULUT'!L80</f>
        <v>0</v>
      </c>
      <c r="K353" s="146">
        <f>'3. KIINTEÄT KULUT'!M80</f>
        <v>0</v>
      </c>
      <c r="L353" s="146">
        <f>'3. KIINTEÄT KULUT'!N80</f>
        <v>0</v>
      </c>
      <c r="M353" s="146">
        <f>'3. KIINTEÄT KULUT'!O80</f>
        <v>0</v>
      </c>
      <c r="N353" s="146">
        <f>'3. KIINTEÄT KULUT'!P80</f>
        <v>0</v>
      </c>
      <c r="O353" s="146">
        <f>'3. KIINTEÄT KULUT'!Q80</f>
        <v>0</v>
      </c>
      <c r="P353" s="146">
        <f>'3. KIINTEÄT KULUT'!R80</f>
        <v>0</v>
      </c>
      <c r="Q353" s="360">
        <f t="shared" ref="Q353" si="203">SUM(E353:P353)</f>
        <v>0</v>
      </c>
    </row>
    <row r="354" spans="3:17" x14ac:dyDescent="0.2">
      <c r="C354" s="42" t="s">
        <v>26</v>
      </c>
      <c r="D354" s="106"/>
      <c r="E354" s="362">
        <f t="shared" ref="E354:P354" si="204">E353-E353/(1+$D353/100)</f>
        <v>0</v>
      </c>
      <c r="F354" s="362">
        <f t="shared" si="204"/>
        <v>0</v>
      </c>
      <c r="G354" s="362">
        <f t="shared" si="204"/>
        <v>0</v>
      </c>
      <c r="H354" s="362">
        <f t="shared" si="204"/>
        <v>0</v>
      </c>
      <c r="I354" s="362">
        <f t="shared" si="204"/>
        <v>0</v>
      </c>
      <c r="J354" s="362">
        <f t="shared" si="204"/>
        <v>0</v>
      </c>
      <c r="K354" s="362">
        <f t="shared" si="204"/>
        <v>0</v>
      </c>
      <c r="L354" s="362">
        <f t="shared" si="204"/>
        <v>0</v>
      </c>
      <c r="M354" s="362">
        <f t="shared" si="204"/>
        <v>0</v>
      </c>
      <c r="N354" s="362">
        <f t="shared" si="204"/>
        <v>0</v>
      </c>
      <c r="O354" s="362">
        <f t="shared" si="204"/>
        <v>0</v>
      </c>
      <c r="P354" s="362">
        <f t="shared" si="204"/>
        <v>0</v>
      </c>
      <c r="Q354" s="360">
        <f>SUM(E354:P354)</f>
        <v>0</v>
      </c>
    </row>
    <row r="355" spans="3:17" x14ac:dyDescent="0.2">
      <c r="C355" s="41" t="str">
        <f>'3. KIINTEÄT KULUT'!C81</f>
        <v xml:space="preserve"> Muut hallintokulut ja maksut</v>
      </c>
      <c r="D355" s="385">
        <f>'3. KIINTEÄT KULUT'!E81</f>
        <v>25.5</v>
      </c>
      <c r="E355" s="146">
        <f>'3. KIINTEÄT KULUT'!G81</f>
        <v>0</v>
      </c>
      <c r="F355" s="146">
        <f>'3. KIINTEÄT KULUT'!H81</f>
        <v>0</v>
      </c>
      <c r="G355" s="146">
        <f>'3. KIINTEÄT KULUT'!I81</f>
        <v>0</v>
      </c>
      <c r="H355" s="146">
        <f>'3. KIINTEÄT KULUT'!J81</f>
        <v>0</v>
      </c>
      <c r="I355" s="146">
        <f>'3. KIINTEÄT KULUT'!K81</f>
        <v>0</v>
      </c>
      <c r="J355" s="146">
        <f>'3. KIINTEÄT KULUT'!L81</f>
        <v>0</v>
      </c>
      <c r="K355" s="146">
        <f>'3. KIINTEÄT KULUT'!M81</f>
        <v>0</v>
      </c>
      <c r="L355" s="146">
        <f>'3. KIINTEÄT KULUT'!N81</f>
        <v>0</v>
      </c>
      <c r="M355" s="146">
        <f>'3. KIINTEÄT KULUT'!O81</f>
        <v>0</v>
      </c>
      <c r="N355" s="146">
        <f>'3. KIINTEÄT KULUT'!P81</f>
        <v>0</v>
      </c>
      <c r="O355" s="146">
        <f>'3. KIINTEÄT KULUT'!Q81</f>
        <v>0</v>
      </c>
      <c r="P355" s="146">
        <f>'3. KIINTEÄT KULUT'!R81</f>
        <v>0</v>
      </c>
      <c r="Q355" s="360">
        <f t="shared" ref="Q355" si="205">SUM(E355:P355)</f>
        <v>0</v>
      </c>
    </row>
    <row r="356" spans="3:17" x14ac:dyDescent="0.2">
      <c r="C356" s="42" t="s">
        <v>26</v>
      </c>
      <c r="D356" s="106"/>
      <c r="E356" s="362">
        <f t="shared" ref="E356:P356" si="206">E355-E355/(1+$D355/100)</f>
        <v>0</v>
      </c>
      <c r="F356" s="362">
        <f t="shared" si="206"/>
        <v>0</v>
      </c>
      <c r="G356" s="362">
        <f t="shared" si="206"/>
        <v>0</v>
      </c>
      <c r="H356" s="362">
        <f t="shared" si="206"/>
        <v>0</v>
      </c>
      <c r="I356" s="362">
        <f t="shared" si="206"/>
        <v>0</v>
      </c>
      <c r="J356" s="362">
        <f t="shared" si="206"/>
        <v>0</v>
      </c>
      <c r="K356" s="362">
        <f t="shared" si="206"/>
        <v>0</v>
      </c>
      <c r="L356" s="362">
        <f t="shared" si="206"/>
        <v>0</v>
      </c>
      <c r="M356" s="362">
        <f t="shared" si="206"/>
        <v>0</v>
      </c>
      <c r="N356" s="362">
        <f t="shared" si="206"/>
        <v>0</v>
      </c>
      <c r="O356" s="362">
        <f t="shared" si="206"/>
        <v>0</v>
      </c>
      <c r="P356" s="362">
        <f t="shared" si="206"/>
        <v>0</v>
      </c>
      <c r="Q356" s="360">
        <f>SUM(E356:P356)</f>
        <v>0</v>
      </c>
    </row>
    <row r="357" spans="3:17" s="134" customFormat="1" x14ac:dyDescent="0.2">
      <c r="C357" s="135" t="str">
        <f>'3. KIINTEÄT KULUT'!C82</f>
        <v xml:space="preserve"> Tiedonhankinta </v>
      </c>
      <c r="D357" s="386">
        <f>'3. KIINTEÄT KULUT'!E82</f>
        <v>0</v>
      </c>
      <c r="E357" s="392">
        <f>'3. KIINTEÄT KULUT'!G82</f>
        <v>0</v>
      </c>
      <c r="F357" s="392">
        <f>'3. KIINTEÄT KULUT'!H82</f>
        <v>0</v>
      </c>
      <c r="G357" s="392">
        <f>'3. KIINTEÄT KULUT'!I82</f>
        <v>0</v>
      </c>
      <c r="H357" s="392">
        <f>'3. KIINTEÄT KULUT'!J82</f>
        <v>0</v>
      </c>
      <c r="I357" s="392">
        <f>'3. KIINTEÄT KULUT'!K82</f>
        <v>0</v>
      </c>
      <c r="J357" s="392">
        <f>'3. KIINTEÄT KULUT'!L82</f>
        <v>0</v>
      </c>
      <c r="K357" s="392">
        <f>'3. KIINTEÄT KULUT'!M82</f>
        <v>0</v>
      </c>
      <c r="L357" s="392">
        <f>'3. KIINTEÄT KULUT'!N82</f>
        <v>0</v>
      </c>
      <c r="M357" s="392">
        <f>'3. KIINTEÄT KULUT'!O82</f>
        <v>0</v>
      </c>
      <c r="N357" s="392">
        <f>'3. KIINTEÄT KULUT'!P82</f>
        <v>0</v>
      </c>
      <c r="O357" s="392">
        <f>'3. KIINTEÄT KULUT'!Q82</f>
        <v>0</v>
      </c>
      <c r="P357" s="392">
        <f>'3. KIINTEÄT KULUT'!R82</f>
        <v>0</v>
      </c>
      <c r="Q357" s="359">
        <f t="shared" ref="Q357" si="207">SUM(E357:P357)</f>
        <v>0</v>
      </c>
    </row>
    <row r="358" spans="3:17" x14ac:dyDescent="0.2">
      <c r="C358" s="41" t="str">
        <f>'3. KIINTEÄT KULUT'!C83</f>
        <v xml:space="preserve"> Sanoma- ja aikakausilehdet</v>
      </c>
      <c r="D358" s="385">
        <f>'3. KIINTEÄT KULUT'!E83</f>
        <v>10</v>
      </c>
      <c r="E358" s="146">
        <f>'3. KIINTEÄT KULUT'!G83</f>
        <v>0</v>
      </c>
      <c r="F358" s="146">
        <f>'3. KIINTEÄT KULUT'!H83</f>
        <v>0</v>
      </c>
      <c r="G358" s="146">
        <f>'3. KIINTEÄT KULUT'!I83</f>
        <v>0</v>
      </c>
      <c r="H358" s="146">
        <f>'3. KIINTEÄT KULUT'!J83</f>
        <v>0</v>
      </c>
      <c r="I358" s="146">
        <f>'3. KIINTEÄT KULUT'!K83</f>
        <v>0</v>
      </c>
      <c r="J358" s="146">
        <f>'3. KIINTEÄT KULUT'!L83</f>
        <v>0</v>
      </c>
      <c r="K358" s="146">
        <f>'3. KIINTEÄT KULUT'!M83</f>
        <v>0</v>
      </c>
      <c r="L358" s="146">
        <f>'3. KIINTEÄT KULUT'!N83</f>
        <v>0</v>
      </c>
      <c r="M358" s="146">
        <f>'3. KIINTEÄT KULUT'!O83</f>
        <v>0</v>
      </c>
      <c r="N358" s="146">
        <f>'3. KIINTEÄT KULUT'!P83</f>
        <v>0</v>
      </c>
      <c r="O358" s="146">
        <f>'3. KIINTEÄT KULUT'!Q83</f>
        <v>0</v>
      </c>
      <c r="P358" s="146">
        <f>'3. KIINTEÄT KULUT'!R83</f>
        <v>0</v>
      </c>
      <c r="Q358" s="360">
        <f t="shared" ref="Q358" si="208">SUM(E358:P358)</f>
        <v>0</v>
      </c>
    </row>
    <row r="359" spans="3:17" x14ac:dyDescent="0.2">
      <c r="C359" s="42" t="s">
        <v>26</v>
      </c>
      <c r="D359" s="106"/>
      <c r="E359" s="362">
        <f t="shared" ref="E359:P359" si="209">E358-E358/(1+$D358/100)</f>
        <v>0</v>
      </c>
      <c r="F359" s="362">
        <f t="shared" si="209"/>
        <v>0</v>
      </c>
      <c r="G359" s="362">
        <f t="shared" si="209"/>
        <v>0</v>
      </c>
      <c r="H359" s="362">
        <f t="shared" si="209"/>
        <v>0</v>
      </c>
      <c r="I359" s="362">
        <f t="shared" si="209"/>
        <v>0</v>
      </c>
      <c r="J359" s="362">
        <f t="shared" si="209"/>
        <v>0</v>
      </c>
      <c r="K359" s="362">
        <f t="shared" si="209"/>
        <v>0</v>
      </c>
      <c r="L359" s="362">
        <f t="shared" si="209"/>
        <v>0</v>
      </c>
      <c r="M359" s="362">
        <f t="shared" si="209"/>
        <v>0</v>
      </c>
      <c r="N359" s="362">
        <f t="shared" si="209"/>
        <v>0</v>
      </c>
      <c r="O359" s="362">
        <f t="shared" si="209"/>
        <v>0</v>
      </c>
      <c r="P359" s="362">
        <f t="shared" si="209"/>
        <v>0</v>
      </c>
      <c r="Q359" s="360">
        <f>SUM(E359:P359)</f>
        <v>0</v>
      </c>
    </row>
    <row r="360" spans="3:17" x14ac:dyDescent="0.2">
      <c r="C360" s="41" t="str">
        <f>'3. KIINTEÄT KULUT'!C84</f>
        <v xml:space="preserve"> Jäsenmaksut</v>
      </c>
      <c r="D360" s="385">
        <f>'3. KIINTEÄT KULUT'!E84</f>
        <v>0</v>
      </c>
      <c r="E360" s="146">
        <f>'3. KIINTEÄT KULUT'!G84</f>
        <v>0</v>
      </c>
      <c r="F360" s="146">
        <f>'3. KIINTEÄT KULUT'!H84</f>
        <v>0</v>
      </c>
      <c r="G360" s="146">
        <f>'3. KIINTEÄT KULUT'!I84</f>
        <v>0</v>
      </c>
      <c r="H360" s="146">
        <f>'3. KIINTEÄT KULUT'!J84</f>
        <v>0</v>
      </c>
      <c r="I360" s="146">
        <f>'3. KIINTEÄT KULUT'!K84</f>
        <v>0</v>
      </c>
      <c r="J360" s="146">
        <f>'3. KIINTEÄT KULUT'!L84</f>
        <v>0</v>
      </c>
      <c r="K360" s="146">
        <f>'3. KIINTEÄT KULUT'!M84</f>
        <v>0</v>
      </c>
      <c r="L360" s="146">
        <f>'3. KIINTEÄT KULUT'!N84</f>
        <v>0</v>
      </c>
      <c r="M360" s="146">
        <f>'3. KIINTEÄT KULUT'!O84</f>
        <v>0</v>
      </c>
      <c r="N360" s="146">
        <f>'3. KIINTEÄT KULUT'!P84</f>
        <v>0</v>
      </c>
      <c r="O360" s="146">
        <f>'3. KIINTEÄT KULUT'!Q84</f>
        <v>0</v>
      </c>
      <c r="P360" s="146">
        <f>'3. KIINTEÄT KULUT'!R84</f>
        <v>0</v>
      </c>
      <c r="Q360" s="360">
        <f t="shared" ref="Q360" si="210">SUM(E360:P360)</f>
        <v>0</v>
      </c>
    </row>
    <row r="361" spans="3:17" x14ac:dyDescent="0.2">
      <c r="C361" s="42" t="s">
        <v>26</v>
      </c>
      <c r="D361" s="106"/>
      <c r="E361" s="362">
        <f t="shared" ref="E361:P361" si="211">E360-E360/(1+$D360/100)</f>
        <v>0</v>
      </c>
      <c r="F361" s="362">
        <f t="shared" si="211"/>
        <v>0</v>
      </c>
      <c r="G361" s="362">
        <f t="shared" si="211"/>
        <v>0</v>
      </c>
      <c r="H361" s="362">
        <f t="shared" si="211"/>
        <v>0</v>
      </c>
      <c r="I361" s="362">
        <f t="shared" si="211"/>
        <v>0</v>
      </c>
      <c r="J361" s="362">
        <f t="shared" si="211"/>
        <v>0</v>
      </c>
      <c r="K361" s="362">
        <f t="shared" si="211"/>
        <v>0</v>
      </c>
      <c r="L361" s="362">
        <f t="shared" si="211"/>
        <v>0</v>
      </c>
      <c r="M361" s="362">
        <f t="shared" si="211"/>
        <v>0</v>
      </c>
      <c r="N361" s="362">
        <f t="shared" si="211"/>
        <v>0</v>
      </c>
      <c r="O361" s="362">
        <f t="shared" si="211"/>
        <v>0</v>
      </c>
      <c r="P361" s="362">
        <f t="shared" si="211"/>
        <v>0</v>
      </c>
      <c r="Q361" s="360">
        <f>SUM(E361:P361)</f>
        <v>0</v>
      </c>
    </row>
    <row r="362" spans="3:17" s="134" customFormat="1" x14ac:dyDescent="0.2">
      <c r="C362" s="135" t="str">
        <f>'3. KIINTEÄT KULUT'!C85</f>
        <v xml:space="preserve"> Tieto- ja rahaliikenne</v>
      </c>
      <c r="D362" s="386">
        <f>'3. KIINTEÄT KULUT'!E85</f>
        <v>0</v>
      </c>
      <c r="E362" s="392">
        <f>'3. KIINTEÄT KULUT'!G85</f>
        <v>0</v>
      </c>
      <c r="F362" s="392">
        <f>'3. KIINTEÄT KULUT'!H85</f>
        <v>0</v>
      </c>
      <c r="G362" s="392">
        <f>'3. KIINTEÄT KULUT'!I85</f>
        <v>0</v>
      </c>
      <c r="H362" s="392">
        <f>'3. KIINTEÄT KULUT'!J85</f>
        <v>0</v>
      </c>
      <c r="I362" s="392">
        <f>'3. KIINTEÄT KULUT'!K85</f>
        <v>0</v>
      </c>
      <c r="J362" s="392">
        <f>'3. KIINTEÄT KULUT'!L85</f>
        <v>0</v>
      </c>
      <c r="K362" s="392">
        <f>'3. KIINTEÄT KULUT'!M85</f>
        <v>0</v>
      </c>
      <c r="L362" s="392">
        <f>'3. KIINTEÄT KULUT'!N85</f>
        <v>0</v>
      </c>
      <c r="M362" s="392">
        <f>'3. KIINTEÄT KULUT'!O85</f>
        <v>0</v>
      </c>
      <c r="N362" s="392">
        <f>'3. KIINTEÄT KULUT'!P85</f>
        <v>0</v>
      </c>
      <c r="O362" s="392">
        <f>'3. KIINTEÄT KULUT'!Q85</f>
        <v>0</v>
      </c>
      <c r="P362" s="392">
        <f>'3. KIINTEÄT KULUT'!R85</f>
        <v>0</v>
      </c>
      <c r="Q362" s="359">
        <f t="shared" ref="Q362" si="212">SUM(E362:P362)</f>
        <v>0</v>
      </c>
    </row>
    <row r="363" spans="3:17" x14ac:dyDescent="0.2">
      <c r="C363" s="41" t="str">
        <f>'3. KIINTEÄT KULUT'!C86</f>
        <v xml:space="preserve"> Puhelin- ja matkapuhelinkulut</v>
      </c>
      <c r="D363" s="385">
        <f>'3. KIINTEÄT KULUT'!E86</f>
        <v>25.5</v>
      </c>
      <c r="E363" s="146">
        <f>'3. KIINTEÄT KULUT'!G86</f>
        <v>0</v>
      </c>
      <c r="F363" s="146">
        <f>'3. KIINTEÄT KULUT'!H86</f>
        <v>0</v>
      </c>
      <c r="G363" s="146">
        <f>'3. KIINTEÄT KULUT'!I86</f>
        <v>0</v>
      </c>
      <c r="H363" s="146">
        <f>'3. KIINTEÄT KULUT'!J86</f>
        <v>0</v>
      </c>
      <c r="I363" s="146">
        <f>'3. KIINTEÄT KULUT'!K86</f>
        <v>0</v>
      </c>
      <c r="J363" s="146">
        <f>'3. KIINTEÄT KULUT'!L86</f>
        <v>0</v>
      </c>
      <c r="K363" s="146">
        <f>'3. KIINTEÄT KULUT'!M86</f>
        <v>0</v>
      </c>
      <c r="L363" s="146">
        <f>'3. KIINTEÄT KULUT'!N86</f>
        <v>0</v>
      </c>
      <c r="M363" s="146">
        <f>'3. KIINTEÄT KULUT'!O86</f>
        <v>0</v>
      </c>
      <c r="N363" s="146">
        <f>'3. KIINTEÄT KULUT'!P86</f>
        <v>0</v>
      </c>
      <c r="O363" s="146">
        <f>'3. KIINTEÄT KULUT'!Q86</f>
        <v>0</v>
      </c>
      <c r="P363" s="146">
        <f>'3. KIINTEÄT KULUT'!R86</f>
        <v>0</v>
      </c>
      <c r="Q363" s="360">
        <f t="shared" ref="Q363" si="213">SUM(E363:P363)</f>
        <v>0</v>
      </c>
    </row>
    <row r="364" spans="3:17" x14ac:dyDescent="0.2">
      <c r="C364" s="42" t="s">
        <v>26</v>
      </c>
      <c r="D364" s="106"/>
      <c r="E364" s="362">
        <f t="shared" ref="E364:P364" si="214">E363-E363/(1+$D363/100)</f>
        <v>0</v>
      </c>
      <c r="F364" s="362">
        <f t="shared" si="214"/>
        <v>0</v>
      </c>
      <c r="G364" s="362">
        <f t="shared" si="214"/>
        <v>0</v>
      </c>
      <c r="H364" s="362">
        <f t="shared" si="214"/>
        <v>0</v>
      </c>
      <c r="I364" s="362">
        <f t="shared" si="214"/>
        <v>0</v>
      </c>
      <c r="J364" s="362">
        <f t="shared" si="214"/>
        <v>0</v>
      </c>
      <c r="K364" s="362">
        <f t="shared" si="214"/>
        <v>0</v>
      </c>
      <c r="L364" s="362">
        <f t="shared" si="214"/>
        <v>0</v>
      </c>
      <c r="M364" s="362">
        <f t="shared" si="214"/>
        <v>0</v>
      </c>
      <c r="N364" s="362">
        <f t="shared" si="214"/>
        <v>0</v>
      </c>
      <c r="O364" s="362">
        <f t="shared" si="214"/>
        <v>0</v>
      </c>
      <c r="P364" s="362">
        <f t="shared" si="214"/>
        <v>0</v>
      </c>
      <c r="Q364" s="360">
        <f>SUM(E364:P364)</f>
        <v>0</v>
      </c>
    </row>
    <row r="365" spans="3:17" x14ac:dyDescent="0.2">
      <c r="C365" s="41" t="str">
        <f>'3. KIINTEÄT KULUT'!C87</f>
        <v xml:space="preserve"> Datasiirtokulut</v>
      </c>
      <c r="D365" s="385">
        <f>'3. KIINTEÄT KULUT'!E87</f>
        <v>25.5</v>
      </c>
      <c r="E365" s="146">
        <f>'3. KIINTEÄT KULUT'!G87</f>
        <v>0</v>
      </c>
      <c r="F365" s="146">
        <f>'3. KIINTEÄT KULUT'!H87</f>
        <v>0</v>
      </c>
      <c r="G365" s="146">
        <f>'3. KIINTEÄT KULUT'!I87</f>
        <v>0</v>
      </c>
      <c r="H365" s="146">
        <f>'3. KIINTEÄT KULUT'!J87</f>
        <v>0</v>
      </c>
      <c r="I365" s="146">
        <f>'3. KIINTEÄT KULUT'!K87</f>
        <v>0</v>
      </c>
      <c r="J365" s="146">
        <f>'3. KIINTEÄT KULUT'!L87</f>
        <v>0</v>
      </c>
      <c r="K365" s="146">
        <f>'3. KIINTEÄT KULUT'!M87</f>
        <v>0</v>
      </c>
      <c r="L365" s="146">
        <f>'3. KIINTEÄT KULUT'!N87</f>
        <v>0</v>
      </c>
      <c r="M365" s="146">
        <f>'3. KIINTEÄT KULUT'!O87</f>
        <v>0</v>
      </c>
      <c r="N365" s="146">
        <f>'3. KIINTEÄT KULUT'!P87</f>
        <v>0</v>
      </c>
      <c r="O365" s="146">
        <f>'3. KIINTEÄT KULUT'!Q87</f>
        <v>0</v>
      </c>
      <c r="P365" s="146">
        <f>'3. KIINTEÄT KULUT'!R87</f>
        <v>0</v>
      </c>
      <c r="Q365" s="360">
        <f t="shared" ref="Q365" si="215">SUM(E365:P365)</f>
        <v>0</v>
      </c>
    </row>
    <row r="366" spans="3:17" x14ac:dyDescent="0.2">
      <c r="C366" s="42" t="s">
        <v>26</v>
      </c>
      <c r="D366" s="106"/>
      <c r="E366" s="362">
        <f t="shared" ref="E366:P366" si="216">E365-E365/(1+$D365/100)</f>
        <v>0</v>
      </c>
      <c r="F366" s="362">
        <f t="shared" si="216"/>
        <v>0</v>
      </c>
      <c r="G366" s="362">
        <f t="shared" si="216"/>
        <v>0</v>
      </c>
      <c r="H366" s="362">
        <f t="shared" si="216"/>
        <v>0</v>
      </c>
      <c r="I366" s="362">
        <f t="shared" si="216"/>
        <v>0</v>
      </c>
      <c r="J366" s="362">
        <f t="shared" si="216"/>
        <v>0</v>
      </c>
      <c r="K366" s="362">
        <f t="shared" si="216"/>
        <v>0</v>
      </c>
      <c r="L366" s="362">
        <f t="shared" si="216"/>
        <v>0</v>
      </c>
      <c r="M366" s="362">
        <f t="shared" si="216"/>
        <v>0</v>
      </c>
      <c r="N366" s="362">
        <f t="shared" si="216"/>
        <v>0</v>
      </c>
      <c r="O366" s="362">
        <f t="shared" si="216"/>
        <v>0</v>
      </c>
      <c r="P366" s="362">
        <f t="shared" si="216"/>
        <v>0</v>
      </c>
      <c r="Q366" s="360">
        <f>SUM(E366:P366)</f>
        <v>0</v>
      </c>
    </row>
    <row r="367" spans="3:17" x14ac:dyDescent="0.2">
      <c r="C367" s="41" t="str">
        <f>'3. KIINTEÄT KULUT'!C88</f>
        <v xml:space="preserve"> Posti- ja lähettikulut</v>
      </c>
      <c r="D367" s="385">
        <f>'3. KIINTEÄT KULUT'!E88</f>
        <v>25.5</v>
      </c>
      <c r="E367" s="146">
        <f>'3. KIINTEÄT KULUT'!G88</f>
        <v>0</v>
      </c>
      <c r="F367" s="146">
        <f>'3. KIINTEÄT KULUT'!H88</f>
        <v>0</v>
      </c>
      <c r="G367" s="146">
        <f>'3. KIINTEÄT KULUT'!I88</f>
        <v>0</v>
      </c>
      <c r="H367" s="146">
        <f>'3. KIINTEÄT KULUT'!J88</f>
        <v>0</v>
      </c>
      <c r="I367" s="146">
        <f>'3. KIINTEÄT KULUT'!K88</f>
        <v>0</v>
      </c>
      <c r="J367" s="146">
        <f>'3. KIINTEÄT KULUT'!L88</f>
        <v>0</v>
      </c>
      <c r="K367" s="146">
        <f>'3. KIINTEÄT KULUT'!M88</f>
        <v>0</v>
      </c>
      <c r="L367" s="146">
        <f>'3. KIINTEÄT KULUT'!N88</f>
        <v>0</v>
      </c>
      <c r="M367" s="146">
        <f>'3. KIINTEÄT KULUT'!O88</f>
        <v>0</v>
      </c>
      <c r="N367" s="146">
        <f>'3. KIINTEÄT KULUT'!P88</f>
        <v>0</v>
      </c>
      <c r="O367" s="146">
        <f>'3. KIINTEÄT KULUT'!Q88</f>
        <v>0</v>
      </c>
      <c r="P367" s="146">
        <f>'3. KIINTEÄT KULUT'!R88</f>
        <v>0</v>
      </c>
      <c r="Q367" s="360">
        <f t="shared" ref="Q367" si="217">SUM(E367:P367)</f>
        <v>0</v>
      </c>
    </row>
    <row r="368" spans="3:17" x14ac:dyDescent="0.2">
      <c r="C368" s="42" t="s">
        <v>26</v>
      </c>
      <c r="D368" s="106"/>
      <c r="E368" s="362">
        <f t="shared" ref="E368:P368" si="218">E367-E367/(1+$D367/100)</f>
        <v>0</v>
      </c>
      <c r="F368" s="362">
        <f t="shared" si="218"/>
        <v>0</v>
      </c>
      <c r="G368" s="362">
        <f t="shared" si="218"/>
        <v>0</v>
      </c>
      <c r="H368" s="362">
        <f t="shared" si="218"/>
        <v>0</v>
      </c>
      <c r="I368" s="362">
        <f t="shared" si="218"/>
        <v>0</v>
      </c>
      <c r="J368" s="362">
        <f t="shared" si="218"/>
        <v>0</v>
      </c>
      <c r="K368" s="362">
        <f t="shared" si="218"/>
        <v>0</v>
      </c>
      <c r="L368" s="362">
        <f t="shared" si="218"/>
        <v>0</v>
      </c>
      <c r="M368" s="362">
        <f t="shared" si="218"/>
        <v>0</v>
      </c>
      <c r="N368" s="362">
        <f t="shared" si="218"/>
        <v>0</v>
      </c>
      <c r="O368" s="362">
        <f t="shared" si="218"/>
        <v>0</v>
      </c>
      <c r="P368" s="362">
        <f t="shared" si="218"/>
        <v>0</v>
      </c>
      <c r="Q368" s="360">
        <f>SUM(E368:P368)</f>
        <v>0</v>
      </c>
    </row>
    <row r="369" spans="3:17" x14ac:dyDescent="0.2">
      <c r="C369" s="41" t="str">
        <f>'3. KIINTEÄT KULUT'!C89</f>
        <v xml:space="preserve"> Rahaliikenteen kulut</v>
      </c>
      <c r="D369" s="385">
        <f>'3. KIINTEÄT KULUT'!E89</f>
        <v>25.5</v>
      </c>
      <c r="E369" s="146">
        <f>'3. KIINTEÄT KULUT'!G89</f>
        <v>0</v>
      </c>
      <c r="F369" s="146">
        <f>'3. KIINTEÄT KULUT'!H89</f>
        <v>0</v>
      </c>
      <c r="G369" s="146">
        <f>'3. KIINTEÄT KULUT'!I89</f>
        <v>0</v>
      </c>
      <c r="H369" s="146">
        <f>'3. KIINTEÄT KULUT'!J89</f>
        <v>0</v>
      </c>
      <c r="I369" s="146">
        <f>'3. KIINTEÄT KULUT'!K89</f>
        <v>0</v>
      </c>
      <c r="J369" s="146">
        <f>'3. KIINTEÄT KULUT'!L89</f>
        <v>0</v>
      </c>
      <c r="K369" s="146">
        <f>'3. KIINTEÄT KULUT'!M89</f>
        <v>0</v>
      </c>
      <c r="L369" s="146">
        <f>'3. KIINTEÄT KULUT'!N89</f>
        <v>0</v>
      </c>
      <c r="M369" s="146">
        <f>'3. KIINTEÄT KULUT'!O89</f>
        <v>0</v>
      </c>
      <c r="N369" s="146">
        <f>'3. KIINTEÄT KULUT'!P89</f>
        <v>0</v>
      </c>
      <c r="O369" s="146">
        <f>'3. KIINTEÄT KULUT'!Q89</f>
        <v>0</v>
      </c>
      <c r="P369" s="146">
        <f>'3. KIINTEÄT KULUT'!R89</f>
        <v>0</v>
      </c>
      <c r="Q369" s="360">
        <f t="shared" ref="Q369" si="219">SUM(E369:P369)</f>
        <v>0</v>
      </c>
    </row>
    <row r="370" spans="3:17" x14ac:dyDescent="0.2">
      <c r="C370" s="42" t="s">
        <v>26</v>
      </c>
      <c r="D370" s="106"/>
      <c r="E370" s="362">
        <f t="shared" ref="E370:P370" si="220">E369-E369/(1+$D369/100)</f>
        <v>0</v>
      </c>
      <c r="F370" s="362">
        <f t="shared" si="220"/>
        <v>0</v>
      </c>
      <c r="G370" s="362">
        <f t="shared" si="220"/>
        <v>0</v>
      </c>
      <c r="H370" s="362">
        <f t="shared" si="220"/>
        <v>0</v>
      </c>
      <c r="I370" s="362">
        <f t="shared" si="220"/>
        <v>0</v>
      </c>
      <c r="J370" s="362">
        <f t="shared" si="220"/>
        <v>0</v>
      </c>
      <c r="K370" s="362">
        <f t="shared" si="220"/>
        <v>0</v>
      </c>
      <c r="L370" s="362">
        <f t="shared" si="220"/>
        <v>0</v>
      </c>
      <c r="M370" s="362">
        <f t="shared" si="220"/>
        <v>0</v>
      </c>
      <c r="N370" s="362">
        <f t="shared" si="220"/>
        <v>0</v>
      </c>
      <c r="O370" s="362">
        <f t="shared" si="220"/>
        <v>0</v>
      </c>
      <c r="P370" s="362">
        <f t="shared" si="220"/>
        <v>0</v>
      </c>
      <c r="Q370" s="360">
        <f>SUM(E370:P370)</f>
        <v>0</v>
      </c>
    </row>
    <row r="371" spans="3:17" s="134" customFormat="1" x14ac:dyDescent="0.2">
      <c r="C371" s="135" t="str">
        <f>'3. KIINTEÄT KULUT'!C90</f>
        <v xml:space="preserve"> Vakuutukset  </v>
      </c>
      <c r="D371" s="386">
        <f>'3. KIINTEÄT KULUT'!E90</f>
        <v>0</v>
      </c>
      <c r="E371" s="392">
        <f>'3. KIINTEÄT KULUT'!G90</f>
        <v>0</v>
      </c>
      <c r="F371" s="392">
        <f>'3. KIINTEÄT KULUT'!H90</f>
        <v>0</v>
      </c>
      <c r="G371" s="392">
        <f>'3. KIINTEÄT KULUT'!I90</f>
        <v>0</v>
      </c>
      <c r="H371" s="392">
        <f>'3. KIINTEÄT KULUT'!J90</f>
        <v>0</v>
      </c>
      <c r="I371" s="392">
        <f>'3. KIINTEÄT KULUT'!K90</f>
        <v>0</v>
      </c>
      <c r="J371" s="392">
        <f>'3. KIINTEÄT KULUT'!L90</f>
        <v>0</v>
      </c>
      <c r="K371" s="392">
        <f>'3. KIINTEÄT KULUT'!M90</f>
        <v>0</v>
      </c>
      <c r="L371" s="392">
        <f>'3. KIINTEÄT KULUT'!N90</f>
        <v>0</v>
      </c>
      <c r="M371" s="392">
        <f>'3. KIINTEÄT KULUT'!O90</f>
        <v>0</v>
      </c>
      <c r="N371" s="392">
        <f>'3. KIINTEÄT KULUT'!P90</f>
        <v>0</v>
      </c>
      <c r="O371" s="392">
        <f>'3. KIINTEÄT KULUT'!Q90</f>
        <v>0</v>
      </c>
      <c r="P371" s="392">
        <f>'3. KIINTEÄT KULUT'!R90</f>
        <v>0</v>
      </c>
      <c r="Q371" s="359">
        <f>SUM(E371:P371)</f>
        <v>0</v>
      </c>
    </row>
    <row r="372" spans="3:17" x14ac:dyDescent="0.2">
      <c r="C372" s="41" t="str">
        <f>'3. KIINTEÄT KULUT'!C91</f>
        <v xml:space="preserve"> Vastuuvakuutukset</v>
      </c>
      <c r="D372" s="385">
        <f>'3. KIINTEÄT KULUT'!E91</f>
        <v>0</v>
      </c>
      <c r="E372" s="146">
        <f>'3. KIINTEÄT KULUT'!G91</f>
        <v>0</v>
      </c>
      <c r="F372" s="146">
        <f>'3. KIINTEÄT KULUT'!H91</f>
        <v>0</v>
      </c>
      <c r="G372" s="146">
        <f>'3. KIINTEÄT KULUT'!I91</f>
        <v>0</v>
      </c>
      <c r="H372" s="146">
        <f>'3. KIINTEÄT KULUT'!J91</f>
        <v>0</v>
      </c>
      <c r="I372" s="146">
        <f>'3. KIINTEÄT KULUT'!K91</f>
        <v>0</v>
      </c>
      <c r="J372" s="146">
        <f>'3. KIINTEÄT KULUT'!L91</f>
        <v>0</v>
      </c>
      <c r="K372" s="146">
        <f>'3. KIINTEÄT KULUT'!M91</f>
        <v>0</v>
      </c>
      <c r="L372" s="146">
        <f>'3. KIINTEÄT KULUT'!N91</f>
        <v>0</v>
      </c>
      <c r="M372" s="146">
        <f>'3. KIINTEÄT KULUT'!O91</f>
        <v>0</v>
      </c>
      <c r="N372" s="146">
        <f>'3. KIINTEÄT KULUT'!P91</f>
        <v>0</v>
      </c>
      <c r="O372" s="146">
        <f>'3. KIINTEÄT KULUT'!Q91</f>
        <v>0</v>
      </c>
      <c r="P372" s="146">
        <f>'3. KIINTEÄT KULUT'!R91</f>
        <v>0</v>
      </c>
      <c r="Q372" s="360">
        <f>SUM(E372:P372)</f>
        <v>0</v>
      </c>
    </row>
    <row r="373" spans="3:17" x14ac:dyDescent="0.2">
      <c r="C373" s="42" t="s">
        <v>26</v>
      </c>
      <c r="D373" s="106"/>
      <c r="E373" s="362">
        <f t="shared" ref="E373:P373" si="221">E372-E372/(1+$D372/100)</f>
        <v>0</v>
      </c>
      <c r="F373" s="362">
        <f t="shared" si="221"/>
        <v>0</v>
      </c>
      <c r="G373" s="362">
        <f t="shared" si="221"/>
        <v>0</v>
      </c>
      <c r="H373" s="362">
        <f t="shared" si="221"/>
        <v>0</v>
      </c>
      <c r="I373" s="362">
        <f t="shared" si="221"/>
        <v>0</v>
      </c>
      <c r="J373" s="362">
        <f t="shared" si="221"/>
        <v>0</v>
      </c>
      <c r="K373" s="362">
        <f t="shared" si="221"/>
        <v>0</v>
      </c>
      <c r="L373" s="362">
        <f t="shared" si="221"/>
        <v>0</v>
      </c>
      <c r="M373" s="362">
        <f t="shared" si="221"/>
        <v>0</v>
      </c>
      <c r="N373" s="362">
        <f t="shared" si="221"/>
        <v>0</v>
      </c>
      <c r="O373" s="362">
        <f t="shared" si="221"/>
        <v>0</v>
      </c>
      <c r="P373" s="362">
        <f t="shared" si="221"/>
        <v>0</v>
      </c>
      <c r="Q373" s="360">
        <f t="shared" ref="Q373" si="222">SUM(E373:P373)</f>
        <v>0</v>
      </c>
    </row>
    <row r="374" spans="3:17" x14ac:dyDescent="0.2">
      <c r="C374" s="41" t="str">
        <f>'3. KIINTEÄT KULUT'!C92</f>
        <v xml:space="preserve"> Esinevakuutukset, konerikko yms.</v>
      </c>
      <c r="D374" s="385">
        <f>'3. KIINTEÄT KULUT'!E92</f>
        <v>0</v>
      </c>
      <c r="E374" s="146">
        <f>'3. KIINTEÄT KULUT'!G92</f>
        <v>0</v>
      </c>
      <c r="F374" s="146">
        <f>'3. KIINTEÄT KULUT'!H92</f>
        <v>0</v>
      </c>
      <c r="G374" s="146">
        <f>'3. KIINTEÄT KULUT'!I92</f>
        <v>0</v>
      </c>
      <c r="H374" s="146">
        <f>'3. KIINTEÄT KULUT'!J92</f>
        <v>0</v>
      </c>
      <c r="I374" s="146">
        <f>'3. KIINTEÄT KULUT'!K92</f>
        <v>0</v>
      </c>
      <c r="J374" s="146">
        <f>'3. KIINTEÄT KULUT'!L92</f>
        <v>0</v>
      </c>
      <c r="K374" s="146">
        <f>'3. KIINTEÄT KULUT'!M92</f>
        <v>0</v>
      </c>
      <c r="L374" s="146">
        <f>'3. KIINTEÄT KULUT'!N92</f>
        <v>0</v>
      </c>
      <c r="M374" s="146">
        <f>'3. KIINTEÄT KULUT'!O92</f>
        <v>0</v>
      </c>
      <c r="N374" s="146">
        <f>'3. KIINTEÄT KULUT'!P92</f>
        <v>0</v>
      </c>
      <c r="O374" s="146">
        <f>'3. KIINTEÄT KULUT'!Q92</f>
        <v>0</v>
      </c>
      <c r="P374" s="146">
        <f>'3. KIINTEÄT KULUT'!R92</f>
        <v>0</v>
      </c>
      <c r="Q374" s="360">
        <f>SUM(E374:P374)</f>
        <v>0</v>
      </c>
    </row>
    <row r="375" spans="3:17" x14ac:dyDescent="0.2">
      <c r="C375" s="42" t="s">
        <v>26</v>
      </c>
      <c r="D375" s="106"/>
      <c r="E375" s="362">
        <f t="shared" ref="E375:P375" si="223">E374-E374/(1+$D374/100)</f>
        <v>0</v>
      </c>
      <c r="F375" s="362">
        <f t="shared" si="223"/>
        <v>0</v>
      </c>
      <c r="G375" s="362">
        <f t="shared" si="223"/>
        <v>0</v>
      </c>
      <c r="H375" s="362">
        <f t="shared" si="223"/>
        <v>0</v>
      </c>
      <c r="I375" s="362">
        <f t="shared" si="223"/>
        <v>0</v>
      </c>
      <c r="J375" s="362">
        <f t="shared" si="223"/>
        <v>0</v>
      </c>
      <c r="K375" s="362">
        <f t="shared" si="223"/>
        <v>0</v>
      </c>
      <c r="L375" s="362">
        <f t="shared" si="223"/>
        <v>0</v>
      </c>
      <c r="M375" s="362">
        <f t="shared" si="223"/>
        <v>0</v>
      </c>
      <c r="N375" s="362">
        <f t="shared" si="223"/>
        <v>0</v>
      </c>
      <c r="O375" s="362">
        <f t="shared" si="223"/>
        <v>0</v>
      </c>
      <c r="P375" s="362">
        <f t="shared" si="223"/>
        <v>0</v>
      </c>
      <c r="Q375" s="360">
        <f t="shared" ref="Q375" si="224">SUM(E375:P375)</f>
        <v>0</v>
      </c>
    </row>
    <row r="376" spans="3:17" x14ac:dyDescent="0.2">
      <c r="C376" s="41" t="str">
        <f>'3. KIINTEÄT KULUT'!C93</f>
        <v xml:space="preserve"> Muut vakuutukset, keskeytysvakuutus</v>
      </c>
      <c r="D376" s="385">
        <f>'3. KIINTEÄT KULUT'!E93</f>
        <v>0</v>
      </c>
      <c r="E376" s="146">
        <f>'3. KIINTEÄT KULUT'!G93</f>
        <v>0</v>
      </c>
      <c r="F376" s="146">
        <f>'3. KIINTEÄT KULUT'!H93</f>
        <v>0</v>
      </c>
      <c r="G376" s="146">
        <f>'3. KIINTEÄT KULUT'!I93</f>
        <v>0</v>
      </c>
      <c r="H376" s="146">
        <f>'3. KIINTEÄT KULUT'!J93</f>
        <v>0</v>
      </c>
      <c r="I376" s="146">
        <f>'3. KIINTEÄT KULUT'!K93</f>
        <v>0</v>
      </c>
      <c r="J376" s="146">
        <f>'3. KIINTEÄT KULUT'!L93</f>
        <v>0</v>
      </c>
      <c r="K376" s="146">
        <f>'3. KIINTEÄT KULUT'!M93</f>
        <v>0</v>
      </c>
      <c r="L376" s="146">
        <f>'3. KIINTEÄT KULUT'!N93</f>
        <v>0</v>
      </c>
      <c r="M376" s="146">
        <f>'3. KIINTEÄT KULUT'!O93</f>
        <v>0</v>
      </c>
      <c r="N376" s="146">
        <f>'3. KIINTEÄT KULUT'!P93</f>
        <v>0</v>
      </c>
      <c r="O376" s="146">
        <f>'3. KIINTEÄT KULUT'!Q93</f>
        <v>0</v>
      </c>
      <c r="P376" s="146">
        <f>'3. KIINTEÄT KULUT'!R93</f>
        <v>0</v>
      </c>
      <c r="Q376" s="360">
        <f>SUM(E376:P376)</f>
        <v>0</v>
      </c>
    </row>
    <row r="377" spans="3:17" x14ac:dyDescent="0.2">
      <c r="C377" s="42" t="s">
        <v>26</v>
      </c>
      <c r="D377" s="106"/>
      <c r="E377" s="362">
        <f t="shared" ref="E377:P377" si="225">E376-E376/(1+$D376/100)</f>
        <v>0</v>
      </c>
      <c r="F377" s="362">
        <f t="shared" si="225"/>
        <v>0</v>
      </c>
      <c r="G377" s="362">
        <f t="shared" si="225"/>
        <v>0</v>
      </c>
      <c r="H377" s="362">
        <f t="shared" si="225"/>
        <v>0</v>
      </c>
      <c r="I377" s="362">
        <f t="shared" si="225"/>
        <v>0</v>
      </c>
      <c r="J377" s="362">
        <f t="shared" si="225"/>
        <v>0</v>
      </c>
      <c r="K377" s="362">
        <f t="shared" si="225"/>
        <v>0</v>
      </c>
      <c r="L377" s="362">
        <f t="shared" si="225"/>
        <v>0</v>
      </c>
      <c r="M377" s="362">
        <f t="shared" si="225"/>
        <v>0</v>
      </c>
      <c r="N377" s="362">
        <f t="shared" si="225"/>
        <v>0</v>
      </c>
      <c r="O377" s="362">
        <f t="shared" si="225"/>
        <v>0</v>
      </c>
      <c r="P377" s="362">
        <f t="shared" si="225"/>
        <v>0</v>
      </c>
      <c r="Q377" s="360">
        <f t="shared" ref="Q377" si="226">SUM(E377:P377)</f>
        <v>0</v>
      </c>
    </row>
    <row r="378" spans="3:17" s="134" customFormat="1" x14ac:dyDescent="0.2">
      <c r="C378" s="135" t="str">
        <f>'3. KIINTEÄT KULUT'!C94</f>
        <v xml:space="preserve"> Toimistotarvikkeet</v>
      </c>
      <c r="D378" s="386">
        <f>'3. KIINTEÄT KULUT'!E94</f>
        <v>25.5</v>
      </c>
      <c r="E378" s="392">
        <f>'3. KIINTEÄT KULUT'!G94</f>
        <v>0</v>
      </c>
      <c r="F378" s="392">
        <f>'3. KIINTEÄT KULUT'!H94</f>
        <v>0</v>
      </c>
      <c r="G378" s="392">
        <f>'3. KIINTEÄT KULUT'!I94</f>
        <v>0</v>
      </c>
      <c r="H378" s="392">
        <f>'3. KIINTEÄT KULUT'!J94</f>
        <v>0</v>
      </c>
      <c r="I378" s="392">
        <f>'3. KIINTEÄT KULUT'!K94</f>
        <v>0</v>
      </c>
      <c r="J378" s="392">
        <f>'3. KIINTEÄT KULUT'!L94</f>
        <v>0</v>
      </c>
      <c r="K378" s="392">
        <f>'3. KIINTEÄT KULUT'!M94</f>
        <v>0</v>
      </c>
      <c r="L378" s="392">
        <f>'3. KIINTEÄT KULUT'!N94</f>
        <v>0</v>
      </c>
      <c r="M378" s="392">
        <f>'3. KIINTEÄT KULUT'!O94</f>
        <v>0</v>
      </c>
      <c r="N378" s="392">
        <f>'3. KIINTEÄT KULUT'!P94</f>
        <v>0</v>
      </c>
      <c r="O378" s="392">
        <f>'3. KIINTEÄT KULUT'!Q94</f>
        <v>0</v>
      </c>
      <c r="P378" s="392">
        <f>'3. KIINTEÄT KULUT'!R94</f>
        <v>0</v>
      </c>
      <c r="Q378" s="359">
        <f>SUM(E378:P378)</f>
        <v>0</v>
      </c>
    </row>
    <row r="379" spans="3:17" x14ac:dyDescent="0.2">
      <c r="C379" s="42" t="s">
        <v>26</v>
      </c>
      <c r="D379" s="106"/>
      <c r="E379" s="362">
        <f t="shared" ref="E379:P379" si="227">E378-E378/(1+$D378/100)</f>
        <v>0</v>
      </c>
      <c r="F379" s="362">
        <f t="shared" si="227"/>
        <v>0</v>
      </c>
      <c r="G379" s="362">
        <f t="shared" si="227"/>
        <v>0</v>
      </c>
      <c r="H379" s="362">
        <f t="shared" si="227"/>
        <v>0</v>
      </c>
      <c r="I379" s="362">
        <f t="shared" si="227"/>
        <v>0</v>
      </c>
      <c r="J379" s="362">
        <f t="shared" si="227"/>
        <v>0</v>
      </c>
      <c r="K379" s="362">
        <f t="shared" si="227"/>
        <v>0</v>
      </c>
      <c r="L379" s="362">
        <f t="shared" si="227"/>
        <v>0</v>
      </c>
      <c r="M379" s="362">
        <f t="shared" si="227"/>
        <v>0</v>
      </c>
      <c r="N379" s="362">
        <f t="shared" si="227"/>
        <v>0</v>
      </c>
      <c r="O379" s="362">
        <f t="shared" si="227"/>
        <v>0</v>
      </c>
      <c r="P379" s="362">
        <f t="shared" si="227"/>
        <v>0</v>
      </c>
      <c r="Q379" s="360">
        <f t="shared" ref="Q379" si="228">SUM(E379:P379)</f>
        <v>0</v>
      </c>
    </row>
    <row r="380" spans="3:17" x14ac:dyDescent="0.2">
      <c r="C380" s="135" t="str">
        <f>'3. KIINTEÄT KULUT'!C95</f>
        <v xml:space="preserve"> Kokous- ja neuvottelukulut</v>
      </c>
      <c r="D380" s="386">
        <f>'3. KIINTEÄT KULUT'!E95</f>
        <v>25.5</v>
      </c>
      <c r="E380" s="392">
        <f>'3. KIINTEÄT KULUT'!G95</f>
        <v>0</v>
      </c>
      <c r="F380" s="392">
        <f>'3. KIINTEÄT KULUT'!H95</f>
        <v>0</v>
      </c>
      <c r="G380" s="392">
        <f>'3. KIINTEÄT KULUT'!I95</f>
        <v>0</v>
      </c>
      <c r="H380" s="392">
        <f>'3. KIINTEÄT KULUT'!J95</f>
        <v>0</v>
      </c>
      <c r="I380" s="392">
        <f>'3. KIINTEÄT KULUT'!K95</f>
        <v>0</v>
      </c>
      <c r="J380" s="392">
        <f>'3. KIINTEÄT KULUT'!L95</f>
        <v>0</v>
      </c>
      <c r="K380" s="392">
        <f>'3. KIINTEÄT KULUT'!M95</f>
        <v>0</v>
      </c>
      <c r="L380" s="392">
        <f>'3. KIINTEÄT KULUT'!N95</f>
        <v>0</v>
      </c>
      <c r="M380" s="392">
        <f>'3. KIINTEÄT KULUT'!O95</f>
        <v>0</v>
      </c>
      <c r="N380" s="392">
        <f>'3. KIINTEÄT KULUT'!P95</f>
        <v>0</v>
      </c>
      <c r="O380" s="392">
        <f>'3. KIINTEÄT KULUT'!Q95</f>
        <v>0</v>
      </c>
      <c r="P380" s="392">
        <f>'3. KIINTEÄT KULUT'!R95</f>
        <v>0</v>
      </c>
      <c r="Q380" s="359">
        <f>SUM(E380:P380)</f>
        <v>0</v>
      </c>
    </row>
    <row r="381" spans="3:17" x14ac:dyDescent="0.2">
      <c r="C381" s="42" t="s">
        <v>26</v>
      </c>
      <c r="D381" s="106"/>
      <c r="E381" s="362">
        <f t="shared" ref="E381:P381" si="229">E380-E380/(1+$D380/100)</f>
        <v>0</v>
      </c>
      <c r="F381" s="362">
        <f t="shared" si="229"/>
        <v>0</v>
      </c>
      <c r="G381" s="362">
        <f t="shared" si="229"/>
        <v>0</v>
      </c>
      <c r="H381" s="362">
        <f t="shared" si="229"/>
        <v>0</v>
      </c>
      <c r="I381" s="362">
        <f t="shared" si="229"/>
        <v>0</v>
      </c>
      <c r="J381" s="362">
        <f t="shared" si="229"/>
        <v>0</v>
      </c>
      <c r="K381" s="362">
        <f t="shared" si="229"/>
        <v>0</v>
      </c>
      <c r="L381" s="362">
        <f t="shared" si="229"/>
        <v>0</v>
      </c>
      <c r="M381" s="362">
        <f t="shared" si="229"/>
        <v>0</v>
      </c>
      <c r="N381" s="362">
        <f t="shared" si="229"/>
        <v>0</v>
      </c>
      <c r="O381" s="362">
        <f t="shared" si="229"/>
        <v>0</v>
      </c>
      <c r="P381" s="362">
        <f t="shared" si="229"/>
        <v>0</v>
      </c>
      <c r="Q381" s="360">
        <f t="shared" ref="Q381" si="230">SUM(E381:P381)</f>
        <v>0</v>
      </c>
    </row>
    <row r="382" spans="3:17" x14ac:dyDescent="0.2">
      <c r="C382" s="380" t="str">
        <f>'3. KIINTEÄT KULUT'!C96</f>
        <v xml:space="preserve"> Ajoneuvokulut, yksityiskäyttö</v>
      </c>
      <c r="D382" s="387">
        <f>'3. KIINTEÄT KULUT'!E96</f>
        <v>0</v>
      </c>
      <c r="E382" s="392">
        <f>'3. KIINTEÄT KULUT'!G96</f>
        <v>0</v>
      </c>
      <c r="F382" s="392">
        <f>'3. KIINTEÄT KULUT'!H96</f>
        <v>0</v>
      </c>
      <c r="G382" s="392">
        <f>'3. KIINTEÄT KULUT'!I96</f>
        <v>0</v>
      </c>
      <c r="H382" s="392">
        <f>'3. KIINTEÄT KULUT'!J96</f>
        <v>0</v>
      </c>
      <c r="I382" s="392">
        <f>'3. KIINTEÄT KULUT'!K96</f>
        <v>0</v>
      </c>
      <c r="J382" s="392">
        <f>'3. KIINTEÄT KULUT'!L96</f>
        <v>0</v>
      </c>
      <c r="K382" s="392">
        <f>'3. KIINTEÄT KULUT'!M96</f>
        <v>0</v>
      </c>
      <c r="L382" s="392">
        <f>'3. KIINTEÄT KULUT'!N96</f>
        <v>0</v>
      </c>
      <c r="M382" s="392">
        <f>'3. KIINTEÄT KULUT'!O96</f>
        <v>0</v>
      </c>
      <c r="N382" s="392">
        <f>'3. KIINTEÄT KULUT'!P96</f>
        <v>0</v>
      </c>
      <c r="O382" s="392">
        <f>'3. KIINTEÄT KULUT'!Q96</f>
        <v>0</v>
      </c>
      <c r="P382" s="392">
        <f>'3. KIINTEÄT KULUT'!R96</f>
        <v>0</v>
      </c>
      <c r="Q382" s="359">
        <f>SUM(E382:P382)</f>
        <v>0</v>
      </c>
    </row>
    <row r="383" spans="3:17" x14ac:dyDescent="0.2">
      <c r="C383" s="42" t="s">
        <v>26</v>
      </c>
      <c r="D383" s="106"/>
      <c r="E383" s="362">
        <f t="shared" ref="E383:P383" si="231">E382-E382/(1+$D382/100)</f>
        <v>0</v>
      </c>
      <c r="F383" s="362">
        <f t="shared" si="231"/>
        <v>0</v>
      </c>
      <c r="G383" s="362">
        <f t="shared" si="231"/>
        <v>0</v>
      </c>
      <c r="H383" s="362">
        <f t="shared" si="231"/>
        <v>0</v>
      </c>
      <c r="I383" s="362">
        <f t="shared" si="231"/>
        <v>0</v>
      </c>
      <c r="J383" s="362">
        <f t="shared" si="231"/>
        <v>0</v>
      </c>
      <c r="K383" s="362">
        <f t="shared" si="231"/>
        <v>0</v>
      </c>
      <c r="L383" s="362">
        <f t="shared" si="231"/>
        <v>0</v>
      </c>
      <c r="M383" s="362">
        <f t="shared" si="231"/>
        <v>0</v>
      </c>
      <c r="N383" s="362">
        <f t="shared" si="231"/>
        <v>0</v>
      </c>
      <c r="O383" s="362">
        <f t="shared" si="231"/>
        <v>0</v>
      </c>
      <c r="P383" s="362">
        <f t="shared" si="231"/>
        <v>0</v>
      </c>
      <c r="Q383" s="360">
        <f t="shared" ref="Q383" si="232">SUM(E383:P383)</f>
        <v>0</v>
      </c>
    </row>
    <row r="384" spans="3:17" x14ac:dyDescent="0.2">
      <c r="C384" s="380" t="str">
        <f>'3. KIINTEÄT KULUT'!C97</f>
        <v xml:space="preserve"> Vastikkeet, hoitokulut alv 0 %</v>
      </c>
      <c r="D384" s="385">
        <f>'3. KIINTEÄT KULUT'!E97</f>
        <v>0</v>
      </c>
      <c r="E384" s="392">
        <f>'3. KIINTEÄT KULUT'!G97</f>
        <v>0</v>
      </c>
      <c r="F384" s="392">
        <f>'3. KIINTEÄT KULUT'!H97</f>
        <v>0</v>
      </c>
      <c r="G384" s="392">
        <f>'3. KIINTEÄT KULUT'!I97</f>
        <v>0</v>
      </c>
      <c r="H384" s="392">
        <f>'3. KIINTEÄT KULUT'!J97</f>
        <v>0</v>
      </c>
      <c r="I384" s="392">
        <f>'3. KIINTEÄT KULUT'!K97</f>
        <v>0</v>
      </c>
      <c r="J384" s="392">
        <f>'3. KIINTEÄT KULUT'!L97</f>
        <v>0</v>
      </c>
      <c r="K384" s="392">
        <f>'3. KIINTEÄT KULUT'!M97</f>
        <v>0</v>
      </c>
      <c r="L384" s="392">
        <f>'3. KIINTEÄT KULUT'!N97</f>
        <v>0</v>
      </c>
      <c r="M384" s="392">
        <f>'3. KIINTEÄT KULUT'!O97</f>
        <v>0</v>
      </c>
      <c r="N384" s="392">
        <f>'3. KIINTEÄT KULUT'!P97</f>
        <v>0</v>
      </c>
      <c r="O384" s="392">
        <f>'3. KIINTEÄT KULUT'!Q97</f>
        <v>0</v>
      </c>
      <c r="P384" s="392">
        <f>'3. KIINTEÄT KULUT'!R97</f>
        <v>0</v>
      </c>
      <c r="Q384" s="359">
        <f>SUM(E384:P384)</f>
        <v>0</v>
      </c>
    </row>
    <row r="385" spans="3:17" x14ac:dyDescent="0.2">
      <c r="C385" s="42" t="s">
        <v>26</v>
      </c>
      <c r="D385" s="106"/>
      <c r="E385" s="362">
        <f t="shared" ref="E385:P385" si="233">E384-E384/(1+$D384/100)</f>
        <v>0</v>
      </c>
      <c r="F385" s="362">
        <f t="shared" si="233"/>
        <v>0</v>
      </c>
      <c r="G385" s="362">
        <f t="shared" si="233"/>
        <v>0</v>
      </c>
      <c r="H385" s="362">
        <f t="shared" si="233"/>
        <v>0</v>
      </c>
      <c r="I385" s="362">
        <f t="shared" si="233"/>
        <v>0</v>
      </c>
      <c r="J385" s="362">
        <f t="shared" si="233"/>
        <v>0</v>
      </c>
      <c r="K385" s="362">
        <f t="shared" si="233"/>
        <v>0</v>
      </c>
      <c r="L385" s="362">
        <f t="shared" si="233"/>
        <v>0</v>
      </c>
      <c r="M385" s="362">
        <f t="shared" si="233"/>
        <v>0</v>
      </c>
      <c r="N385" s="362">
        <f t="shared" si="233"/>
        <v>0</v>
      </c>
      <c r="O385" s="362">
        <f t="shared" si="233"/>
        <v>0</v>
      </c>
      <c r="P385" s="362">
        <f t="shared" si="233"/>
        <v>0</v>
      </c>
      <c r="Q385" s="360">
        <f t="shared" ref="Q385" si="234">SUM(E385:P385)</f>
        <v>0</v>
      </c>
    </row>
    <row r="386" spans="3:17" x14ac:dyDescent="0.2">
      <c r="C386" s="380" t="s">
        <v>129</v>
      </c>
      <c r="D386" s="385">
        <f>'3. KIINTEÄT KULUT'!E98</f>
        <v>0</v>
      </c>
      <c r="E386" s="392">
        <f>'3. KIINTEÄT KULUT'!G98</f>
        <v>0</v>
      </c>
      <c r="F386" s="392">
        <f>'3. KIINTEÄT KULUT'!H98</f>
        <v>0</v>
      </c>
      <c r="G386" s="392">
        <f>'3. KIINTEÄT KULUT'!I98</f>
        <v>0</v>
      </c>
      <c r="H386" s="392">
        <f>'3. KIINTEÄT KULUT'!J98</f>
        <v>0</v>
      </c>
      <c r="I386" s="392">
        <f>'3. KIINTEÄT KULUT'!K98</f>
        <v>0</v>
      </c>
      <c r="J386" s="392">
        <f>'3. KIINTEÄT KULUT'!L98</f>
        <v>0</v>
      </c>
      <c r="K386" s="392">
        <f>'3. KIINTEÄT KULUT'!M98</f>
        <v>0</v>
      </c>
      <c r="L386" s="392">
        <f>'3. KIINTEÄT KULUT'!N98</f>
        <v>0</v>
      </c>
      <c r="M386" s="392">
        <f>'3. KIINTEÄT KULUT'!O98</f>
        <v>0</v>
      </c>
      <c r="N386" s="392">
        <f>'3. KIINTEÄT KULUT'!P98</f>
        <v>0</v>
      </c>
      <c r="O386" s="392">
        <f>'3. KIINTEÄT KULUT'!Q98</f>
        <v>0</v>
      </c>
      <c r="P386" s="392">
        <f>'3. KIINTEÄT KULUT'!R98</f>
        <v>0</v>
      </c>
      <c r="Q386" s="359">
        <f>SUM(E386:P386)</f>
        <v>0</v>
      </c>
    </row>
    <row r="387" spans="3:17" x14ac:dyDescent="0.2">
      <c r="C387" s="42" t="s">
        <v>26</v>
      </c>
      <c r="D387" s="106"/>
      <c r="E387" s="362">
        <f t="shared" ref="E387:P387" si="235">E386-E386/(1+$D386/100)</f>
        <v>0</v>
      </c>
      <c r="F387" s="362">
        <f t="shared" si="235"/>
        <v>0</v>
      </c>
      <c r="G387" s="362">
        <f t="shared" si="235"/>
        <v>0</v>
      </c>
      <c r="H387" s="362">
        <f t="shared" si="235"/>
        <v>0</v>
      </c>
      <c r="I387" s="362">
        <f t="shared" si="235"/>
        <v>0</v>
      </c>
      <c r="J387" s="362">
        <f t="shared" si="235"/>
        <v>0</v>
      </c>
      <c r="K387" s="362">
        <f t="shared" si="235"/>
        <v>0</v>
      </c>
      <c r="L387" s="362">
        <f t="shared" si="235"/>
        <v>0</v>
      </c>
      <c r="M387" s="362">
        <f t="shared" si="235"/>
        <v>0</v>
      </c>
      <c r="N387" s="362">
        <f t="shared" si="235"/>
        <v>0</v>
      </c>
      <c r="O387" s="362">
        <f t="shared" si="235"/>
        <v>0</v>
      </c>
      <c r="P387" s="362">
        <f t="shared" si="235"/>
        <v>0</v>
      </c>
      <c r="Q387" s="360">
        <f t="shared" ref="Q387:Q388" si="236">SUM(E387:P387)</f>
        <v>0</v>
      </c>
    </row>
    <row r="388" spans="3:17" x14ac:dyDescent="0.2">
      <c r="C388" s="390" t="s">
        <v>68</v>
      </c>
      <c r="D388" s="365"/>
      <c r="E388" s="391">
        <f>E264+E266+E268+E270+E272+E275+E277+E279+E281+E283+E285+E287+E289+E291+E293+E296+E298+E300+E302+E304+E307+E309+E311+E313+E316+E318+E320+E322+E325+E327+E329+E332+E334+E336+E338+E341+E343+E345+E347+E350+E352+E354+E356+E359+E361+E364+E366+E368+E370+E373+E375+E377+E379+E381+E383+E385+E387</f>
        <v>0</v>
      </c>
      <c r="F388" s="391">
        <f t="shared" ref="F388:P388" si="237">F264+F266+F268+F270+F272+F275+F277+F279+F281+F283+F285+F287+F289+F291+F293+F296+F298+F300+F302+F304+F307+F309+F311+F313+F316+F318+F320+F322+F325+F327+F329+F332+F334+F336+F338+F341+F343+F345+F347+F350+F352+F354+F356+F359+F361+F364+F366+F368+F370+F373+F375+F377+F379+F381+F383+F385+F387</f>
        <v>0</v>
      </c>
      <c r="G388" s="391">
        <f t="shared" si="237"/>
        <v>0</v>
      </c>
      <c r="H388" s="391">
        <f t="shared" si="237"/>
        <v>0</v>
      </c>
      <c r="I388" s="391">
        <f t="shared" si="237"/>
        <v>0</v>
      </c>
      <c r="J388" s="391">
        <f t="shared" si="237"/>
        <v>0</v>
      </c>
      <c r="K388" s="391">
        <f t="shared" si="237"/>
        <v>0</v>
      </c>
      <c r="L388" s="391">
        <f t="shared" si="237"/>
        <v>0</v>
      </c>
      <c r="M388" s="391">
        <f t="shared" si="237"/>
        <v>0</v>
      </c>
      <c r="N388" s="391">
        <f t="shared" si="237"/>
        <v>0</v>
      </c>
      <c r="O388" s="391">
        <f t="shared" si="237"/>
        <v>0</v>
      </c>
      <c r="P388" s="391">
        <f t="shared" si="237"/>
        <v>0</v>
      </c>
      <c r="Q388" s="359">
        <f t="shared" si="236"/>
        <v>0</v>
      </c>
    </row>
    <row r="389" spans="3:17" ht="13.5" thickBot="1" x14ac:dyDescent="0.25">
      <c r="C389" s="127"/>
      <c r="E389" s="377"/>
      <c r="F389" s="377"/>
      <c r="G389" s="377"/>
      <c r="H389" s="377"/>
      <c r="I389" s="377"/>
      <c r="J389" s="377"/>
      <c r="K389" s="377"/>
      <c r="L389" s="377"/>
      <c r="M389" s="377"/>
      <c r="N389" s="377"/>
      <c r="O389" s="377"/>
      <c r="P389" s="377"/>
      <c r="Q389" s="378"/>
    </row>
    <row r="390" spans="3:17" ht="13.5" thickBot="1" x14ac:dyDescent="0.25">
      <c r="C390" s="37" t="s">
        <v>72</v>
      </c>
      <c r="D390" s="98" t="s">
        <v>23</v>
      </c>
      <c r="E390" s="371">
        <f>E325</f>
        <v>0</v>
      </c>
      <c r="F390" s="371">
        <f>F325</f>
        <v>0</v>
      </c>
      <c r="G390" s="371">
        <f t="shared" ref="G390:P390" si="238">G325</f>
        <v>0</v>
      </c>
      <c r="H390" s="371">
        <f t="shared" si="238"/>
        <v>0</v>
      </c>
      <c r="I390" s="371">
        <f t="shared" si="238"/>
        <v>0</v>
      </c>
      <c r="J390" s="371">
        <f t="shared" si="238"/>
        <v>0</v>
      </c>
      <c r="K390" s="371">
        <f t="shared" si="238"/>
        <v>0</v>
      </c>
      <c r="L390" s="371">
        <f t="shared" si="238"/>
        <v>0</v>
      </c>
      <c r="M390" s="371">
        <f t="shared" si="238"/>
        <v>0</v>
      </c>
      <c r="N390" s="371">
        <f t="shared" si="238"/>
        <v>0</v>
      </c>
      <c r="O390" s="371">
        <f t="shared" si="238"/>
        <v>0</v>
      </c>
      <c r="P390" s="371">
        <f t="shared" si="238"/>
        <v>0</v>
      </c>
      <c r="Q390" s="372"/>
    </row>
    <row r="391" spans="3:17" x14ac:dyDescent="0.2">
      <c r="C391" s="41" t="str">
        <f>'4. MARKKINOINTIBUDJETTI'!C7</f>
        <v xml:space="preserve"> Mainostoimistokustannukset</v>
      </c>
      <c r="D391" s="389">
        <f>'4. MARKKINOINTIBUDJETTI'!E7</f>
        <v>25.5</v>
      </c>
      <c r="E391" s="394">
        <f>'4. MARKKINOINTIBUDJETTI'!G7</f>
        <v>0</v>
      </c>
      <c r="F391" s="394">
        <f>'4. MARKKINOINTIBUDJETTI'!H7</f>
        <v>0</v>
      </c>
      <c r="G391" s="394">
        <f>'4. MARKKINOINTIBUDJETTI'!I7</f>
        <v>0</v>
      </c>
      <c r="H391" s="394">
        <f>'4. MARKKINOINTIBUDJETTI'!J7</f>
        <v>0</v>
      </c>
      <c r="I391" s="394">
        <f>'4. MARKKINOINTIBUDJETTI'!K7</f>
        <v>0</v>
      </c>
      <c r="J391" s="394">
        <f>'4. MARKKINOINTIBUDJETTI'!L7</f>
        <v>0</v>
      </c>
      <c r="K391" s="394">
        <f>'4. MARKKINOINTIBUDJETTI'!M7</f>
        <v>0</v>
      </c>
      <c r="L391" s="394">
        <f>'4. MARKKINOINTIBUDJETTI'!N7</f>
        <v>0</v>
      </c>
      <c r="M391" s="394">
        <f>'4. MARKKINOINTIBUDJETTI'!O7</f>
        <v>0</v>
      </c>
      <c r="N391" s="394">
        <f>'4. MARKKINOINTIBUDJETTI'!P7</f>
        <v>0</v>
      </c>
      <c r="O391" s="394">
        <f>'4. MARKKINOINTIBUDJETTI'!Q7</f>
        <v>0</v>
      </c>
      <c r="P391" s="388">
        <f>'4. MARKKINOINTIBUDJETTI'!R7</f>
        <v>0</v>
      </c>
      <c r="Q391" s="360">
        <f>SUM(E391:P391)</f>
        <v>0</v>
      </c>
    </row>
    <row r="392" spans="3:17" x14ac:dyDescent="0.2">
      <c r="C392" s="42" t="s">
        <v>26</v>
      </c>
      <c r="D392" s="108"/>
      <c r="E392" s="356">
        <f t="shared" ref="E392:P392" si="239">E391-E391/(1+$D391/100)</f>
        <v>0</v>
      </c>
      <c r="F392" s="356">
        <f t="shared" si="239"/>
        <v>0</v>
      </c>
      <c r="G392" s="356">
        <f t="shared" si="239"/>
        <v>0</v>
      </c>
      <c r="H392" s="356">
        <f t="shared" si="239"/>
        <v>0</v>
      </c>
      <c r="I392" s="356">
        <f t="shared" si="239"/>
        <v>0</v>
      </c>
      <c r="J392" s="356">
        <f t="shared" si="239"/>
        <v>0</v>
      </c>
      <c r="K392" s="356">
        <f t="shared" si="239"/>
        <v>0</v>
      </c>
      <c r="L392" s="356">
        <f t="shared" si="239"/>
        <v>0</v>
      </c>
      <c r="M392" s="356">
        <f t="shared" si="239"/>
        <v>0</v>
      </c>
      <c r="N392" s="356">
        <f t="shared" si="239"/>
        <v>0</v>
      </c>
      <c r="O392" s="356">
        <f t="shared" si="239"/>
        <v>0</v>
      </c>
      <c r="P392" s="381">
        <f t="shared" si="239"/>
        <v>0</v>
      </c>
      <c r="Q392" s="360">
        <f>SUM(E392:P392)</f>
        <v>0</v>
      </c>
    </row>
    <row r="393" spans="3:17" x14ac:dyDescent="0.2">
      <c r="C393" s="41" t="str">
        <f>'4. MARKKINOINTIBUDJETTI'!C8</f>
        <v xml:space="preserve"> Sanomalehti 1</v>
      </c>
      <c r="D393" s="385">
        <f>'4. MARKKINOINTIBUDJETTI'!E8</f>
        <v>25.5</v>
      </c>
      <c r="E393" s="394">
        <f>'4. MARKKINOINTIBUDJETTI'!G8</f>
        <v>0</v>
      </c>
      <c r="F393" s="394">
        <f>'4. MARKKINOINTIBUDJETTI'!H8</f>
        <v>0</v>
      </c>
      <c r="G393" s="394">
        <f>'4. MARKKINOINTIBUDJETTI'!I8</f>
        <v>0</v>
      </c>
      <c r="H393" s="394">
        <f>'4. MARKKINOINTIBUDJETTI'!J8</f>
        <v>0</v>
      </c>
      <c r="I393" s="394">
        <f>'4. MARKKINOINTIBUDJETTI'!K8</f>
        <v>0</v>
      </c>
      <c r="J393" s="394">
        <f>'4. MARKKINOINTIBUDJETTI'!L8</f>
        <v>0</v>
      </c>
      <c r="K393" s="394">
        <f>'4. MARKKINOINTIBUDJETTI'!M8</f>
        <v>0</v>
      </c>
      <c r="L393" s="394">
        <f>'4. MARKKINOINTIBUDJETTI'!N8</f>
        <v>0</v>
      </c>
      <c r="M393" s="394">
        <f>'4. MARKKINOINTIBUDJETTI'!O8</f>
        <v>0</v>
      </c>
      <c r="N393" s="394">
        <f>'4. MARKKINOINTIBUDJETTI'!P8</f>
        <v>0</v>
      </c>
      <c r="O393" s="394">
        <f>'4. MARKKINOINTIBUDJETTI'!Q8</f>
        <v>0</v>
      </c>
      <c r="P393" s="388">
        <f>'4. MARKKINOINTIBUDJETTI'!R8</f>
        <v>0</v>
      </c>
      <c r="Q393" s="361">
        <f>SUM(E393:P393)</f>
        <v>0</v>
      </c>
    </row>
    <row r="394" spans="3:17" x14ac:dyDescent="0.2">
      <c r="C394" s="42" t="s">
        <v>26</v>
      </c>
      <c r="D394" s="108"/>
      <c r="E394" s="356">
        <f t="shared" ref="E394:P394" si="240">E393-E393/(1+$D393/100)</f>
        <v>0</v>
      </c>
      <c r="F394" s="356">
        <f t="shared" si="240"/>
        <v>0</v>
      </c>
      <c r="G394" s="356">
        <f t="shared" si="240"/>
        <v>0</v>
      </c>
      <c r="H394" s="356">
        <f t="shared" si="240"/>
        <v>0</v>
      </c>
      <c r="I394" s="356">
        <f t="shared" si="240"/>
        <v>0</v>
      </c>
      <c r="J394" s="356">
        <f t="shared" si="240"/>
        <v>0</v>
      </c>
      <c r="K394" s="356">
        <f t="shared" si="240"/>
        <v>0</v>
      </c>
      <c r="L394" s="356">
        <f t="shared" si="240"/>
        <v>0</v>
      </c>
      <c r="M394" s="356">
        <f t="shared" si="240"/>
        <v>0</v>
      </c>
      <c r="N394" s="356">
        <f t="shared" si="240"/>
        <v>0</v>
      </c>
      <c r="O394" s="356">
        <f t="shared" si="240"/>
        <v>0</v>
      </c>
      <c r="P394" s="381">
        <f t="shared" si="240"/>
        <v>0</v>
      </c>
      <c r="Q394" s="360">
        <f>SUM(E394:P394)</f>
        <v>0</v>
      </c>
    </row>
    <row r="395" spans="3:17" x14ac:dyDescent="0.2">
      <c r="C395" s="41" t="str">
        <f>'4. MARKKINOINTIBUDJETTI'!C9</f>
        <v xml:space="preserve"> Sanomalehti 2</v>
      </c>
      <c r="D395" s="385">
        <f>'4. MARKKINOINTIBUDJETTI'!E9</f>
        <v>25.5</v>
      </c>
      <c r="E395" s="394">
        <f>'4. MARKKINOINTIBUDJETTI'!G9</f>
        <v>0</v>
      </c>
      <c r="F395" s="394">
        <f>'4. MARKKINOINTIBUDJETTI'!H9</f>
        <v>0</v>
      </c>
      <c r="G395" s="394">
        <f>'4. MARKKINOINTIBUDJETTI'!I9</f>
        <v>0</v>
      </c>
      <c r="H395" s="394">
        <f>'4. MARKKINOINTIBUDJETTI'!J9</f>
        <v>0</v>
      </c>
      <c r="I395" s="394">
        <f>'4. MARKKINOINTIBUDJETTI'!K9</f>
        <v>0</v>
      </c>
      <c r="J395" s="394">
        <f>'4. MARKKINOINTIBUDJETTI'!L9</f>
        <v>0</v>
      </c>
      <c r="K395" s="394">
        <f>'4. MARKKINOINTIBUDJETTI'!M9</f>
        <v>0</v>
      </c>
      <c r="L395" s="394">
        <f>'4. MARKKINOINTIBUDJETTI'!N9</f>
        <v>0</v>
      </c>
      <c r="M395" s="394">
        <f>'4. MARKKINOINTIBUDJETTI'!O9</f>
        <v>0</v>
      </c>
      <c r="N395" s="394">
        <f>'4. MARKKINOINTIBUDJETTI'!P9</f>
        <v>0</v>
      </c>
      <c r="O395" s="394">
        <f>'4. MARKKINOINTIBUDJETTI'!Q9</f>
        <v>0</v>
      </c>
      <c r="P395" s="388">
        <f>'4. MARKKINOINTIBUDJETTI'!R9</f>
        <v>0</v>
      </c>
      <c r="Q395" s="360">
        <f>SUM(E395:P395)</f>
        <v>0</v>
      </c>
    </row>
    <row r="396" spans="3:17" x14ac:dyDescent="0.2">
      <c r="C396" s="44" t="s">
        <v>26</v>
      </c>
      <c r="D396" s="109"/>
      <c r="E396" s="354">
        <f t="shared" ref="E396:P396" si="241">E395-E395/(1+$D395/100)</f>
        <v>0</v>
      </c>
      <c r="F396" s="354">
        <f t="shared" si="241"/>
        <v>0</v>
      </c>
      <c r="G396" s="354">
        <f t="shared" si="241"/>
        <v>0</v>
      </c>
      <c r="H396" s="354">
        <f t="shared" si="241"/>
        <v>0</v>
      </c>
      <c r="I396" s="354">
        <f t="shared" si="241"/>
        <v>0</v>
      </c>
      <c r="J396" s="354">
        <f t="shared" si="241"/>
        <v>0</v>
      </c>
      <c r="K396" s="354">
        <f t="shared" si="241"/>
        <v>0</v>
      </c>
      <c r="L396" s="354">
        <f t="shared" si="241"/>
        <v>0</v>
      </c>
      <c r="M396" s="354">
        <f t="shared" si="241"/>
        <v>0</v>
      </c>
      <c r="N396" s="354">
        <f t="shared" si="241"/>
        <v>0</v>
      </c>
      <c r="O396" s="354">
        <f t="shared" si="241"/>
        <v>0</v>
      </c>
      <c r="P396" s="382">
        <f t="shared" si="241"/>
        <v>0</v>
      </c>
      <c r="Q396" s="360">
        <f t="shared" ref="Q396:Q423" si="242">SUM(E396:P396)</f>
        <v>0</v>
      </c>
    </row>
    <row r="397" spans="3:17" x14ac:dyDescent="0.2">
      <c r="C397" s="41" t="str">
        <f>'4. MARKKINOINTIBUDJETTI'!C10</f>
        <v xml:space="preserve"> Paikallislehti 1</v>
      </c>
      <c r="D397" s="385">
        <f>'4. MARKKINOINTIBUDJETTI'!E10</f>
        <v>25.5</v>
      </c>
      <c r="E397" s="394">
        <f>'4. MARKKINOINTIBUDJETTI'!G10</f>
        <v>0</v>
      </c>
      <c r="F397" s="394">
        <f>'4. MARKKINOINTIBUDJETTI'!H10</f>
        <v>0</v>
      </c>
      <c r="G397" s="394">
        <f>'4. MARKKINOINTIBUDJETTI'!I10</f>
        <v>0</v>
      </c>
      <c r="H397" s="394">
        <f>'4. MARKKINOINTIBUDJETTI'!J10</f>
        <v>0</v>
      </c>
      <c r="I397" s="394">
        <f>'4. MARKKINOINTIBUDJETTI'!K10</f>
        <v>0</v>
      </c>
      <c r="J397" s="394">
        <f>'4. MARKKINOINTIBUDJETTI'!L10</f>
        <v>0</v>
      </c>
      <c r="K397" s="394">
        <f>'4. MARKKINOINTIBUDJETTI'!M10</f>
        <v>0</v>
      </c>
      <c r="L397" s="394">
        <f>'4. MARKKINOINTIBUDJETTI'!N10</f>
        <v>0</v>
      </c>
      <c r="M397" s="394">
        <f>'4. MARKKINOINTIBUDJETTI'!O10</f>
        <v>0</v>
      </c>
      <c r="N397" s="394">
        <f>'4. MARKKINOINTIBUDJETTI'!P10</f>
        <v>0</v>
      </c>
      <c r="O397" s="394">
        <f>'4. MARKKINOINTIBUDJETTI'!Q10</f>
        <v>0</v>
      </c>
      <c r="P397" s="388">
        <f>'4. MARKKINOINTIBUDJETTI'!R10</f>
        <v>0</v>
      </c>
      <c r="Q397" s="360">
        <f t="shared" si="242"/>
        <v>0</v>
      </c>
    </row>
    <row r="398" spans="3:17" x14ac:dyDescent="0.2">
      <c r="C398" s="44" t="s">
        <v>26</v>
      </c>
      <c r="D398" s="109"/>
      <c r="E398" s="356">
        <f t="shared" ref="E398:P398" si="243">E397-E397/(1+$D397/100)</f>
        <v>0</v>
      </c>
      <c r="F398" s="356">
        <f t="shared" si="243"/>
        <v>0</v>
      </c>
      <c r="G398" s="356">
        <f t="shared" si="243"/>
        <v>0</v>
      </c>
      <c r="H398" s="356">
        <f t="shared" si="243"/>
        <v>0</v>
      </c>
      <c r="I398" s="356">
        <f t="shared" si="243"/>
        <v>0</v>
      </c>
      <c r="J398" s="356">
        <f t="shared" si="243"/>
        <v>0</v>
      </c>
      <c r="K398" s="356">
        <f t="shared" si="243"/>
        <v>0</v>
      </c>
      <c r="L398" s="356">
        <f t="shared" si="243"/>
        <v>0</v>
      </c>
      <c r="M398" s="356">
        <f t="shared" si="243"/>
        <v>0</v>
      </c>
      <c r="N398" s="356">
        <f t="shared" si="243"/>
        <v>0</v>
      </c>
      <c r="O398" s="356">
        <f t="shared" si="243"/>
        <v>0</v>
      </c>
      <c r="P398" s="381">
        <f t="shared" si="243"/>
        <v>0</v>
      </c>
      <c r="Q398" s="360">
        <f t="shared" si="242"/>
        <v>0</v>
      </c>
    </row>
    <row r="399" spans="3:17" x14ac:dyDescent="0.2">
      <c r="C399" s="41" t="str">
        <f>'4. MARKKINOINTIBUDJETTI'!C11</f>
        <v xml:space="preserve"> Paikallislehti 2</v>
      </c>
      <c r="D399" s="385">
        <f>'4. MARKKINOINTIBUDJETTI'!E11</f>
        <v>25.5</v>
      </c>
      <c r="E399" s="394">
        <f>'4. MARKKINOINTIBUDJETTI'!G11</f>
        <v>0</v>
      </c>
      <c r="F399" s="394">
        <f>'4. MARKKINOINTIBUDJETTI'!H11</f>
        <v>0</v>
      </c>
      <c r="G399" s="394">
        <f>'4. MARKKINOINTIBUDJETTI'!I11</f>
        <v>0</v>
      </c>
      <c r="H399" s="394">
        <f>'4. MARKKINOINTIBUDJETTI'!J11</f>
        <v>0</v>
      </c>
      <c r="I399" s="394">
        <f>'4. MARKKINOINTIBUDJETTI'!K11</f>
        <v>0</v>
      </c>
      <c r="J399" s="394">
        <f>'4. MARKKINOINTIBUDJETTI'!L11</f>
        <v>0</v>
      </c>
      <c r="K399" s="394">
        <f>'4. MARKKINOINTIBUDJETTI'!M11</f>
        <v>0</v>
      </c>
      <c r="L399" s="394">
        <f>'4. MARKKINOINTIBUDJETTI'!N11</f>
        <v>0</v>
      </c>
      <c r="M399" s="394">
        <f>'4. MARKKINOINTIBUDJETTI'!O11</f>
        <v>0</v>
      </c>
      <c r="N399" s="394">
        <f>'4. MARKKINOINTIBUDJETTI'!P11</f>
        <v>0</v>
      </c>
      <c r="O399" s="394">
        <f>'4. MARKKINOINTIBUDJETTI'!Q11</f>
        <v>0</v>
      </c>
      <c r="P399" s="388">
        <f>'4. MARKKINOINTIBUDJETTI'!R11</f>
        <v>0</v>
      </c>
      <c r="Q399" s="360">
        <f>SUM(E399:P399)</f>
        <v>0</v>
      </c>
    </row>
    <row r="400" spans="3:17" x14ac:dyDescent="0.2">
      <c r="C400" s="44" t="s">
        <v>26</v>
      </c>
      <c r="D400" s="109"/>
      <c r="E400" s="354">
        <f t="shared" ref="E400:P400" si="244">E399-E399/(1+$D399/100)</f>
        <v>0</v>
      </c>
      <c r="F400" s="354">
        <f t="shared" si="244"/>
        <v>0</v>
      </c>
      <c r="G400" s="354">
        <f t="shared" si="244"/>
        <v>0</v>
      </c>
      <c r="H400" s="354">
        <f t="shared" si="244"/>
        <v>0</v>
      </c>
      <c r="I400" s="354">
        <f t="shared" si="244"/>
        <v>0</v>
      </c>
      <c r="J400" s="354">
        <f t="shared" si="244"/>
        <v>0</v>
      </c>
      <c r="K400" s="354">
        <f t="shared" si="244"/>
        <v>0</v>
      </c>
      <c r="L400" s="354">
        <f t="shared" si="244"/>
        <v>0</v>
      </c>
      <c r="M400" s="354">
        <f t="shared" si="244"/>
        <v>0</v>
      </c>
      <c r="N400" s="354">
        <f t="shared" si="244"/>
        <v>0</v>
      </c>
      <c r="O400" s="354">
        <f t="shared" si="244"/>
        <v>0</v>
      </c>
      <c r="P400" s="382">
        <f t="shared" si="244"/>
        <v>0</v>
      </c>
      <c r="Q400" s="360">
        <f t="shared" si="242"/>
        <v>0</v>
      </c>
    </row>
    <row r="401" spans="3:17" x14ac:dyDescent="0.2">
      <c r="C401" s="41" t="str">
        <f>'4. MARKKINOINTIBUDJETTI'!C12</f>
        <v xml:space="preserve"> Aikakausilehti 1</v>
      </c>
      <c r="D401" s="385">
        <f>'4. MARKKINOINTIBUDJETTI'!E12</f>
        <v>25.5</v>
      </c>
      <c r="E401" s="394">
        <f>'4. MARKKINOINTIBUDJETTI'!G12</f>
        <v>0</v>
      </c>
      <c r="F401" s="394">
        <f>'4. MARKKINOINTIBUDJETTI'!H12</f>
        <v>0</v>
      </c>
      <c r="G401" s="394">
        <f>'4. MARKKINOINTIBUDJETTI'!I12</f>
        <v>0</v>
      </c>
      <c r="H401" s="394">
        <f>'4. MARKKINOINTIBUDJETTI'!J12</f>
        <v>0</v>
      </c>
      <c r="I401" s="394">
        <f>'4. MARKKINOINTIBUDJETTI'!K12</f>
        <v>0</v>
      </c>
      <c r="J401" s="394">
        <f>'4. MARKKINOINTIBUDJETTI'!L12</f>
        <v>0</v>
      </c>
      <c r="K401" s="394">
        <f>'4. MARKKINOINTIBUDJETTI'!M12</f>
        <v>0</v>
      </c>
      <c r="L401" s="394">
        <f>'4. MARKKINOINTIBUDJETTI'!N12</f>
        <v>0</v>
      </c>
      <c r="M401" s="394">
        <f>'4. MARKKINOINTIBUDJETTI'!O12</f>
        <v>0</v>
      </c>
      <c r="N401" s="394">
        <f>'4. MARKKINOINTIBUDJETTI'!P12</f>
        <v>0</v>
      </c>
      <c r="O401" s="394">
        <f>'4. MARKKINOINTIBUDJETTI'!Q12</f>
        <v>0</v>
      </c>
      <c r="P401" s="388">
        <f>'4. MARKKINOINTIBUDJETTI'!R12</f>
        <v>0</v>
      </c>
      <c r="Q401" s="360">
        <f t="shared" si="242"/>
        <v>0</v>
      </c>
    </row>
    <row r="402" spans="3:17" x14ac:dyDescent="0.2">
      <c r="C402" s="44" t="s">
        <v>26</v>
      </c>
      <c r="D402" s="109"/>
      <c r="E402" s="356">
        <f t="shared" ref="E402:P402" si="245">E401-E401/(1+$D401/100)</f>
        <v>0</v>
      </c>
      <c r="F402" s="356">
        <f t="shared" si="245"/>
        <v>0</v>
      </c>
      <c r="G402" s="356">
        <f t="shared" si="245"/>
        <v>0</v>
      </c>
      <c r="H402" s="356">
        <f t="shared" si="245"/>
        <v>0</v>
      </c>
      <c r="I402" s="356">
        <f t="shared" si="245"/>
        <v>0</v>
      </c>
      <c r="J402" s="356">
        <f t="shared" si="245"/>
        <v>0</v>
      </c>
      <c r="K402" s="356">
        <f t="shared" si="245"/>
        <v>0</v>
      </c>
      <c r="L402" s="356">
        <f t="shared" si="245"/>
        <v>0</v>
      </c>
      <c r="M402" s="356">
        <f t="shared" si="245"/>
        <v>0</v>
      </c>
      <c r="N402" s="356">
        <f t="shared" si="245"/>
        <v>0</v>
      </c>
      <c r="O402" s="356">
        <f t="shared" si="245"/>
        <v>0</v>
      </c>
      <c r="P402" s="381">
        <f t="shared" si="245"/>
        <v>0</v>
      </c>
      <c r="Q402" s="360">
        <f t="shared" si="242"/>
        <v>0</v>
      </c>
    </row>
    <row r="403" spans="3:17" x14ac:dyDescent="0.2">
      <c r="C403" s="41" t="str">
        <f>'4. MARKKINOINTIBUDJETTI'!C13</f>
        <v xml:space="preserve"> Aikakausilehti 2</v>
      </c>
      <c r="D403" s="385">
        <f>'4. MARKKINOINTIBUDJETTI'!E13</f>
        <v>25.5</v>
      </c>
      <c r="E403" s="394">
        <f>'4. MARKKINOINTIBUDJETTI'!G13</f>
        <v>0</v>
      </c>
      <c r="F403" s="394">
        <f>'4. MARKKINOINTIBUDJETTI'!H13</f>
        <v>0</v>
      </c>
      <c r="G403" s="394">
        <f>'4. MARKKINOINTIBUDJETTI'!I13</f>
        <v>0</v>
      </c>
      <c r="H403" s="394">
        <f>'4. MARKKINOINTIBUDJETTI'!J13</f>
        <v>0</v>
      </c>
      <c r="I403" s="394">
        <f>'4. MARKKINOINTIBUDJETTI'!K13</f>
        <v>0</v>
      </c>
      <c r="J403" s="394">
        <f>'4. MARKKINOINTIBUDJETTI'!L13</f>
        <v>0</v>
      </c>
      <c r="K403" s="394">
        <f>'4. MARKKINOINTIBUDJETTI'!M13</f>
        <v>0</v>
      </c>
      <c r="L403" s="394">
        <f>'4. MARKKINOINTIBUDJETTI'!N13</f>
        <v>0</v>
      </c>
      <c r="M403" s="394">
        <f>'4. MARKKINOINTIBUDJETTI'!O13</f>
        <v>0</v>
      </c>
      <c r="N403" s="394">
        <f>'4. MARKKINOINTIBUDJETTI'!P13</f>
        <v>0</v>
      </c>
      <c r="O403" s="394">
        <f>'4. MARKKINOINTIBUDJETTI'!Q13</f>
        <v>0</v>
      </c>
      <c r="P403" s="388">
        <f>'4. MARKKINOINTIBUDJETTI'!R13</f>
        <v>0</v>
      </c>
      <c r="Q403" s="360">
        <f t="shared" si="242"/>
        <v>0</v>
      </c>
    </row>
    <row r="404" spans="3:17" x14ac:dyDescent="0.2">
      <c r="C404" s="44" t="s">
        <v>26</v>
      </c>
      <c r="D404" s="109"/>
      <c r="E404" s="354">
        <f t="shared" ref="E404:P404" si="246">E403-E403/(1+$D403/100)</f>
        <v>0</v>
      </c>
      <c r="F404" s="354">
        <f t="shared" si="246"/>
        <v>0</v>
      </c>
      <c r="G404" s="354">
        <f t="shared" si="246"/>
        <v>0</v>
      </c>
      <c r="H404" s="354">
        <f t="shared" si="246"/>
        <v>0</v>
      </c>
      <c r="I404" s="354">
        <f t="shared" si="246"/>
        <v>0</v>
      </c>
      <c r="J404" s="354">
        <f t="shared" si="246"/>
        <v>0</v>
      </c>
      <c r="K404" s="354">
        <f t="shared" si="246"/>
        <v>0</v>
      </c>
      <c r="L404" s="354">
        <f t="shared" si="246"/>
        <v>0</v>
      </c>
      <c r="M404" s="354">
        <f t="shared" si="246"/>
        <v>0</v>
      </c>
      <c r="N404" s="354">
        <f t="shared" si="246"/>
        <v>0</v>
      </c>
      <c r="O404" s="354">
        <f t="shared" si="246"/>
        <v>0</v>
      </c>
      <c r="P404" s="382">
        <f t="shared" si="246"/>
        <v>0</v>
      </c>
      <c r="Q404" s="360">
        <f t="shared" si="242"/>
        <v>0</v>
      </c>
    </row>
    <row r="405" spans="3:17" x14ac:dyDescent="0.2">
      <c r="C405" s="41" t="str">
        <f>'4. MARKKINOINTIBUDJETTI'!C14</f>
        <v xml:space="preserve"> Hakukonemainonta</v>
      </c>
      <c r="D405" s="385">
        <f>'4. MARKKINOINTIBUDJETTI'!E14</f>
        <v>25.5</v>
      </c>
      <c r="E405" s="394">
        <f>'4. MARKKINOINTIBUDJETTI'!G14</f>
        <v>0</v>
      </c>
      <c r="F405" s="394">
        <f>'4. MARKKINOINTIBUDJETTI'!H14</f>
        <v>0</v>
      </c>
      <c r="G405" s="394">
        <f>'4. MARKKINOINTIBUDJETTI'!I14</f>
        <v>0</v>
      </c>
      <c r="H405" s="394">
        <f>'4. MARKKINOINTIBUDJETTI'!J14</f>
        <v>0</v>
      </c>
      <c r="I405" s="394">
        <f>'4. MARKKINOINTIBUDJETTI'!K14</f>
        <v>0</v>
      </c>
      <c r="J405" s="394">
        <f>'4. MARKKINOINTIBUDJETTI'!L14</f>
        <v>0</v>
      </c>
      <c r="K405" s="394">
        <f>'4. MARKKINOINTIBUDJETTI'!M14</f>
        <v>0</v>
      </c>
      <c r="L405" s="394">
        <f>'4. MARKKINOINTIBUDJETTI'!N14</f>
        <v>0</v>
      </c>
      <c r="M405" s="394">
        <f>'4. MARKKINOINTIBUDJETTI'!O14</f>
        <v>0</v>
      </c>
      <c r="N405" s="394">
        <f>'4. MARKKINOINTIBUDJETTI'!P14</f>
        <v>0</v>
      </c>
      <c r="O405" s="394">
        <f>'4. MARKKINOINTIBUDJETTI'!Q14</f>
        <v>0</v>
      </c>
      <c r="P405" s="388">
        <f>'4. MARKKINOINTIBUDJETTI'!R14</f>
        <v>0</v>
      </c>
      <c r="Q405" s="360">
        <f t="shared" si="242"/>
        <v>0</v>
      </c>
    </row>
    <row r="406" spans="3:17" x14ac:dyDescent="0.2">
      <c r="C406" s="44" t="s">
        <v>26</v>
      </c>
      <c r="D406" s="109"/>
      <c r="E406" s="356">
        <f t="shared" ref="E406:P406" si="247">E405-E405/(1+$D405/100)</f>
        <v>0</v>
      </c>
      <c r="F406" s="356">
        <f t="shared" si="247"/>
        <v>0</v>
      </c>
      <c r="G406" s="356">
        <f t="shared" si="247"/>
        <v>0</v>
      </c>
      <c r="H406" s="356">
        <f t="shared" si="247"/>
        <v>0</v>
      </c>
      <c r="I406" s="356">
        <f t="shared" si="247"/>
        <v>0</v>
      </c>
      <c r="J406" s="356">
        <f t="shared" si="247"/>
        <v>0</v>
      </c>
      <c r="K406" s="356">
        <f t="shared" si="247"/>
        <v>0</v>
      </c>
      <c r="L406" s="356">
        <f t="shared" si="247"/>
        <v>0</v>
      </c>
      <c r="M406" s="356">
        <f t="shared" si="247"/>
        <v>0</v>
      </c>
      <c r="N406" s="356">
        <f t="shared" si="247"/>
        <v>0</v>
      </c>
      <c r="O406" s="356">
        <f t="shared" si="247"/>
        <v>0</v>
      </c>
      <c r="P406" s="381">
        <f t="shared" si="247"/>
        <v>0</v>
      </c>
      <c r="Q406" s="360">
        <f t="shared" si="242"/>
        <v>0</v>
      </c>
    </row>
    <row r="407" spans="3:17" x14ac:dyDescent="0.2">
      <c r="C407" s="41" t="str">
        <f>'4. MARKKINOINTIBUDJETTI'!C15</f>
        <v xml:space="preserve"> Hakukonemainonta</v>
      </c>
      <c r="D407" s="385">
        <f>'4. MARKKINOINTIBUDJETTI'!E15</f>
        <v>25.5</v>
      </c>
      <c r="E407" s="394">
        <f>'4. MARKKINOINTIBUDJETTI'!G15</f>
        <v>0</v>
      </c>
      <c r="F407" s="394">
        <f>'4. MARKKINOINTIBUDJETTI'!H15</f>
        <v>0</v>
      </c>
      <c r="G407" s="394">
        <f>'4. MARKKINOINTIBUDJETTI'!I15</f>
        <v>0</v>
      </c>
      <c r="H407" s="394">
        <f>'4. MARKKINOINTIBUDJETTI'!J15</f>
        <v>0</v>
      </c>
      <c r="I407" s="394">
        <f>'4. MARKKINOINTIBUDJETTI'!K15</f>
        <v>0</v>
      </c>
      <c r="J407" s="394">
        <f>'4. MARKKINOINTIBUDJETTI'!L15</f>
        <v>0</v>
      </c>
      <c r="K407" s="394">
        <f>'4. MARKKINOINTIBUDJETTI'!M15</f>
        <v>0</v>
      </c>
      <c r="L407" s="394">
        <f>'4. MARKKINOINTIBUDJETTI'!N15</f>
        <v>0</v>
      </c>
      <c r="M407" s="394">
        <f>'4. MARKKINOINTIBUDJETTI'!O15</f>
        <v>0</v>
      </c>
      <c r="N407" s="394">
        <f>'4. MARKKINOINTIBUDJETTI'!P15</f>
        <v>0</v>
      </c>
      <c r="O407" s="394">
        <f>'4. MARKKINOINTIBUDJETTI'!Q15</f>
        <v>0</v>
      </c>
      <c r="P407" s="388">
        <f>'4. MARKKINOINTIBUDJETTI'!R15</f>
        <v>0</v>
      </c>
      <c r="Q407" s="360">
        <f t="shared" si="242"/>
        <v>0</v>
      </c>
    </row>
    <row r="408" spans="3:17" x14ac:dyDescent="0.2">
      <c r="C408" s="44" t="s">
        <v>26</v>
      </c>
      <c r="D408" s="109"/>
      <c r="E408" s="354">
        <f t="shared" ref="E408:P408" si="248">E407-E407/(1+$D407/100)</f>
        <v>0</v>
      </c>
      <c r="F408" s="354">
        <f t="shared" si="248"/>
        <v>0</v>
      </c>
      <c r="G408" s="354">
        <f t="shared" si="248"/>
        <v>0</v>
      </c>
      <c r="H408" s="354">
        <f t="shared" si="248"/>
        <v>0</v>
      </c>
      <c r="I408" s="354">
        <f t="shared" si="248"/>
        <v>0</v>
      </c>
      <c r="J408" s="354">
        <f t="shared" si="248"/>
        <v>0</v>
      </c>
      <c r="K408" s="354">
        <f t="shared" si="248"/>
        <v>0</v>
      </c>
      <c r="L408" s="354">
        <f t="shared" si="248"/>
        <v>0</v>
      </c>
      <c r="M408" s="354">
        <f t="shared" si="248"/>
        <v>0</v>
      </c>
      <c r="N408" s="354">
        <f t="shared" si="248"/>
        <v>0</v>
      </c>
      <c r="O408" s="354">
        <f t="shared" si="248"/>
        <v>0</v>
      </c>
      <c r="P408" s="382">
        <f t="shared" si="248"/>
        <v>0</v>
      </c>
      <c r="Q408" s="360">
        <f t="shared" si="242"/>
        <v>0</v>
      </c>
    </row>
    <row r="409" spans="3:17" x14ac:dyDescent="0.2">
      <c r="C409" s="41" t="str">
        <f>'4. MARKKINOINTIBUDJETTI'!C16</f>
        <v xml:space="preserve"> Bannerimainonta</v>
      </c>
      <c r="D409" s="385">
        <f>'4. MARKKINOINTIBUDJETTI'!E16</f>
        <v>25.5</v>
      </c>
      <c r="E409" s="394">
        <f>'4. MARKKINOINTIBUDJETTI'!G16</f>
        <v>0</v>
      </c>
      <c r="F409" s="394">
        <f>'4. MARKKINOINTIBUDJETTI'!H16</f>
        <v>0</v>
      </c>
      <c r="G409" s="394">
        <f>'4. MARKKINOINTIBUDJETTI'!I16</f>
        <v>0</v>
      </c>
      <c r="H409" s="394">
        <f>'4. MARKKINOINTIBUDJETTI'!J16</f>
        <v>0</v>
      </c>
      <c r="I409" s="394">
        <f>'4. MARKKINOINTIBUDJETTI'!K16</f>
        <v>0</v>
      </c>
      <c r="J409" s="394">
        <f>'4. MARKKINOINTIBUDJETTI'!L16</f>
        <v>0</v>
      </c>
      <c r="K409" s="394">
        <f>'4. MARKKINOINTIBUDJETTI'!M16</f>
        <v>0</v>
      </c>
      <c r="L409" s="394">
        <f>'4. MARKKINOINTIBUDJETTI'!N16</f>
        <v>0</v>
      </c>
      <c r="M409" s="394">
        <f>'4. MARKKINOINTIBUDJETTI'!O16</f>
        <v>0</v>
      </c>
      <c r="N409" s="394">
        <f>'4. MARKKINOINTIBUDJETTI'!P16</f>
        <v>0</v>
      </c>
      <c r="O409" s="394">
        <f>'4. MARKKINOINTIBUDJETTI'!Q16</f>
        <v>0</v>
      </c>
      <c r="P409" s="388">
        <f>'4. MARKKINOINTIBUDJETTI'!R16</f>
        <v>0</v>
      </c>
      <c r="Q409" s="360">
        <f t="shared" si="242"/>
        <v>0</v>
      </c>
    </row>
    <row r="410" spans="3:17" x14ac:dyDescent="0.2">
      <c r="C410" s="44" t="s">
        <v>26</v>
      </c>
      <c r="D410" s="109"/>
      <c r="E410" s="356">
        <f t="shared" ref="E410:P410" si="249">E409-E409/(1+$D409/100)</f>
        <v>0</v>
      </c>
      <c r="F410" s="356">
        <f t="shared" si="249"/>
        <v>0</v>
      </c>
      <c r="G410" s="356">
        <f t="shared" si="249"/>
        <v>0</v>
      </c>
      <c r="H410" s="356">
        <f t="shared" si="249"/>
        <v>0</v>
      </c>
      <c r="I410" s="356">
        <f t="shared" si="249"/>
        <v>0</v>
      </c>
      <c r="J410" s="356">
        <f t="shared" si="249"/>
        <v>0</v>
      </c>
      <c r="K410" s="356">
        <f t="shared" si="249"/>
        <v>0</v>
      </c>
      <c r="L410" s="356">
        <f t="shared" si="249"/>
        <v>0</v>
      </c>
      <c r="M410" s="356">
        <f t="shared" si="249"/>
        <v>0</v>
      </c>
      <c r="N410" s="356">
        <f t="shared" si="249"/>
        <v>0</v>
      </c>
      <c r="O410" s="356">
        <f t="shared" si="249"/>
        <v>0</v>
      </c>
      <c r="P410" s="381">
        <f t="shared" si="249"/>
        <v>0</v>
      </c>
      <c r="Q410" s="360">
        <f t="shared" si="242"/>
        <v>0</v>
      </c>
    </row>
    <row r="411" spans="3:17" x14ac:dyDescent="0.2">
      <c r="C411" s="41" t="str">
        <f>'4. MARKKINOINTIBUDJETTI'!C17</f>
        <v xml:space="preserve"> Video, esite</v>
      </c>
      <c r="D411" s="385">
        <f>'4. MARKKINOINTIBUDJETTI'!E17</f>
        <v>25.5</v>
      </c>
      <c r="E411" s="394">
        <f>'4. MARKKINOINTIBUDJETTI'!G17</f>
        <v>0</v>
      </c>
      <c r="F411" s="394">
        <f>'4. MARKKINOINTIBUDJETTI'!H17</f>
        <v>0</v>
      </c>
      <c r="G411" s="394">
        <f>'4. MARKKINOINTIBUDJETTI'!I17</f>
        <v>0</v>
      </c>
      <c r="H411" s="394">
        <f>'4. MARKKINOINTIBUDJETTI'!J17</f>
        <v>0</v>
      </c>
      <c r="I411" s="394">
        <f>'4. MARKKINOINTIBUDJETTI'!K17</f>
        <v>0</v>
      </c>
      <c r="J411" s="394">
        <f>'4. MARKKINOINTIBUDJETTI'!L17</f>
        <v>0</v>
      </c>
      <c r="K411" s="394">
        <f>'4. MARKKINOINTIBUDJETTI'!M17</f>
        <v>0</v>
      </c>
      <c r="L411" s="394">
        <f>'4. MARKKINOINTIBUDJETTI'!N17</f>
        <v>0</v>
      </c>
      <c r="M411" s="394">
        <f>'4. MARKKINOINTIBUDJETTI'!O17</f>
        <v>0</v>
      </c>
      <c r="N411" s="394">
        <f>'4. MARKKINOINTIBUDJETTI'!P17</f>
        <v>0</v>
      </c>
      <c r="O411" s="394">
        <f>'4. MARKKINOINTIBUDJETTI'!Q17</f>
        <v>0</v>
      </c>
      <c r="P411" s="388">
        <f>'4. MARKKINOINTIBUDJETTI'!R17</f>
        <v>0</v>
      </c>
      <c r="Q411" s="360">
        <f t="shared" si="242"/>
        <v>0</v>
      </c>
    </row>
    <row r="412" spans="3:17" x14ac:dyDescent="0.2">
      <c r="C412" s="44" t="s">
        <v>26</v>
      </c>
      <c r="D412" s="109"/>
      <c r="E412" s="362">
        <f t="shared" ref="E412:P412" si="250">E411-E411/(1+$D411/100)</f>
        <v>0</v>
      </c>
      <c r="F412" s="362">
        <f t="shared" si="250"/>
        <v>0</v>
      </c>
      <c r="G412" s="362">
        <f t="shared" si="250"/>
        <v>0</v>
      </c>
      <c r="H412" s="362">
        <f t="shared" si="250"/>
        <v>0</v>
      </c>
      <c r="I412" s="362">
        <f t="shared" si="250"/>
        <v>0</v>
      </c>
      <c r="J412" s="362">
        <f t="shared" si="250"/>
        <v>0</v>
      </c>
      <c r="K412" s="362">
        <f t="shared" si="250"/>
        <v>0</v>
      </c>
      <c r="L412" s="362">
        <f t="shared" si="250"/>
        <v>0</v>
      </c>
      <c r="M412" s="362">
        <f t="shared" si="250"/>
        <v>0</v>
      </c>
      <c r="N412" s="362">
        <f t="shared" si="250"/>
        <v>0</v>
      </c>
      <c r="O412" s="362">
        <f t="shared" si="250"/>
        <v>0</v>
      </c>
      <c r="P412" s="383">
        <f t="shared" si="250"/>
        <v>0</v>
      </c>
      <c r="Q412" s="360">
        <f t="shared" si="242"/>
        <v>0</v>
      </c>
    </row>
    <row r="413" spans="3:17" x14ac:dyDescent="0.2">
      <c r="C413" s="41" t="str">
        <f>'4. MARKKINOINTIBUDJETTI'!C18</f>
        <v xml:space="preserve"> Messut, näyttelyt</v>
      </c>
      <c r="D413" s="385">
        <f>'4. MARKKINOINTIBUDJETTI'!E18</f>
        <v>25.5</v>
      </c>
      <c r="E413" s="394">
        <f>'4. MARKKINOINTIBUDJETTI'!G18</f>
        <v>0</v>
      </c>
      <c r="F413" s="394">
        <f>'4. MARKKINOINTIBUDJETTI'!H18</f>
        <v>0</v>
      </c>
      <c r="G413" s="394">
        <f>'4. MARKKINOINTIBUDJETTI'!I18</f>
        <v>0</v>
      </c>
      <c r="H413" s="394">
        <f>'4. MARKKINOINTIBUDJETTI'!J18</f>
        <v>0</v>
      </c>
      <c r="I413" s="394">
        <f>'4. MARKKINOINTIBUDJETTI'!K18</f>
        <v>0</v>
      </c>
      <c r="J413" s="394">
        <f>'4. MARKKINOINTIBUDJETTI'!L18</f>
        <v>0</v>
      </c>
      <c r="K413" s="394">
        <f>'4. MARKKINOINTIBUDJETTI'!M18</f>
        <v>0</v>
      </c>
      <c r="L413" s="394">
        <f>'4. MARKKINOINTIBUDJETTI'!N18</f>
        <v>0</v>
      </c>
      <c r="M413" s="394">
        <f>'4. MARKKINOINTIBUDJETTI'!O18</f>
        <v>0</v>
      </c>
      <c r="N413" s="394">
        <f>'4. MARKKINOINTIBUDJETTI'!P18</f>
        <v>0</v>
      </c>
      <c r="O413" s="394">
        <f>'4. MARKKINOINTIBUDJETTI'!Q18</f>
        <v>0</v>
      </c>
      <c r="P413" s="388">
        <f>'4. MARKKINOINTIBUDJETTI'!R18</f>
        <v>0</v>
      </c>
      <c r="Q413" s="360">
        <f t="shared" si="242"/>
        <v>0</v>
      </c>
    </row>
    <row r="414" spans="3:17" x14ac:dyDescent="0.2">
      <c r="C414" s="44" t="s">
        <v>26</v>
      </c>
      <c r="D414" s="109"/>
      <c r="E414" s="362">
        <f t="shared" ref="E414:P414" si="251">E413-E413/(1+$D413/100)</f>
        <v>0</v>
      </c>
      <c r="F414" s="362">
        <f t="shared" si="251"/>
        <v>0</v>
      </c>
      <c r="G414" s="362">
        <f t="shared" si="251"/>
        <v>0</v>
      </c>
      <c r="H414" s="362">
        <f t="shared" si="251"/>
        <v>0</v>
      </c>
      <c r="I414" s="362">
        <f t="shared" si="251"/>
        <v>0</v>
      </c>
      <c r="J414" s="362">
        <f t="shared" si="251"/>
        <v>0</v>
      </c>
      <c r="K414" s="362">
        <f t="shared" si="251"/>
        <v>0</v>
      </c>
      <c r="L414" s="362">
        <f t="shared" si="251"/>
        <v>0</v>
      </c>
      <c r="M414" s="362">
        <f t="shared" si="251"/>
        <v>0</v>
      </c>
      <c r="N414" s="362">
        <f t="shared" si="251"/>
        <v>0</v>
      </c>
      <c r="O414" s="362">
        <f t="shared" si="251"/>
        <v>0</v>
      </c>
      <c r="P414" s="383">
        <f t="shared" si="251"/>
        <v>0</v>
      </c>
      <c r="Q414" s="360">
        <f t="shared" si="242"/>
        <v>0</v>
      </c>
    </row>
    <row r="415" spans="3:17" x14ac:dyDescent="0.2">
      <c r="C415" s="41" t="str">
        <f>'4. MARKKINOINTIBUDJETTI'!C19</f>
        <v xml:space="preserve"> Nettikilpailut</v>
      </c>
      <c r="D415" s="385">
        <f>'4. MARKKINOINTIBUDJETTI'!E19</f>
        <v>25.5</v>
      </c>
      <c r="E415" s="394">
        <f>'4. MARKKINOINTIBUDJETTI'!G19</f>
        <v>0</v>
      </c>
      <c r="F415" s="394">
        <f>'4. MARKKINOINTIBUDJETTI'!H19</f>
        <v>0</v>
      </c>
      <c r="G415" s="394">
        <f>'4. MARKKINOINTIBUDJETTI'!I19</f>
        <v>0</v>
      </c>
      <c r="H415" s="394">
        <f>'4. MARKKINOINTIBUDJETTI'!J19</f>
        <v>0</v>
      </c>
      <c r="I415" s="394">
        <f>'4. MARKKINOINTIBUDJETTI'!K19</f>
        <v>0</v>
      </c>
      <c r="J415" s="394">
        <f>'4. MARKKINOINTIBUDJETTI'!L19</f>
        <v>0</v>
      </c>
      <c r="K415" s="394">
        <f>'4. MARKKINOINTIBUDJETTI'!M19</f>
        <v>0</v>
      </c>
      <c r="L415" s="394">
        <f>'4. MARKKINOINTIBUDJETTI'!N19</f>
        <v>0</v>
      </c>
      <c r="M415" s="394">
        <f>'4. MARKKINOINTIBUDJETTI'!O19</f>
        <v>0</v>
      </c>
      <c r="N415" s="394">
        <f>'4. MARKKINOINTIBUDJETTI'!P19</f>
        <v>0</v>
      </c>
      <c r="O415" s="394">
        <f>'4. MARKKINOINTIBUDJETTI'!Q19</f>
        <v>0</v>
      </c>
      <c r="P415" s="388">
        <f>'4. MARKKINOINTIBUDJETTI'!R19</f>
        <v>0</v>
      </c>
      <c r="Q415" s="360">
        <f t="shared" si="242"/>
        <v>0</v>
      </c>
    </row>
    <row r="416" spans="3:17" x14ac:dyDescent="0.2">
      <c r="C416" s="44" t="s">
        <v>26</v>
      </c>
      <c r="D416" s="109"/>
      <c r="E416" s="362">
        <f t="shared" ref="E416:P416" si="252">E415-E415/(1+$D415/100)</f>
        <v>0</v>
      </c>
      <c r="F416" s="362">
        <f t="shared" si="252"/>
        <v>0</v>
      </c>
      <c r="G416" s="362">
        <f t="shared" si="252"/>
        <v>0</v>
      </c>
      <c r="H416" s="362">
        <f t="shared" si="252"/>
        <v>0</v>
      </c>
      <c r="I416" s="362">
        <f t="shared" si="252"/>
        <v>0</v>
      </c>
      <c r="J416" s="362">
        <f t="shared" si="252"/>
        <v>0</v>
      </c>
      <c r="K416" s="362">
        <f t="shared" si="252"/>
        <v>0</v>
      </c>
      <c r="L416" s="362">
        <f t="shared" si="252"/>
        <v>0</v>
      </c>
      <c r="M416" s="362">
        <f t="shared" si="252"/>
        <v>0</v>
      </c>
      <c r="N416" s="362">
        <f t="shared" si="252"/>
        <v>0</v>
      </c>
      <c r="O416" s="362">
        <f t="shared" si="252"/>
        <v>0</v>
      </c>
      <c r="P416" s="383">
        <f t="shared" si="252"/>
        <v>0</v>
      </c>
      <c r="Q416" s="360">
        <f t="shared" si="242"/>
        <v>0</v>
      </c>
    </row>
    <row r="417" spans="3:17" x14ac:dyDescent="0.2">
      <c r="C417" s="41" t="str">
        <f>'4. MARKKINOINTIBUDJETTI'!C20</f>
        <v xml:space="preserve"> Suoramainos</v>
      </c>
      <c r="D417" s="385">
        <f>'4. MARKKINOINTIBUDJETTI'!E20</f>
        <v>25.5</v>
      </c>
      <c r="E417" s="394">
        <f>'4. MARKKINOINTIBUDJETTI'!G20</f>
        <v>0</v>
      </c>
      <c r="F417" s="394">
        <f>'4. MARKKINOINTIBUDJETTI'!H20</f>
        <v>0</v>
      </c>
      <c r="G417" s="394">
        <f>'4. MARKKINOINTIBUDJETTI'!I20</f>
        <v>0</v>
      </c>
      <c r="H417" s="394">
        <f>'4. MARKKINOINTIBUDJETTI'!J20</f>
        <v>0</v>
      </c>
      <c r="I417" s="394">
        <f>'4. MARKKINOINTIBUDJETTI'!K20</f>
        <v>0</v>
      </c>
      <c r="J417" s="394">
        <f>'4. MARKKINOINTIBUDJETTI'!L20</f>
        <v>0</v>
      </c>
      <c r="K417" s="394">
        <f>'4. MARKKINOINTIBUDJETTI'!M20</f>
        <v>0</v>
      </c>
      <c r="L417" s="394">
        <f>'4. MARKKINOINTIBUDJETTI'!N20</f>
        <v>0</v>
      </c>
      <c r="M417" s="394">
        <f>'4. MARKKINOINTIBUDJETTI'!O20</f>
        <v>0</v>
      </c>
      <c r="N417" s="394">
        <f>'4. MARKKINOINTIBUDJETTI'!P20</f>
        <v>0</v>
      </c>
      <c r="O417" s="394">
        <f>'4. MARKKINOINTIBUDJETTI'!Q20</f>
        <v>0</v>
      </c>
      <c r="P417" s="388">
        <f>'4. MARKKINOINTIBUDJETTI'!R20</f>
        <v>0</v>
      </c>
      <c r="Q417" s="360">
        <f t="shared" si="242"/>
        <v>0</v>
      </c>
    </row>
    <row r="418" spans="3:17" x14ac:dyDescent="0.2">
      <c r="C418" s="44" t="s">
        <v>26</v>
      </c>
      <c r="D418" s="109"/>
      <c r="E418" s="362">
        <f t="shared" ref="E418:P420" si="253">E417-E417/(1+$D417/100)</f>
        <v>0</v>
      </c>
      <c r="F418" s="362">
        <f t="shared" si="253"/>
        <v>0</v>
      </c>
      <c r="G418" s="362">
        <f t="shared" si="253"/>
        <v>0</v>
      </c>
      <c r="H418" s="362">
        <f t="shared" si="253"/>
        <v>0</v>
      </c>
      <c r="I418" s="362">
        <f t="shared" si="253"/>
        <v>0</v>
      </c>
      <c r="J418" s="362">
        <f t="shared" si="253"/>
        <v>0</v>
      </c>
      <c r="K418" s="362">
        <f t="shared" si="253"/>
        <v>0</v>
      </c>
      <c r="L418" s="362">
        <f t="shared" si="253"/>
        <v>0</v>
      </c>
      <c r="M418" s="362">
        <f t="shared" si="253"/>
        <v>0</v>
      </c>
      <c r="N418" s="362">
        <f t="shared" si="253"/>
        <v>0</v>
      </c>
      <c r="O418" s="362">
        <f t="shared" si="253"/>
        <v>0</v>
      </c>
      <c r="P418" s="383">
        <f t="shared" si="253"/>
        <v>0</v>
      </c>
      <c r="Q418" s="360">
        <f t="shared" si="242"/>
        <v>0</v>
      </c>
    </row>
    <row r="419" spans="3:17" x14ac:dyDescent="0.2">
      <c r="C419" s="41" t="str">
        <f>'4. MARKKINOINTIBUDJETTI'!C21</f>
        <v xml:space="preserve"> Liikelahjat</v>
      </c>
      <c r="D419" s="385">
        <f>'4. MARKKINOINTIBUDJETTI'!E21</f>
        <v>25.5</v>
      </c>
      <c r="E419" s="394">
        <f>'4. MARKKINOINTIBUDJETTI'!G21</f>
        <v>0</v>
      </c>
      <c r="F419" s="394">
        <f>'4. MARKKINOINTIBUDJETTI'!H21</f>
        <v>0</v>
      </c>
      <c r="G419" s="394">
        <f>'4. MARKKINOINTIBUDJETTI'!I21</f>
        <v>0</v>
      </c>
      <c r="H419" s="394">
        <f>'4. MARKKINOINTIBUDJETTI'!J21</f>
        <v>0</v>
      </c>
      <c r="I419" s="394">
        <f>'4. MARKKINOINTIBUDJETTI'!K21</f>
        <v>0</v>
      </c>
      <c r="J419" s="394">
        <f>'4. MARKKINOINTIBUDJETTI'!L21</f>
        <v>0</v>
      </c>
      <c r="K419" s="394">
        <f>'4. MARKKINOINTIBUDJETTI'!M21</f>
        <v>0</v>
      </c>
      <c r="L419" s="394">
        <f>'4. MARKKINOINTIBUDJETTI'!N21</f>
        <v>0</v>
      </c>
      <c r="M419" s="394">
        <f>'4. MARKKINOINTIBUDJETTI'!O21</f>
        <v>0</v>
      </c>
      <c r="N419" s="394">
        <f>'4. MARKKINOINTIBUDJETTI'!P21</f>
        <v>0</v>
      </c>
      <c r="O419" s="394">
        <f>'4. MARKKINOINTIBUDJETTI'!Q21</f>
        <v>0</v>
      </c>
      <c r="P419" s="388">
        <f>'4. MARKKINOINTIBUDJETTI'!R21</f>
        <v>0</v>
      </c>
      <c r="Q419" s="360">
        <f t="shared" si="242"/>
        <v>0</v>
      </c>
    </row>
    <row r="420" spans="3:17" x14ac:dyDescent="0.2">
      <c r="C420" s="44" t="s">
        <v>26</v>
      </c>
      <c r="D420" s="109"/>
      <c r="E420" s="362">
        <f t="shared" si="253"/>
        <v>0</v>
      </c>
      <c r="F420" s="362">
        <f t="shared" si="253"/>
        <v>0</v>
      </c>
      <c r="G420" s="362">
        <f t="shared" si="253"/>
        <v>0</v>
      </c>
      <c r="H420" s="362">
        <f t="shared" si="253"/>
        <v>0</v>
      </c>
      <c r="I420" s="362">
        <f t="shared" si="253"/>
        <v>0</v>
      </c>
      <c r="J420" s="362">
        <f t="shared" si="253"/>
        <v>0</v>
      </c>
      <c r="K420" s="362">
        <f t="shared" si="253"/>
        <v>0</v>
      </c>
      <c r="L420" s="362">
        <f t="shared" si="253"/>
        <v>0</v>
      </c>
      <c r="M420" s="362">
        <f t="shared" si="253"/>
        <v>0</v>
      </c>
      <c r="N420" s="362">
        <f t="shared" si="253"/>
        <v>0</v>
      </c>
      <c r="O420" s="362">
        <f t="shared" si="253"/>
        <v>0</v>
      </c>
      <c r="P420" s="383">
        <f t="shared" si="253"/>
        <v>0</v>
      </c>
      <c r="Q420" s="360">
        <f t="shared" si="242"/>
        <v>0</v>
      </c>
    </row>
    <row r="421" spans="3:17" x14ac:dyDescent="0.2">
      <c r="C421" s="41" t="str">
        <f>'4. MARKKINOINTIBUDJETTI'!C22</f>
        <v xml:space="preserve"> Radiomainonta</v>
      </c>
      <c r="D421" s="385">
        <f>'4. MARKKINOINTIBUDJETTI'!E22</f>
        <v>25.5</v>
      </c>
      <c r="E421" s="394">
        <f>'4. MARKKINOINTIBUDJETTI'!G22</f>
        <v>0</v>
      </c>
      <c r="F421" s="394">
        <f>'4. MARKKINOINTIBUDJETTI'!H22</f>
        <v>0</v>
      </c>
      <c r="G421" s="394">
        <f>'4. MARKKINOINTIBUDJETTI'!I22</f>
        <v>0</v>
      </c>
      <c r="H421" s="394">
        <f>'4. MARKKINOINTIBUDJETTI'!J22</f>
        <v>0</v>
      </c>
      <c r="I421" s="394">
        <f>'4. MARKKINOINTIBUDJETTI'!K22</f>
        <v>0</v>
      </c>
      <c r="J421" s="394">
        <f>'4. MARKKINOINTIBUDJETTI'!L22</f>
        <v>0</v>
      </c>
      <c r="K421" s="394">
        <f>'4. MARKKINOINTIBUDJETTI'!M22</f>
        <v>0</v>
      </c>
      <c r="L421" s="394">
        <f>'4. MARKKINOINTIBUDJETTI'!N22</f>
        <v>0</v>
      </c>
      <c r="M421" s="394">
        <f>'4. MARKKINOINTIBUDJETTI'!O22</f>
        <v>0</v>
      </c>
      <c r="N421" s="394">
        <f>'4. MARKKINOINTIBUDJETTI'!P22</f>
        <v>0</v>
      </c>
      <c r="O421" s="394">
        <f>'4. MARKKINOINTIBUDJETTI'!Q22</f>
        <v>0</v>
      </c>
      <c r="P421" s="388">
        <f>'4. MARKKINOINTIBUDJETTI'!R22</f>
        <v>0</v>
      </c>
      <c r="Q421" s="360">
        <f t="shared" si="242"/>
        <v>0</v>
      </c>
    </row>
    <row r="422" spans="3:17" x14ac:dyDescent="0.2">
      <c r="C422" s="44" t="s">
        <v>26</v>
      </c>
      <c r="D422" s="109"/>
      <c r="E422" s="362">
        <f t="shared" ref="E422:P422" si="254">E421-E421/(1+$D421/100)</f>
        <v>0</v>
      </c>
      <c r="F422" s="362">
        <f t="shared" si="254"/>
        <v>0</v>
      </c>
      <c r="G422" s="362">
        <f t="shared" si="254"/>
        <v>0</v>
      </c>
      <c r="H422" s="362">
        <f t="shared" si="254"/>
        <v>0</v>
      </c>
      <c r="I422" s="362">
        <f t="shared" si="254"/>
        <v>0</v>
      </c>
      <c r="J422" s="362">
        <f t="shared" si="254"/>
        <v>0</v>
      </c>
      <c r="K422" s="362">
        <f t="shared" si="254"/>
        <v>0</v>
      </c>
      <c r="L422" s="362">
        <f t="shared" si="254"/>
        <v>0</v>
      </c>
      <c r="M422" s="362">
        <f t="shared" si="254"/>
        <v>0</v>
      </c>
      <c r="N422" s="362">
        <f t="shared" si="254"/>
        <v>0</v>
      </c>
      <c r="O422" s="362">
        <f t="shared" si="254"/>
        <v>0</v>
      </c>
      <c r="P422" s="383">
        <f t="shared" si="254"/>
        <v>0</v>
      </c>
      <c r="Q422" s="360">
        <f t="shared" si="242"/>
        <v>0</v>
      </c>
    </row>
    <row r="423" spans="3:17" x14ac:dyDescent="0.2">
      <c r="C423" s="41" t="str">
        <f>'4. MARKKINOINTIBUDJETTI'!C23</f>
        <v xml:space="preserve"> Sosiaalinen media</v>
      </c>
      <c r="D423" s="385">
        <f>'4. MARKKINOINTIBUDJETTI'!E23</f>
        <v>25.5</v>
      </c>
      <c r="E423" s="394">
        <f>'4. MARKKINOINTIBUDJETTI'!G23</f>
        <v>0</v>
      </c>
      <c r="F423" s="394">
        <f>'4. MARKKINOINTIBUDJETTI'!H23</f>
        <v>0</v>
      </c>
      <c r="G423" s="394">
        <f>'4. MARKKINOINTIBUDJETTI'!I23</f>
        <v>0</v>
      </c>
      <c r="H423" s="394">
        <f>'4. MARKKINOINTIBUDJETTI'!J23</f>
        <v>0</v>
      </c>
      <c r="I423" s="394">
        <f>'4. MARKKINOINTIBUDJETTI'!K23</f>
        <v>0</v>
      </c>
      <c r="J423" s="394">
        <f>'4. MARKKINOINTIBUDJETTI'!L23</f>
        <v>0</v>
      </c>
      <c r="K423" s="394">
        <f>'4. MARKKINOINTIBUDJETTI'!M23</f>
        <v>0</v>
      </c>
      <c r="L423" s="394">
        <f>'4. MARKKINOINTIBUDJETTI'!N23</f>
        <v>0</v>
      </c>
      <c r="M423" s="394">
        <f>'4. MARKKINOINTIBUDJETTI'!O23</f>
        <v>0</v>
      </c>
      <c r="N423" s="394">
        <f>'4. MARKKINOINTIBUDJETTI'!P23</f>
        <v>0</v>
      </c>
      <c r="O423" s="394">
        <f>'4. MARKKINOINTIBUDJETTI'!Q23</f>
        <v>0</v>
      </c>
      <c r="P423" s="388">
        <f>'4. MARKKINOINTIBUDJETTI'!R23</f>
        <v>0</v>
      </c>
      <c r="Q423" s="360">
        <f t="shared" si="242"/>
        <v>0</v>
      </c>
    </row>
    <row r="424" spans="3:17" x14ac:dyDescent="0.2">
      <c r="C424" s="42" t="s">
        <v>26</v>
      </c>
      <c r="D424" s="108"/>
      <c r="E424" s="362">
        <f t="shared" ref="E424:P424" si="255">E423-E423/(1+$D423/100)</f>
        <v>0</v>
      </c>
      <c r="F424" s="362">
        <f t="shared" si="255"/>
        <v>0</v>
      </c>
      <c r="G424" s="362">
        <f t="shared" si="255"/>
        <v>0</v>
      </c>
      <c r="H424" s="362">
        <f t="shared" si="255"/>
        <v>0</v>
      </c>
      <c r="I424" s="362">
        <f t="shared" si="255"/>
        <v>0</v>
      </c>
      <c r="J424" s="362">
        <f t="shared" si="255"/>
        <v>0</v>
      </c>
      <c r="K424" s="362">
        <f t="shared" si="255"/>
        <v>0</v>
      </c>
      <c r="L424" s="362">
        <f t="shared" si="255"/>
        <v>0</v>
      </c>
      <c r="M424" s="362">
        <f t="shared" si="255"/>
        <v>0</v>
      </c>
      <c r="N424" s="362">
        <f t="shared" si="255"/>
        <v>0</v>
      </c>
      <c r="O424" s="362">
        <f t="shared" si="255"/>
        <v>0</v>
      </c>
      <c r="P424" s="383">
        <f t="shared" si="255"/>
        <v>0</v>
      </c>
      <c r="Q424" s="360">
        <f>SUM(E424:P424)</f>
        <v>0</v>
      </c>
    </row>
    <row r="425" spans="3:17" x14ac:dyDescent="0.2">
      <c r="C425" s="41" t="str">
        <f>'4. MARKKINOINTIBUDJETTI'!C24</f>
        <v xml:space="preserve"> Vaikuttajamarkkinointi</v>
      </c>
      <c r="D425" s="385">
        <f>'4. MARKKINOINTIBUDJETTI'!E24</f>
        <v>25.5</v>
      </c>
      <c r="E425" s="394">
        <f>'4. MARKKINOINTIBUDJETTI'!G24</f>
        <v>0</v>
      </c>
      <c r="F425" s="394">
        <f>'4. MARKKINOINTIBUDJETTI'!H24</f>
        <v>0</v>
      </c>
      <c r="G425" s="394">
        <f>'4. MARKKINOINTIBUDJETTI'!I24</f>
        <v>0</v>
      </c>
      <c r="H425" s="394">
        <f>'4. MARKKINOINTIBUDJETTI'!J24</f>
        <v>0</v>
      </c>
      <c r="I425" s="394">
        <f>'4. MARKKINOINTIBUDJETTI'!K24</f>
        <v>0</v>
      </c>
      <c r="J425" s="394">
        <f>'4. MARKKINOINTIBUDJETTI'!L24</f>
        <v>0</v>
      </c>
      <c r="K425" s="394">
        <f>'4. MARKKINOINTIBUDJETTI'!M24</f>
        <v>0</v>
      </c>
      <c r="L425" s="394">
        <f>'4. MARKKINOINTIBUDJETTI'!N24</f>
        <v>0</v>
      </c>
      <c r="M425" s="394">
        <f>'4. MARKKINOINTIBUDJETTI'!O24</f>
        <v>0</v>
      </c>
      <c r="N425" s="394">
        <f>'4. MARKKINOINTIBUDJETTI'!P24</f>
        <v>0</v>
      </c>
      <c r="O425" s="394">
        <f>'4. MARKKINOINTIBUDJETTI'!Q24</f>
        <v>0</v>
      </c>
      <c r="P425" s="388">
        <f>'4. MARKKINOINTIBUDJETTI'!R24</f>
        <v>0</v>
      </c>
      <c r="Q425" s="360">
        <f t="shared" ref="Q425" si="256">SUM(E425:P425)</f>
        <v>0</v>
      </c>
    </row>
    <row r="426" spans="3:17" x14ac:dyDescent="0.2">
      <c r="C426" s="42" t="s">
        <v>26</v>
      </c>
      <c r="D426" s="108"/>
      <c r="E426" s="362">
        <f t="shared" ref="E426:P426" si="257">E425-E425/(1+$D425/100)</f>
        <v>0</v>
      </c>
      <c r="F426" s="362">
        <f t="shared" si="257"/>
        <v>0</v>
      </c>
      <c r="G426" s="362">
        <f t="shared" si="257"/>
        <v>0</v>
      </c>
      <c r="H426" s="362">
        <f t="shared" si="257"/>
        <v>0</v>
      </c>
      <c r="I426" s="362">
        <f t="shared" si="257"/>
        <v>0</v>
      </c>
      <c r="J426" s="362">
        <f t="shared" si="257"/>
        <v>0</v>
      </c>
      <c r="K426" s="362">
        <f t="shared" si="257"/>
        <v>0</v>
      </c>
      <c r="L426" s="362">
        <f t="shared" si="257"/>
        <v>0</v>
      </c>
      <c r="M426" s="362">
        <f t="shared" si="257"/>
        <v>0</v>
      </c>
      <c r="N426" s="362">
        <f t="shared" si="257"/>
        <v>0</v>
      </c>
      <c r="O426" s="362">
        <f t="shared" si="257"/>
        <v>0</v>
      </c>
      <c r="P426" s="383">
        <f t="shared" si="257"/>
        <v>0</v>
      </c>
      <c r="Q426" s="360">
        <f>SUM(E426:P426)</f>
        <v>0</v>
      </c>
    </row>
    <row r="427" spans="3:17" x14ac:dyDescent="0.2">
      <c r="C427" s="41" t="str">
        <f>'4. MARKKINOINTIBUDJETTI'!C25</f>
        <v xml:space="preserve"> Sponsorointi, suhdetoiminta</v>
      </c>
      <c r="D427" s="385">
        <f>'4. MARKKINOINTIBUDJETTI'!E25</f>
        <v>25.5</v>
      </c>
      <c r="E427" s="394">
        <f>'4. MARKKINOINTIBUDJETTI'!G25</f>
        <v>0</v>
      </c>
      <c r="F427" s="394">
        <f>'4. MARKKINOINTIBUDJETTI'!H25</f>
        <v>0</v>
      </c>
      <c r="G427" s="394">
        <f>'4. MARKKINOINTIBUDJETTI'!I25</f>
        <v>0</v>
      </c>
      <c r="H427" s="394">
        <f>'4. MARKKINOINTIBUDJETTI'!J25</f>
        <v>0</v>
      </c>
      <c r="I427" s="394">
        <f>'4. MARKKINOINTIBUDJETTI'!K25</f>
        <v>0</v>
      </c>
      <c r="J427" s="394">
        <f>'4. MARKKINOINTIBUDJETTI'!L25</f>
        <v>0</v>
      </c>
      <c r="K427" s="394">
        <f>'4. MARKKINOINTIBUDJETTI'!M25</f>
        <v>0</v>
      </c>
      <c r="L427" s="394">
        <f>'4. MARKKINOINTIBUDJETTI'!N25</f>
        <v>0</v>
      </c>
      <c r="M427" s="394">
        <f>'4. MARKKINOINTIBUDJETTI'!O25</f>
        <v>0</v>
      </c>
      <c r="N427" s="394">
        <f>'4. MARKKINOINTIBUDJETTI'!P25</f>
        <v>0</v>
      </c>
      <c r="O427" s="394">
        <f>'4. MARKKINOINTIBUDJETTI'!Q25</f>
        <v>0</v>
      </c>
      <c r="P427" s="388">
        <f>'4. MARKKINOINTIBUDJETTI'!R25</f>
        <v>0</v>
      </c>
      <c r="Q427" s="360">
        <f t="shared" ref="Q427" si="258">SUM(E427:P427)</f>
        <v>0</v>
      </c>
    </row>
    <row r="428" spans="3:17" x14ac:dyDescent="0.2">
      <c r="C428" s="42" t="s">
        <v>26</v>
      </c>
      <c r="D428" s="108"/>
      <c r="E428" s="362">
        <f t="shared" ref="E428:P428" si="259">E427-E427/(1+$D427/100)</f>
        <v>0</v>
      </c>
      <c r="F428" s="362">
        <f t="shared" si="259"/>
        <v>0</v>
      </c>
      <c r="G428" s="362">
        <f t="shared" si="259"/>
        <v>0</v>
      </c>
      <c r="H428" s="362">
        <f t="shared" si="259"/>
        <v>0</v>
      </c>
      <c r="I428" s="362">
        <f t="shared" si="259"/>
        <v>0</v>
      </c>
      <c r="J428" s="362">
        <f t="shared" si="259"/>
        <v>0</v>
      </c>
      <c r="K428" s="362">
        <f t="shared" si="259"/>
        <v>0</v>
      </c>
      <c r="L428" s="362">
        <f t="shared" si="259"/>
        <v>0</v>
      </c>
      <c r="M428" s="362">
        <f t="shared" si="259"/>
        <v>0</v>
      </c>
      <c r="N428" s="362">
        <f t="shared" si="259"/>
        <v>0</v>
      </c>
      <c r="O428" s="362">
        <f t="shared" si="259"/>
        <v>0</v>
      </c>
      <c r="P428" s="383">
        <f t="shared" si="259"/>
        <v>0</v>
      </c>
      <c r="Q428" s="360">
        <f>SUM(E428:P428)</f>
        <v>0</v>
      </c>
    </row>
    <row r="429" spans="3:17" x14ac:dyDescent="0.2">
      <c r="C429" s="41" t="str">
        <f>'4. MARKKINOINTIBUDJETTI'!C26</f>
        <v xml:space="preserve"> Tuki-ilmoitukset</v>
      </c>
      <c r="D429" s="385">
        <f>'4. MARKKINOINTIBUDJETTI'!E26</f>
        <v>25.5</v>
      </c>
      <c r="E429" s="394">
        <f>'4. MARKKINOINTIBUDJETTI'!G26</f>
        <v>0</v>
      </c>
      <c r="F429" s="394">
        <f>'4. MARKKINOINTIBUDJETTI'!H26</f>
        <v>0</v>
      </c>
      <c r="G429" s="394">
        <f>'4. MARKKINOINTIBUDJETTI'!I26</f>
        <v>0</v>
      </c>
      <c r="H429" s="394">
        <f>'4. MARKKINOINTIBUDJETTI'!J26</f>
        <v>0</v>
      </c>
      <c r="I429" s="394">
        <f>'4. MARKKINOINTIBUDJETTI'!K26</f>
        <v>0</v>
      </c>
      <c r="J429" s="394">
        <f>'4. MARKKINOINTIBUDJETTI'!L26</f>
        <v>0</v>
      </c>
      <c r="K429" s="394">
        <f>'4. MARKKINOINTIBUDJETTI'!M26</f>
        <v>0</v>
      </c>
      <c r="L429" s="394">
        <f>'4. MARKKINOINTIBUDJETTI'!N26</f>
        <v>0</v>
      </c>
      <c r="M429" s="394">
        <f>'4. MARKKINOINTIBUDJETTI'!O26</f>
        <v>0</v>
      </c>
      <c r="N429" s="394">
        <f>'4. MARKKINOINTIBUDJETTI'!P26</f>
        <v>0</v>
      </c>
      <c r="O429" s="394">
        <f>'4. MARKKINOINTIBUDJETTI'!Q26</f>
        <v>0</v>
      </c>
      <c r="P429" s="388">
        <f>'4. MARKKINOINTIBUDJETTI'!R26</f>
        <v>0</v>
      </c>
      <c r="Q429" s="360">
        <f t="shared" ref="Q429" si="260">SUM(E429:P429)</f>
        <v>0</v>
      </c>
    </row>
    <row r="430" spans="3:17" x14ac:dyDescent="0.2">
      <c r="C430" s="42" t="s">
        <v>26</v>
      </c>
      <c r="D430" s="108"/>
      <c r="E430" s="362">
        <f t="shared" ref="E430:P430" si="261">E429-E429/(1+$D429/100)</f>
        <v>0</v>
      </c>
      <c r="F430" s="362">
        <f t="shared" si="261"/>
        <v>0</v>
      </c>
      <c r="G430" s="362">
        <f t="shared" si="261"/>
        <v>0</v>
      </c>
      <c r="H430" s="362">
        <f t="shared" si="261"/>
        <v>0</v>
      </c>
      <c r="I430" s="362">
        <f t="shared" si="261"/>
        <v>0</v>
      </c>
      <c r="J430" s="362">
        <f t="shared" si="261"/>
        <v>0</v>
      </c>
      <c r="K430" s="362">
        <f t="shared" si="261"/>
        <v>0</v>
      </c>
      <c r="L430" s="362">
        <f t="shared" si="261"/>
        <v>0</v>
      </c>
      <c r="M430" s="362">
        <f t="shared" si="261"/>
        <v>0</v>
      </c>
      <c r="N430" s="362">
        <f t="shared" si="261"/>
        <v>0</v>
      </c>
      <c r="O430" s="362">
        <f t="shared" si="261"/>
        <v>0</v>
      </c>
      <c r="P430" s="383">
        <f t="shared" si="261"/>
        <v>0</v>
      </c>
      <c r="Q430" s="360">
        <f>SUM(E430:P430)</f>
        <v>0</v>
      </c>
    </row>
    <row r="431" spans="3:17" x14ac:dyDescent="0.2">
      <c r="C431" s="41" t="str">
        <f>'4. MARKKINOINTIBUDJETTI'!C27</f>
        <v xml:space="preserve"> Ulkomainonta</v>
      </c>
      <c r="D431" s="385">
        <f>'4. MARKKINOINTIBUDJETTI'!E27</f>
        <v>25.5</v>
      </c>
      <c r="E431" s="394">
        <f>'4. MARKKINOINTIBUDJETTI'!G27</f>
        <v>0</v>
      </c>
      <c r="F431" s="394">
        <f>'4. MARKKINOINTIBUDJETTI'!H27</f>
        <v>0</v>
      </c>
      <c r="G431" s="394">
        <f>'4. MARKKINOINTIBUDJETTI'!I27</f>
        <v>0</v>
      </c>
      <c r="H431" s="394">
        <f>'4. MARKKINOINTIBUDJETTI'!J27</f>
        <v>0</v>
      </c>
      <c r="I431" s="394">
        <f>'4. MARKKINOINTIBUDJETTI'!K27</f>
        <v>0</v>
      </c>
      <c r="J431" s="394">
        <f>'4. MARKKINOINTIBUDJETTI'!L27</f>
        <v>0</v>
      </c>
      <c r="K431" s="394">
        <f>'4. MARKKINOINTIBUDJETTI'!M27</f>
        <v>0</v>
      </c>
      <c r="L431" s="394">
        <f>'4. MARKKINOINTIBUDJETTI'!N27</f>
        <v>0</v>
      </c>
      <c r="M431" s="394">
        <f>'4. MARKKINOINTIBUDJETTI'!O27</f>
        <v>0</v>
      </c>
      <c r="N431" s="394">
        <f>'4. MARKKINOINTIBUDJETTI'!P27</f>
        <v>0</v>
      </c>
      <c r="O431" s="394">
        <f>'4. MARKKINOINTIBUDJETTI'!Q27</f>
        <v>0</v>
      </c>
      <c r="P431" s="388">
        <f>'4. MARKKINOINTIBUDJETTI'!R27</f>
        <v>0</v>
      </c>
      <c r="Q431" s="360">
        <f t="shared" ref="Q431" si="262">SUM(E431:P431)</f>
        <v>0</v>
      </c>
    </row>
    <row r="432" spans="3:17" x14ac:dyDescent="0.2">
      <c r="C432" s="42" t="s">
        <v>26</v>
      </c>
      <c r="D432" s="108"/>
      <c r="E432" s="362">
        <f t="shared" ref="E432:P432" si="263">E431-E431/(1+$D431/100)</f>
        <v>0</v>
      </c>
      <c r="F432" s="362">
        <f t="shared" si="263"/>
        <v>0</v>
      </c>
      <c r="G432" s="362">
        <f t="shared" si="263"/>
        <v>0</v>
      </c>
      <c r="H432" s="362">
        <f t="shared" si="263"/>
        <v>0</v>
      </c>
      <c r="I432" s="362">
        <f t="shared" si="263"/>
        <v>0</v>
      </c>
      <c r="J432" s="362">
        <f t="shared" si="263"/>
        <v>0</v>
      </c>
      <c r="K432" s="362">
        <f t="shared" si="263"/>
        <v>0</v>
      </c>
      <c r="L432" s="362">
        <f t="shared" si="263"/>
        <v>0</v>
      </c>
      <c r="M432" s="362">
        <f t="shared" si="263"/>
        <v>0</v>
      </c>
      <c r="N432" s="362">
        <f t="shared" si="263"/>
        <v>0</v>
      </c>
      <c r="O432" s="362">
        <f t="shared" si="263"/>
        <v>0</v>
      </c>
      <c r="P432" s="383">
        <f t="shared" si="263"/>
        <v>0</v>
      </c>
      <c r="Q432" s="360">
        <f>SUM(E432:P432)</f>
        <v>0</v>
      </c>
    </row>
    <row r="433" spans="3:17" x14ac:dyDescent="0.2">
      <c r="C433" s="41" t="str">
        <f>'4. MARKKINOINTIBUDJETTI'!C28</f>
        <v xml:space="preserve"> Internetmainonta</v>
      </c>
      <c r="D433" s="385">
        <f>'4. MARKKINOINTIBUDJETTI'!E28</f>
        <v>25.5</v>
      </c>
      <c r="E433" s="394">
        <f>'4. MARKKINOINTIBUDJETTI'!G28</f>
        <v>0</v>
      </c>
      <c r="F433" s="394">
        <f>'4. MARKKINOINTIBUDJETTI'!H28</f>
        <v>0</v>
      </c>
      <c r="G433" s="394">
        <f>'4. MARKKINOINTIBUDJETTI'!I28</f>
        <v>0</v>
      </c>
      <c r="H433" s="394">
        <f>'4. MARKKINOINTIBUDJETTI'!J28</f>
        <v>0</v>
      </c>
      <c r="I433" s="394">
        <f>'4. MARKKINOINTIBUDJETTI'!K28</f>
        <v>0</v>
      </c>
      <c r="J433" s="394">
        <f>'4. MARKKINOINTIBUDJETTI'!L28</f>
        <v>0</v>
      </c>
      <c r="K433" s="394">
        <f>'4. MARKKINOINTIBUDJETTI'!M28</f>
        <v>0</v>
      </c>
      <c r="L433" s="394">
        <f>'4. MARKKINOINTIBUDJETTI'!N28</f>
        <v>0</v>
      </c>
      <c r="M433" s="394">
        <f>'4. MARKKINOINTIBUDJETTI'!O28</f>
        <v>0</v>
      </c>
      <c r="N433" s="394">
        <f>'4. MARKKINOINTIBUDJETTI'!P28</f>
        <v>0</v>
      </c>
      <c r="O433" s="394">
        <f>'4. MARKKINOINTIBUDJETTI'!Q28</f>
        <v>0</v>
      </c>
      <c r="P433" s="388">
        <f>'4. MARKKINOINTIBUDJETTI'!R28</f>
        <v>0</v>
      </c>
      <c r="Q433" s="360">
        <f t="shared" ref="Q433" si="264">SUM(E433:P433)</f>
        <v>0</v>
      </c>
    </row>
    <row r="434" spans="3:17" x14ac:dyDescent="0.2">
      <c r="C434" s="42" t="s">
        <v>26</v>
      </c>
      <c r="D434" s="108"/>
      <c r="E434" s="362">
        <f t="shared" ref="E434:P434" si="265">E433-E433/(1+$D433/100)</f>
        <v>0</v>
      </c>
      <c r="F434" s="362">
        <f t="shared" si="265"/>
        <v>0</v>
      </c>
      <c r="G434" s="362">
        <f t="shared" si="265"/>
        <v>0</v>
      </c>
      <c r="H434" s="362">
        <f t="shared" si="265"/>
        <v>0</v>
      </c>
      <c r="I434" s="362">
        <f t="shared" si="265"/>
        <v>0</v>
      </c>
      <c r="J434" s="362">
        <f t="shared" si="265"/>
        <v>0</v>
      </c>
      <c r="K434" s="362">
        <f t="shared" si="265"/>
        <v>0</v>
      </c>
      <c r="L434" s="362">
        <f t="shared" si="265"/>
        <v>0</v>
      </c>
      <c r="M434" s="362">
        <f t="shared" si="265"/>
        <v>0</v>
      </c>
      <c r="N434" s="362">
        <f t="shared" si="265"/>
        <v>0</v>
      </c>
      <c r="O434" s="362">
        <f t="shared" si="265"/>
        <v>0</v>
      </c>
      <c r="P434" s="383">
        <f t="shared" si="265"/>
        <v>0</v>
      </c>
      <c r="Q434" s="360">
        <f>SUM(E434:P434)</f>
        <v>0</v>
      </c>
    </row>
    <row r="435" spans="3:17" x14ac:dyDescent="0.2">
      <c r="C435" s="41" t="str">
        <f>'4. MARKKINOINTIBUDJETTI'!C29</f>
        <v xml:space="preserve"> Myymälämainonta</v>
      </c>
      <c r="D435" s="385">
        <f>'4. MARKKINOINTIBUDJETTI'!E29</f>
        <v>25.5</v>
      </c>
      <c r="E435" s="394">
        <f>'4. MARKKINOINTIBUDJETTI'!G29</f>
        <v>0</v>
      </c>
      <c r="F435" s="394">
        <f>'4. MARKKINOINTIBUDJETTI'!H29</f>
        <v>0</v>
      </c>
      <c r="G435" s="394">
        <f>'4. MARKKINOINTIBUDJETTI'!I29</f>
        <v>0</v>
      </c>
      <c r="H435" s="394">
        <f>'4. MARKKINOINTIBUDJETTI'!J29</f>
        <v>0</v>
      </c>
      <c r="I435" s="394">
        <f>'4. MARKKINOINTIBUDJETTI'!K29</f>
        <v>0</v>
      </c>
      <c r="J435" s="394">
        <f>'4. MARKKINOINTIBUDJETTI'!L29</f>
        <v>0</v>
      </c>
      <c r="K435" s="394">
        <f>'4. MARKKINOINTIBUDJETTI'!M29</f>
        <v>0</v>
      </c>
      <c r="L435" s="394">
        <f>'4. MARKKINOINTIBUDJETTI'!N29</f>
        <v>0</v>
      </c>
      <c r="M435" s="394">
        <f>'4. MARKKINOINTIBUDJETTI'!O29</f>
        <v>0</v>
      </c>
      <c r="N435" s="394">
        <f>'4. MARKKINOINTIBUDJETTI'!P29</f>
        <v>0</v>
      </c>
      <c r="O435" s="394">
        <f>'4. MARKKINOINTIBUDJETTI'!Q29</f>
        <v>0</v>
      </c>
      <c r="P435" s="388">
        <f>'4. MARKKINOINTIBUDJETTI'!R29</f>
        <v>0</v>
      </c>
      <c r="Q435" s="360">
        <f t="shared" ref="Q435" si="266">SUM(E435:P435)</f>
        <v>0</v>
      </c>
    </row>
    <row r="436" spans="3:17" x14ac:dyDescent="0.2">
      <c r="C436" s="42" t="s">
        <v>26</v>
      </c>
      <c r="D436" s="106"/>
      <c r="E436" s="362">
        <f t="shared" ref="E436:P436" si="267">E435-E435/(1+$D435/100)</f>
        <v>0</v>
      </c>
      <c r="F436" s="362">
        <f t="shared" si="267"/>
        <v>0</v>
      </c>
      <c r="G436" s="362">
        <f t="shared" si="267"/>
        <v>0</v>
      </c>
      <c r="H436" s="362">
        <f t="shared" si="267"/>
        <v>0</v>
      </c>
      <c r="I436" s="362">
        <f t="shared" si="267"/>
        <v>0</v>
      </c>
      <c r="J436" s="362">
        <f t="shared" si="267"/>
        <v>0</v>
      </c>
      <c r="K436" s="362">
        <f t="shared" si="267"/>
        <v>0</v>
      </c>
      <c r="L436" s="362">
        <f t="shared" si="267"/>
        <v>0</v>
      </c>
      <c r="M436" s="362">
        <f t="shared" si="267"/>
        <v>0</v>
      </c>
      <c r="N436" s="362">
        <f t="shared" si="267"/>
        <v>0</v>
      </c>
      <c r="O436" s="362">
        <f t="shared" si="267"/>
        <v>0</v>
      </c>
      <c r="P436" s="383">
        <f t="shared" si="267"/>
        <v>0</v>
      </c>
      <c r="Q436" s="360">
        <f>SUM(E436:P436)</f>
        <v>0</v>
      </c>
    </row>
    <row r="437" spans="3:17" x14ac:dyDescent="0.2">
      <c r="C437" s="41" t="str">
        <f>'4. MARKKINOINTIBUDJETTI'!C30</f>
        <v xml:space="preserve"> Tuote-esittelyt</v>
      </c>
      <c r="D437" s="385">
        <f>'4. MARKKINOINTIBUDJETTI'!E30</f>
        <v>25.5</v>
      </c>
      <c r="E437" s="394">
        <f>'4. MARKKINOINTIBUDJETTI'!G30</f>
        <v>0</v>
      </c>
      <c r="F437" s="394">
        <f>'4. MARKKINOINTIBUDJETTI'!H30</f>
        <v>0</v>
      </c>
      <c r="G437" s="394">
        <f>'4. MARKKINOINTIBUDJETTI'!I30</f>
        <v>0</v>
      </c>
      <c r="H437" s="394">
        <f>'4. MARKKINOINTIBUDJETTI'!J30</f>
        <v>0</v>
      </c>
      <c r="I437" s="394">
        <f>'4. MARKKINOINTIBUDJETTI'!K30</f>
        <v>0</v>
      </c>
      <c r="J437" s="394">
        <f>'4. MARKKINOINTIBUDJETTI'!L30</f>
        <v>0</v>
      </c>
      <c r="K437" s="394">
        <f>'4. MARKKINOINTIBUDJETTI'!M30</f>
        <v>0</v>
      </c>
      <c r="L437" s="394">
        <f>'4. MARKKINOINTIBUDJETTI'!N30</f>
        <v>0</v>
      </c>
      <c r="M437" s="394">
        <f>'4. MARKKINOINTIBUDJETTI'!O30</f>
        <v>0</v>
      </c>
      <c r="N437" s="394">
        <f>'4. MARKKINOINTIBUDJETTI'!P30</f>
        <v>0</v>
      </c>
      <c r="O437" s="394">
        <f>'4. MARKKINOINTIBUDJETTI'!Q30</f>
        <v>0</v>
      </c>
      <c r="P437" s="388">
        <f>'4. MARKKINOINTIBUDJETTI'!R30</f>
        <v>0</v>
      </c>
      <c r="Q437" s="360">
        <f t="shared" ref="Q437" si="268">SUM(E437:P437)</f>
        <v>0</v>
      </c>
    </row>
    <row r="438" spans="3:17" x14ac:dyDescent="0.2">
      <c r="C438" s="42" t="s">
        <v>26</v>
      </c>
      <c r="D438" s="106"/>
      <c r="E438" s="362">
        <f t="shared" ref="E438:P438" si="269">E437-E437/(1+$D437/100)</f>
        <v>0</v>
      </c>
      <c r="F438" s="362">
        <f t="shared" si="269"/>
        <v>0</v>
      </c>
      <c r="G438" s="362">
        <f t="shared" si="269"/>
        <v>0</v>
      </c>
      <c r="H438" s="362">
        <f t="shared" si="269"/>
        <v>0</v>
      </c>
      <c r="I438" s="362">
        <f t="shared" si="269"/>
        <v>0</v>
      </c>
      <c r="J438" s="362">
        <f t="shared" si="269"/>
        <v>0</v>
      </c>
      <c r="K438" s="362">
        <f t="shared" si="269"/>
        <v>0</v>
      </c>
      <c r="L438" s="362">
        <f t="shared" si="269"/>
        <v>0</v>
      </c>
      <c r="M438" s="362">
        <f t="shared" si="269"/>
        <v>0</v>
      </c>
      <c r="N438" s="362">
        <f t="shared" si="269"/>
        <v>0</v>
      </c>
      <c r="O438" s="362">
        <f t="shared" si="269"/>
        <v>0</v>
      </c>
      <c r="P438" s="383">
        <f t="shared" si="269"/>
        <v>0</v>
      </c>
      <c r="Q438" s="360">
        <f>SUM(E438:P438)</f>
        <v>0</v>
      </c>
    </row>
    <row r="439" spans="3:17" x14ac:dyDescent="0.2">
      <c r="C439" s="41" t="str">
        <f>'4. MARKKINOINTIBUDJETTI'!C31</f>
        <v xml:space="preserve"> Myyntikilpailut</v>
      </c>
      <c r="D439" s="385">
        <f>'4. MARKKINOINTIBUDJETTI'!E31</f>
        <v>25.5</v>
      </c>
      <c r="E439" s="394">
        <f>'4. MARKKINOINTIBUDJETTI'!G31</f>
        <v>0</v>
      </c>
      <c r="F439" s="394">
        <f>'4. MARKKINOINTIBUDJETTI'!H31</f>
        <v>0</v>
      </c>
      <c r="G439" s="394">
        <f>'4. MARKKINOINTIBUDJETTI'!I31</f>
        <v>0</v>
      </c>
      <c r="H439" s="394">
        <f>'4. MARKKINOINTIBUDJETTI'!J31</f>
        <v>0</v>
      </c>
      <c r="I439" s="394">
        <f>'4. MARKKINOINTIBUDJETTI'!K31</f>
        <v>0</v>
      </c>
      <c r="J439" s="394">
        <f>'4. MARKKINOINTIBUDJETTI'!L31</f>
        <v>0</v>
      </c>
      <c r="K439" s="394">
        <f>'4. MARKKINOINTIBUDJETTI'!M31</f>
        <v>0</v>
      </c>
      <c r="L439" s="394">
        <f>'4. MARKKINOINTIBUDJETTI'!N31</f>
        <v>0</v>
      </c>
      <c r="M439" s="394">
        <f>'4. MARKKINOINTIBUDJETTI'!O31</f>
        <v>0</v>
      </c>
      <c r="N439" s="394">
        <f>'4. MARKKINOINTIBUDJETTI'!P31</f>
        <v>0</v>
      </c>
      <c r="O439" s="394">
        <f>'4. MARKKINOINTIBUDJETTI'!Q31</f>
        <v>0</v>
      </c>
      <c r="P439" s="388">
        <f>'4. MARKKINOINTIBUDJETTI'!R31</f>
        <v>0</v>
      </c>
      <c r="Q439" s="360">
        <f t="shared" ref="Q439" si="270">SUM(E439:P439)</f>
        <v>0</v>
      </c>
    </row>
    <row r="440" spans="3:17" x14ac:dyDescent="0.2">
      <c r="C440" s="42" t="s">
        <v>26</v>
      </c>
      <c r="D440" s="106"/>
      <c r="E440" s="362">
        <f t="shared" ref="E440:P440" si="271">E439-E439/(1+$D439/100)</f>
        <v>0</v>
      </c>
      <c r="F440" s="362">
        <f t="shared" si="271"/>
        <v>0</v>
      </c>
      <c r="G440" s="362">
        <f t="shared" si="271"/>
        <v>0</v>
      </c>
      <c r="H440" s="362">
        <f t="shared" si="271"/>
        <v>0</v>
      </c>
      <c r="I440" s="362">
        <f t="shared" si="271"/>
        <v>0</v>
      </c>
      <c r="J440" s="362">
        <f t="shared" si="271"/>
        <v>0</v>
      </c>
      <c r="K440" s="362">
        <f t="shared" si="271"/>
        <v>0</v>
      </c>
      <c r="L440" s="362">
        <f t="shared" si="271"/>
        <v>0</v>
      </c>
      <c r="M440" s="362">
        <f t="shared" si="271"/>
        <v>0</v>
      </c>
      <c r="N440" s="362">
        <f t="shared" si="271"/>
        <v>0</v>
      </c>
      <c r="O440" s="362">
        <f t="shared" si="271"/>
        <v>0</v>
      </c>
      <c r="P440" s="383">
        <f t="shared" si="271"/>
        <v>0</v>
      </c>
      <c r="Q440" s="360">
        <f>SUM(E440:P440)</f>
        <v>0</v>
      </c>
    </row>
    <row r="441" spans="3:17" x14ac:dyDescent="0.2">
      <c r="C441" s="41" t="str">
        <f>'4. MARKKINOINTIBUDJETTI'!C32</f>
        <v xml:space="preserve"> Muut kilpailut</v>
      </c>
      <c r="D441" s="385">
        <f>'4. MARKKINOINTIBUDJETTI'!E32</f>
        <v>25.5</v>
      </c>
      <c r="E441" s="394">
        <f>'4. MARKKINOINTIBUDJETTI'!G32</f>
        <v>0</v>
      </c>
      <c r="F441" s="394">
        <f>'4. MARKKINOINTIBUDJETTI'!H32</f>
        <v>0</v>
      </c>
      <c r="G441" s="394">
        <f>'4. MARKKINOINTIBUDJETTI'!I32</f>
        <v>0</v>
      </c>
      <c r="H441" s="394">
        <f>'4. MARKKINOINTIBUDJETTI'!J32</f>
        <v>0</v>
      </c>
      <c r="I441" s="394">
        <f>'4. MARKKINOINTIBUDJETTI'!K32</f>
        <v>0</v>
      </c>
      <c r="J441" s="394">
        <f>'4. MARKKINOINTIBUDJETTI'!L32</f>
        <v>0</v>
      </c>
      <c r="K441" s="394">
        <f>'4. MARKKINOINTIBUDJETTI'!M32</f>
        <v>0</v>
      </c>
      <c r="L441" s="394">
        <f>'4. MARKKINOINTIBUDJETTI'!N32</f>
        <v>0</v>
      </c>
      <c r="M441" s="394">
        <f>'4. MARKKINOINTIBUDJETTI'!O32</f>
        <v>0</v>
      </c>
      <c r="N441" s="394">
        <f>'4. MARKKINOINTIBUDJETTI'!P32</f>
        <v>0</v>
      </c>
      <c r="O441" s="394">
        <f>'4. MARKKINOINTIBUDJETTI'!Q32</f>
        <v>0</v>
      </c>
      <c r="P441" s="388">
        <f>'4. MARKKINOINTIBUDJETTI'!R32</f>
        <v>0</v>
      </c>
      <c r="Q441" s="360">
        <f t="shared" ref="Q441" si="272">SUM(E441:P441)</f>
        <v>0</v>
      </c>
    </row>
    <row r="442" spans="3:17" x14ac:dyDescent="0.2">
      <c r="C442" s="42" t="s">
        <v>26</v>
      </c>
      <c r="D442" s="106"/>
      <c r="E442" s="362">
        <f t="shared" ref="E442:P442" si="273">E441-E441/(1+$D441/100)</f>
        <v>0</v>
      </c>
      <c r="F442" s="362">
        <f t="shared" si="273"/>
        <v>0</v>
      </c>
      <c r="G442" s="362">
        <f t="shared" si="273"/>
        <v>0</v>
      </c>
      <c r="H442" s="362">
        <f t="shared" si="273"/>
        <v>0</v>
      </c>
      <c r="I442" s="362">
        <f t="shared" si="273"/>
        <v>0</v>
      </c>
      <c r="J442" s="362">
        <f t="shared" si="273"/>
        <v>0</v>
      </c>
      <c r="K442" s="362">
        <f t="shared" si="273"/>
        <v>0</v>
      </c>
      <c r="L442" s="362">
        <f t="shared" si="273"/>
        <v>0</v>
      </c>
      <c r="M442" s="362">
        <f t="shared" si="273"/>
        <v>0</v>
      </c>
      <c r="N442" s="362">
        <f t="shared" si="273"/>
        <v>0</v>
      </c>
      <c r="O442" s="362">
        <f t="shared" si="273"/>
        <v>0</v>
      </c>
      <c r="P442" s="383">
        <f t="shared" si="273"/>
        <v>0</v>
      </c>
      <c r="Q442" s="360">
        <f>SUM(E442:P442)</f>
        <v>0</v>
      </c>
    </row>
    <row r="443" spans="3:17" x14ac:dyDescent="0.2">
      <c r="C443" s="41" t="str">
        <f>'4. MARKKINOINTIBUDJETTI'!C33</f>
        <v xml:space="preserve"> TV</v>
      </c>
      <c r="D443" s="385">
        <f>'4. MARKKINOINTIBUDJETTI'!E33</f>
        <v>25.5</v>
      </c>
      <c r="E443" s="394">
        <f>'4. MARKKINOINTIBUDJETTI'!G33</f>
        <v>0</v>
      </c>
      <c r="F443" s="394">
        <f>'4. MARKKINOINTIBUDJETTI'!H33</f>
        <v>0</v>
      </c>
      <c r="G443" s="394">
        <f>'4. MARKKINOINTIBUDJETTI'!I33</f>
        <v>0</v>
      </c>
      <c r="H443" s="394">
        <f>'4. MARKKINOINTIBUDJETTI'!J33</f>
        <v>0</v>
      </c>
      <c r="I443" s="394">
        <f>'4. MARKKINOINTIBUDJETTI'!K33</f>
        <v>0</v>
      </c>
      <c r="J443" s="394">
        <f>'4. MARKKINOINTIBUDJETTI'!L33</f>
        <v>0</v>
      </c>
      <c r="K443" s="394">
        <f>'4. MARKKINOINTIBUDJETTI'!M33</f>
        <v>0</v>
      </c>
      <c r="L443" s="394">
        <f>'4. MARKKINOINTIBUDJETTI'!N33</f>
        <v>0</v>
      </c>
      <c r="M443" s="394">
        <f>'4. MARKKINOINTIBUDJETTI'!O33</f>
        <v>0</v>
      </c>
      <c r="N443" s="394">
        <f>'4. MARKKINOINTIBUDJETTI'!P33</f>
        <v>0</v>
      </c>
      <c r="O443" s="394">
        <f>'4. MARKKINOINTIBUDJETTI'!Q33</f>
        <v>0</v>
      </c>
      <c r="P443" s="388">
        <f>'4. MARKKINOINTIBUDJETTI'!R33</f>
        <v>0</v>
      </c>
      <c r="Q443" s="360">
        <f t="shared" ref="Q443" si="274">SUM(E443:P443)</f>
        <v>0</v>
      </c>
    </row>
    <row r="444" spans="3:17" x14ac:dyDescent="0.2">
      <c r="C444" s="42" t="s">
        <v>26</v>
      </c>
      <c r="D444" s="106"/>
      <c r="E444" s="362">
        <f t="shared" ref="E444:P444" si="275">E443-E443/(1+$D443/100)</f>
        <v>0</v>
      </c>
      <c r="F444" s="362">
        <f t="shared" si="275"/>
        <v>0</v>
      </c>
      <c r="G444" s="362">
        <f t="shared" si="275"/>
        <v>0</v>
      </c>
      <c r="H444" s="362">
        <f t="shared" si="275"/>
        <v>0</v>
      </c>
      <c r="I444" s="362">
        <f t="shared" si="275"/>
        <v>0</v>
      </c>
      <c r="J444" s="362">
        <f t="shared" si="275"/>
        <v>0</v>
      </c>
      <c r="K444" s="362">
        <f t="shared" si="275"/>
        <v>0</v>
      </c>
      <c r="L444" s="362">
        <f t="shared" si="275"/>
        <v>0</v>
      </c>
      <c r="M444" s="362">
        <f t="shared" si="275"/>
        <v>0</v>
      </c>
      <c r="N444" s="362">
        <f t="shared" si="275"/>
        <v>0</v>
      </c>
      <c r="O444" s="362">
        <f t="shared" si="275"/>
        <v>0</v>
      </c>
      <c r="P444" s="383">
        <f t="shared" si="275"/>
        <v>0</v>
      </c>
      <c r="Q444" s="360">
        <f>SUM(E444:P444)</f>
        <v>0</v>
      </c>
    </row>
    <row r="445" spans="3:17" x14ac:dyDescent="0.2">
      <c r="C445" s="41" t="str">
        <f>'4. MARKKINOINTIBUDJETTI'!C34</f>
        <v xml:space="preserve"> Asiakastilaisuudet</v>
      </c>
      <c r="D445" s="385">
        <f>'4. MARKKINOINTIBUDJETTI'!E34</f>
        <v>25.5</v>
      </c>
      <c r="E445" s="394">
        <f>'4. MARKKINOINTIBUDJETTI'!G34</f>
        <v>0</v>
      </c>
      <c r="F445" s="394">
        <f>'4. MARKKINOINTIBUDJETTI'!H34</f>
        <v>0</v>
      </c>
      <c r="G445" s="394">
        <f>'4. MARKKINOINTIBUDJETTI'!I34</f>
        <v>0</v>
      </c>
      <c r="H445" s="394">
        <f>'4. MARKKINOINTIBUDJETTI'!J34</f>
        <v>0</v>
      </c>
      <c r="I445" s="394">
        <f>'4. MARKKINOINTIBUDJETTI'!K34</f>
        <v>0</v>
      </c>
      <c r="J445" s="394">
        <f>'4. MARKKINOINTIBUDJETTI'!L34</f>
        <v>0</v>
      </c>
      <c r="K445" s="394">
        <f>'4. MARKKINOINTIBUDJETTI'!M34</f>
        <v>0</v>
      </c>
      <c r="L445" s="394">
        <f>'4. MARKKINOINTIBUDJETTI'!N34</f>
        <v>0</v>
      </c>
      <c r="M445" s="394">
        <f>'4. MARKKINOINTIBUDJETTI'!O34</f>
        <v>0</v>
      </c>
      <c r="N445" s="394">
        <f>'4. MARKKINOINTIBUDJETTI'!P34</f>
        <v>0</v>
      </c>
      <c r="O445" s="394">
        <f>'4. MARKKINOINTIBUDJETTI'!Q34</f>
        <v>0</v>
      </c>
      <c r="P445" s="388">
        <f>'4. MARKKINOINTIBUDJETTI'!R34</f>
        <v>0</v>
      </c>
      <c r="Q445" s="360">
        <f t="shared" ref="Q445" si="276">SUM(E445:P445)</f>
        <v>0</v>
      </c>
    </row>
    <row r="446" spans="3:17" x14ac:dyDescent="0.2">
      <c r="C446" s="42" t="s">
        <v>26</v>
      </c>
      <c r="D446" s="106"/>
      <c r="E446" s="362">
        <f t="shared" ref="E446:P446" si="277">E445-E445/(1+$D445/100)</f>
        <v>0</v>
      </c>
      <c r="F446" s="362">
        <f t="shared" si="277"/>
        <v>0</v>
      </c>
      <c r="G446" s="362">
        <f t="shared" si="277"/>
        <v>0</v>
      </c>
      <c r="H446" s="362">
        <f t="shared" si="277"/>
        <v>0</v>
      </c>
      <c r="I446" s="362">
        <f t="shared" si="277"/>
        <v>0</v>
      </c>
      <c r="J446" s="362">
        <f t="shared" si="277"/>
        <v>0</v>
      </c>
      <c r="K446" s="362">
        <f t="shared" si="277"/>
        <v>0</v>
      </c>
      <c r="L446" s="362">
        <f t="shared" si="277"/>
        <v>0</v>
      </c>
      <c r="M446" s="362">
        <f t="shared" si="277"/>
        <v>0</v>
      </c>
      <c r="N446" s="362">
        <f t="shared" si="277"/>
        <v>0</v>
      </c>
      <c r="O446" s="362">
        <f t="shared" si="277"/>
        <v>0</v>
      </c>
      <c r="P446" s="383">
        <f t="shared" si="277"/>
        <v>0</v>
      </c>
      <c r="Q446" s="360">
        <f>SUM(E446:P446)</f>
        <v>0</v>
      </c>
    </row>
    <row r="447" spans="3:17" x14ac:dyDescent="0.2">
      <c r="C447" s="96" t="s">
        <v>68</v>
      </c>
      <c r="E447" s="115">
        <f>E392+E394+E396+E398+E400+E402+E404+E406+E408+E410+E412+E414+E416+E418+E420+E422+E424+E426+E428+E430+E432+E434+E436+E438+E440+E442+E444+E446</f>
        <v>0</v>
      </c>
      <c r="F447" s="115">
        <f t="shared" ref="F447:P447" si="278">F392+F394+F396+F398+F400+F402+F404+F406+F408+F410+F412+F414+F416+F418+F420+F422+F424+F426+F428+F430+F432+F434+F436+F438+F440+F442+F444+F446</f>
        <v>0</v>
      </c>
      <c r="G447" s="115">
        <f t="shared" si="278"/>
        <v>0</v>
      </c>
      <c r="H447" s="115">
        <f t="shared" si="278"/>
        <v>0</v>
      </c>
      <c r="I447" s="115">
        <f t="shared" si="278"/>
        <v>0</v>
      </c>
      <c r="J447" s="115">
        <f t="shared" si="278"/>
        <v>0</v>
      </c>
      <c r="K447" s="115">
        <f t="shared" si="278"/>
        <v>0</v>
      </c>
      <c r="L447" s="115">
        <f t="shared" si="278"/>
        <v>0</v>
      </c>
      <c r="M447" s="115">
        <f t="shared" si="278"/>
        <v>0</v>
      </c>
      <c r="N447" s="115">
        <f t="shared" si="278"/>
        <v>0</v>
      </c>
      <c r="O447" s="115">
        <f t="shared" si="278"/>
        <v>0</v>
      </c>
      <c r="P447" s="115">
        <f t="shared" si="278"/>
        <v>0</v>
      </c>
      <c r="Q447" s="43">
        <f>SUM(E447:P447)</f>
        <v>0</v>
      </c>
    </row>
    <row r="448" spans="3:17" x14ac:dyDescent="0.2">
      <c r="E448" s="116">
        <f t="shared" ref="E448:P448" si="279">E233</f>
        <v>46023</v>
      </c>
      <c r="F448" s="116">
        <f t="shared" si="279"/>
        <v>46054</v>
      </c>
      <c r="G448" s="116">
        <f t="shared" si="279"/>
        <v>46085</v>
      </c>
      <c r="H448" s="116">
        <f t="shared" si="279"/>
        <v>46116</v>
      </c>
      <c r="I448" s="116">
        <f t="shared" si="279"/>
        <v>46147</v>
      </c>
      <c r="J448" s="116">
        <f t="shared" si="279"/>
        <v>46178</v>
      </c>
      <c r="K448" s="116">
        <f t="shared" si="279"/>
        <v>46209</v>
      </c>
      <c r="L448" s="116">
        <f t="shared" si="279"/>
        <v>46240</v>
      </c>
      <c r="M448" s="116">
        <f t="shared" si="279"/>
        <v>46271</v>
      </c>
      <c r="N448" s="116">
        <f t="shared" si="279"/>
        <v>46302</v>
      </c>
      <c r="O448" s="116">
        <f t="shared" si="279"/>
        <v>46333</v>
      </c>
      <c r="P448" s="116">
        <f t="shared" si="279"/>
        <v>46364</v>
      </c>
    </row>
    <row r="449" spans="3:17" x14ac:dyDescent="0.2">
      <c r="C449" t="s">
        <v>27</v>
      </c>
      <c r="E449" s="378"/>
      <c r="F449" s="378"/>
      <c r="G449" s="377">
        <f>E129-E231-E254-E256-E388-E447</f>
        <v>0</v>
      </c>
      <c r="H449" s="377">
        <f t="shared" ref="H449:P449" si="280">F129-F231-F254-F256-F388-F447</f>
        <v>0</v>
      </c>
      <c r="I449" s="377">
        <f t="shared" si="280"/>
        <v>0</v>
      </c>
      <c r="J449" s="377">
        <f t="shared" si="280"/>
        <v>0</v>
      </c>
      <c r="K449" s="377">
        <f t="shared" si="280"/>
        <v>0</v>
      </c>
      <c r="L449" s="377">
        <f t="shared" si="280"/>
        <v>0</v>
      </c>
      <c r="M449" s="377">
        <f t="shared" si="280"/>
        <v>0</v>
      </c>
      <c r="N449" s="377">
        <f t="shared" si="280"/>
        <v>0</v>
      </c>
      <c r="O449" s="377">
        <f t="shared" si="280"/>
        <v>0</v>
      </c>
      <c r="P449" s="377">
        <f t="shared" si="280"/>
        <v>0</v>
      </c>
      <c r="Q449" s="393">
        <f>SUM(F449:P449)</f>
        <v>0</v>
      </c>
    </row>
  </sheetData>
  <sheetProtection algorithmName="SHA-512" hashValue="Ao07jV6UyK49g/4cQHy9ANv0o+k67i0hIwzNNUdsNGUg24PlxddJvm3tZ8Ll0YtF7xQISL868j21rxdiXUAe+A==" saltValue="wvDUTFd9BDjL4Z7hYoSGrg==" spinCount="100000" sheet="1" objects="1" scenarios="1" selectLockedCells="1" selectUnlockedCells="1"/>
  <mergeCells count="9">
    <mergeCell ref="C24:D24"/>
    <mergeCell ref="C21:D21"/>
    <mergeCell ref="C10:D10"/>
    <mergeCell ref="C8:D8"/>
    <mergeCell ref="C11:D11"/>
    <mergeCell ref="C16:D16"/>
    <mergeCell ref="C20:D20"/>
    <mergeCell ref="C23:D23"/>
    <mergeCell ref="C17:D17"/>
  </mergeCells>
  <pageMargins left="0.7" right="0.7" top="0.75" bottom="0.75" header="0.51180555555555496" footer="0.51180555555555496"/>
  <pageSetup paperSize="9" firstPageNumber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9</vt:i4>
      </vt:variant>
    </vt:vector>
  </HeadingPairs>
  <TitlesOfParts>
    <vt:vector size="14" baseType="lpstr">
      <vt:lpstr>1. KASSABUDJETTI</vt:lpstr>
      <vt:lpstr>2. MYYNNIT JA OSTOT</vt:lpstr>
      <vt:lpstr>3. KIINTEÄT KULUT</vt:lpstr>
      <vt:lpstr>4. MARKKINOINTIBUDJETTI</vt:lpstr>
      <vt:lpstr>Aputaulu</vt:lpstr>
      <vt:lpstr>'1. KASSABUDJETTI'!Print_Area</vt:lpstr>
      <vt:lpstr>'2. MYYNNIT JA OSTOT'!Print_Area</vt:lpstr>
      <vt:lpstr>'3. KIINTEÄT KULUT'!Print_Area</vt:lpstr>
      <vt:lpstr>'4. MARKKINOINTIBUDJETTI'!Print_Area</vt:lpstr>
      <vt:lpstr>'3. KIINTEÄT KULUT'!Print_Titles</vt:lpstr>
      <vt:lpstr>'1. KASSABUDJETTI'!Tulostusalue</vt:lpstr>
      <vt:lpstr>'2. MYYNNIT JA OSTOT'!Tulostusalue</vt:lpstr>
      <vt:lpstr>'3. KIINTEÄT KULUT'!Tulostusalue</vt:lpstr>
      <vt:lpstr>'4. MARKKINOINTIBUDJETTI'!Tulostusalue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YT23 Kassabudjetti</dc:title>
  <dc:subject>Kassabujetti 12kk</dc:subject>
  <dc:creator>Yritystulkki</dc:creator>
  <cp:keywords>Yritystulkki</cp:keywords>
  <dc:description/>
  <cp:lastModifiedBy>Henri Järvinen</cp:lastModifiedBy>
  <cp:revision>0</cp:revision>
  <cp:lastPrinted>2025-12-02T10:26:49Z</cp:lastPrinted>
  <dcterms:created xsi:type="dcterms:W3CDTF">2000-01-05T18:21:55Z</dcterms:created>
  <dcterms:modified xsi:type="dcterms:W3CDTF">2025-12-02T10:59:50Z</dcterms:modified>
  <dc:language>fi-FI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