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5\YT8 Rahoitustrvelaskelma 2025 251104\"/>
    </mc:Choice>
  </mc:AlternateContent>
  <xr:revisionPtr revIDLastSave="0" documentId="13_ncr:1_{64BD26B9-FCAD-4129-99E8-7C36BBCE00FE}" xr6:coauthVersionLast="47" xr6:coauthVersionMax="47" xr10:uidLastSave="{00000000-0000-0000-0000-000000000000}"/>
  <workbookProtection workbookAlgorithmName="SHA-512" workbookHashValue="A8tPf4NGF1kaQqJYFx3+teeY7yXnd8u6W5rM6wR5hL9SP2K5szOV9eKlQU52XwOk2ZPK28GWHwYwXpzawFrPZg==" workbookSaltValue="+JdRZ946l/sDyljR6W0IQQ==" workbookSpinCount="100000" lockStructure="1"/>
  <bookViews>
    <workbookView xWindow="17880" yWindow="-120" windowWidth="51840" windowHeight="21120" tabRatio="667" activeTab="1" xr2:uid="{00000000-000D-0000-FFFF-FFFF00000000}"/>
  </bookViews>
  <sheets>
    <sheet name="Esimerkki" sheetId="12" r:id="rId1"/>
    <sheet name="Rahoitustarvelaskelma" sheetId="8" r:id="rId2"/>
    <sheet name="Avustus" sheetId="11" state="hidden" r:id="rId3"/>
  </sheets>
  <definedNames>
    <definedName name="_xlnm.Print_Area" localSheetId="0">Esimerkki!$B$2:$K$67</definedName>
    <definedName name="_xlnm.Print_Area" localSheetId="1">Rahoitustarvelaskelma!$B$2:$K$67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11" l="1"/>
  <c r="E16" i="11"/>
  <c r="F16" i="11"/>
  <c r="F17" i="11" s="1"/>
  <c r="F18" i="11" s="1"/>
  <c r="C17" i="11"/>
  <c r="C18" i="11"/>
  <c r="C16" i="11"/>
  <c r="E18" i="11"/>
  <c r="D18" i="11"/>
  <c r="E17" i="11"/>
  <c r="D17" i="11"/>
  <c r="K62" i="12"/>
  <c r="E58" i="12"/>
  <c r="F48" i="12"/>
  <c r="F38" i="12"/>
  <c r="E57" i="12" s="1"/>
  <c r="E62" i="12" s="1"/>
  <c r="F31" i="12"/>
  <c r="F27" i="12"/>
  <c r="F23" i="12"/>
  <c r="F18" i="12"/>
  <c r="F14" i="12"/>
  <c r="E23" i="11"/>
  <c r="F50" i="12" l="1"/>
  <c r="G17" i="11"/>
  <c r="G18" i="11"/>
  <c r="G16" i="11"/>
  <c r="F13" i="11"/>
  <c r="F14" i="11" s="1"/>
  <c r="F8" i="11"/>
  <c r="F9" i="11" s="1"/>
  <c r="D12" i="11"/>
  <c r="E12" i="11"/>
  <c r="D13" i="11"/>
  <c r="E13" i="11"/>
  <c r="D14" i="11"/>
  <c r="E14" i="11"/>
  <c r="C13" i="11"/>
  <c r="C14" i="11"/>
  <c r="C12" i="11"/>
  <c r="D7" i="11"/>
  <c r="E7" i="11"/>
  <c r="D8" i="11"/>
  <c r="E8" i="11"/>
  <c r="D9" i="11"/>
  <c r="E9" i="11"/>
  <c r="D10" i="11"/>
  <c r="E10" i="11"/>
  <c r="C8" i="11"/>
  <c r="C9" i="11"/>
  <c r="C10" i="11"/>
  <c r="C7" i="11"/>
  <c r="D3" i="11"/>
  <c r="E3" i="11"/>
  <c r="D4" i="11"/>
  <c r="E4" i="11"/>
  <c r="D5" i="11"/>
  <c r="E5" i="11"/>
  <c r="C4" i="11"/>
  <c r="C5" i="11"/>
  <c r="C3" i="11"/>
  <c r="E21" i="11" l="1"/>
  <c r="G7" i="11"/>
  <c r="E22" i="11"/>
  <c r="F23" i="11" s="1"/>
  <c r="G8" i="11"/>
  <c r="G13" i="11"/>
  <c r="G4" i="11"/>
  <c r="G3" i="11"/>
  <c r="G14" i="11"/>
  <c r="G5" i="11"/>
  <c r="F10" i="11"/>
  <c r="G10" i="11" s="1"/>
  <c r="G9" i="11"/>
  <c r="G12" i="11"/>
  <c r="K62" i="8"/>
  <c r="E58" i="8"/>
  <c r="F31" i="8"/>
  <c r="F18" i="8"/>
  <c r="F48" i="8"/>
  <c r="F23" i="8"/>
  <c r="E57" i="8" s="1"/>
  <c r="F38" i="8"/>
  <c r="F27" i="8"/>
  <c r="F14" i="8"/>
  <c r="G21" i="11" l="1"/>
  <c r="F22" i="11"/>
  <c r="G22" i="11"/>
  <c r="F50" i="8"/>
  <c r="H22" i="11" l="1"/>
  <c r="G23" i="11" s="1"/>
  <c r="G24" i="11" l="1"/>
  <c r="G25" i="11" l="1"/>
  <c r="E56" i="8" l="1"/>
  <c r="E62" i="8" l="1"/>
  <c r="K64" i="8"/>
  <c r="E64" i="8"/>
  <c r="E64" i="12"/>
  <c r="K64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C12" authorId="0" shapeId="0" xr:uid="{C956984F-54FE-4752-96A7-0EC7B59F8F33}">
      <text>
        <r>
          <rPr>
            <sz val="10"/>
            <color indexed="81"/>
            <rFont val="Tahoma"/>
            <family val="2"/>
          </rPr>
          <t xml:space="preserve">Arvonlisäverottomat perustamismenot esim.
- yrityksen rekisteröintimaksut
- luvat ja tarkastukset
- tavaramerkit, patentit yms. </t>
        </r>
      </text>
    </comment>
    <comment ref="C13" authorId="0" shapeId="0" xr:uid="{4CDB8F55-A07D-4C9E-AA9B-24C21CA74DD0}">
      <text>
        <r>
          <rPr>
            <sz val="10"/>
            <color indexed="81"/>
            <rFont val="Tahoma"/>
            <family val="2"/>
          </rPr>
          <t>Arvonlisäverolliset perustamismenot
- asiantuntijapalkkiot esim. sopimusten laadinta, 
  suunnittelukulut
- franchising-jäsenmaksut</t>
        </r>
      </text>
    </comment>
    <comment ref="C14" authorId="0" shapeId="0" xr:uid="{274FA002-763F-4C54-B35E-2580F78DF85F}">
      <text>
        <r>
          <rPr>
            <sz val="10"/>
            <color indexed="81"/>
            <rFont val="Tahoma"/>
            <family val="2"/>
          </rPr>
          <t>Arvonlisäverolliset perustamismenot</t>
        </r>
      </text>
    </comment>
    <comment ref="C16" authorId="0" shapeId="0" xr:uid="{B3DD4D9C-3D6F-4264-9D2A-CBE0E66273FA}">
      <text>
        <r>
          <rPr>
            <sz val="10"/>
            <color indexed="81"/>
            <rFont val="Tahoma"/>
            <family val="2"/>
          </rPr>
          <t>Maa-alueet ja kiinteistöt, joista ei voida vähentää arvonlisäveroa.</t>
        </r>
      </text>
    </comment>
    <comment ref="C17" authorId="0" shapeId="0" xr:uid="{846EA962-8A5C-48EE-8BC3-C274C38DA819}">
      <text>
        <r>
          <rPr>
            <sz val="10"/>
            <color indexed="81"/>
            <rFont val="Tahoma"/>
            <family val="2"/>
          </rPr>
          <t>Kiinteistöjen osto tai rakentaminen, joista voidaan tehdä arvonlisäverovähennys.</t>
        </r>
      </text>
    </comment>
    <comment ref="C18" authorId="0" shapeId="0" xr:uid="{C57E57A2-D559-4184-9FC6-D2121DC3D346}">
      <text>
        <r>
          <rPr>
            <sz val="10"/>
            <color indexed="81"/>
            <rFont val="Tahoma"/>
            <family val="2"/>
          </rPr>
          <t>Liikehuoneiston osto (ei sisälly arvonlisäveroa).</t>
        </r>
      </text>
    </comment>
    <comment ref="C19" authorId="0" shapeId="0" xr:uid="{A1D114B9-6916-4FD9-83C6-C2A56FE36F13}">
      <text>
        <r>
          <rPr>
            <b/>
            <sz val="10"/>
            <color indexed="81"/>
            <rFont val="Tahoma"/>
            <family val="2"/>
          </rPr>
          <t>Investoinnit, joista voidaan vähentää arvonlisävero.</t>
        </r>
        <r>
          <rPr>
            <sz val="10"/>
            <color indexed="81"/>
            <rFont val="Tahoma"/>
            <family val="2"/>
          </rPr>
          <t xml:space="preserve">
Esim. koneet, laitteet ja kalusteet, jotka on hankittu Suomesta liiketoiminnan käyttöön. </t>
        </r>
      </text>
    </comment>
    <comment ref="C28" authorId="0" shapeId="0" xr:uid="{46AA300E-4381-4FE6-8ED3-052448DB38B0}">
      <text>
        <r>
          <rPr>
            <b/>
            <sz val="10"/>
            <color indexed="81"/>
            <rFont val="Tahoma"/>
            <family val="2"/>
          </rPr>
          <t>Hankinnat, joista ei voida vähentää arvonlisäveroa.</t>
        </r>
        <r>
          <rPr>
            <sz val="10"/>
            <color indexed="81"/>
            <rFont val="Tahoma"/>
            <family val="2"/>
          </rPr>
          <t xml:space="preserve">
Esim. yrityskaupassa siirtyvä kalusto, osto ulkomailta, osto yksityishenkilöltä, arvonlisäverottomien alojen hankinnat.</t>
        </r>
      </text>
    </comment>
    <comment ref="C32" authorId="0" shapeId="0" xr:uid="{3FFA7CD2-2B64-4D19-BF51-4AE49580D0B9}">
      <text>
        <r>
          <rPr>
            <sz val="9"/>
            <color indexed="81"/>
            <rFont val="Tahoma"/>
            <family val="2"/>
          </rPr>
          <t xml:space="preserve">
Esimerkiksi mainostoimistokustannukset, painatuskulut, liikemerkin suunnittelukulut, kyltit, teippaukset, avajaisten kulut jne.</t>
        </r>
      </text>
    </comment>
    <comment ref="C42" authorId="0" shapeId="0" xr:uid="{15439DF6-FFB4-4A3E-AC79-1A06304292EF}">
      <text>
        <r>
          <rPr>
            <sz val="10"/>
            <color indexed="81"/>
            <rFont val="Tahoma"/>
            <family val="2"/>
          </rPr>
          <t>Käyttöpääoman tulee riittää 1- 2 kuukauden toimintakulujen maksamiseen. Käyttöpääomaa varataan 5 000 - 10 000 euroa/henkilö.</t>
        </r>
      </text>
    </comment>
    <comment ref="C44" authorId="0" shapeId="0" xr:uid="{1ECC9DCC-C4A5-4A5B-B35A-7AA8AD8D4253}">
      <text>
        <r>
          <rPr>
            <b/>
            <sz val="10"/>
            <color indexed="81"/>
            <rFont val="Tahoma"/>
            <family val="2"/>
          </rPr>
          <t xml:space="preserve">Arvonlisäverottomat menot esim.
</t>
        </r>
        <r>
          <rPr>
            <sz val="10"/>
            <color indexed="81"/>
            <rFont val="Tahoma"/>
            <family val="2"/>
          </rPr>
          <t xml:space="preserve">- Toimitilan vuokran takuumaksu, yleensä 1 - 3 kk. 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- Puhelinliittymien takuumaksu. Puhelinliittymien avaaminen voi 
  edellyttää yritykseltä takuumaksua. Hinta vaihtelee palveluntarjoajilla 
  esim. 300 €.
- Sähköyhtiö voi vaatia vakuuden sähköliittymälle. </t>
        </r>
      </text>
    </comment>
    <comment ref="C45" authorId="0" shapeId="0" xr:uid="{236C8AD6-8E01-4899-BA7E-D44A7AE98218}">
      <text>
        <r>
          <rPr>
            <sz val="10"/>
            <color indexed="81"/>
            <rFont val="Tahoma"/>
            <family val="2"/>
          </rPr>
          <t>Yleensä vuokranantaja vaatii 1 - 3 kk vuokran takuumaksuna.</t>
        </r>
      </text>
    </comment>
    <comment ref="E54" authorId="0" shapeId="0" xr:uid="{72EDA40B-8435-4428-B596-3E2CC359AA08}">
      <text>
        <r>
          <rPr>
            <sz val="10"/>
            <color indexed="81"/>
            <rFont val="Tahoma"/>
            <family val="2"/>
          </rPr>
          <t>Leasingillä voidaan rahoittaa n. 80 % hankinnan arvosta. Arvonlisäveron palautusta ei saada vähentää kerralla.</t>
        </r>
      </text>
    </comment>
    <comment ref="E55" authorId="0" shapeId="0" xr:uid="{AECE938C-2096-4403-863C-88B67DCF3733}">
      <text>
        <r>
          <rPr>
            <sz val="10"/>
            <color indexed="81"/>
            <rFont val="Tahoma"/>
            <family val="2"/>
          </rPr>
          <t>Osamaksulla voidaan rahoittaa enintään 80 % hankinnan arvosta. Arvonlisäveron palautus ja yritystuki saadaan normaalisti.</t>
        </r>
      </text>
    </comment>
    <comment ref="E62" authorId="0" shapeId="0" xr:uid="{6F9FE6B1-8E6D-424C-8CA4-BB59482347EB}">
      <text>
        <r>
          <rPr>
            <sz val="10"/>
            <color indexed="81"/>
            <rFont val="Tahoma"/>
            <family val="2"/>
          </rPr>
          <t>Uudessa yrityksessä RAHAN TARVE ja RAHOITUS ovat yleensä yhtäsuuret. Pienien summien erot voi korjata kohtaan 8. KÄYTTÖPÄÄOMA.</t>
        </r>
      </text>
    </comment>
    <comment ref="E64" authorId="0" shapeId="0" xr:uid="{83621F51-40F6-4E87-BF8D-52C891202E10}">
      <text>
        <r>
          <rPr>
            <sz val="10"/>
            <color indexed="81"/>
            <rFont val="Tahoma"/>
            <family val="2"/>
          </rPr>
          <t>Hankinnoista saadaan arvonlisänveron palautus n. 2 kk päästä hankinnasta. ELY-keskuksen tuen maksatus saattaa kestää useita kuukausia. Voidaan joutua hankkimaan lyhytaikaista lainaa, esim. luotollinen tili pankista.</t>
        </r>
      </text>
    </comment>
  </commentList>
</comments>
</file>

<file path=xl/sharedStrings.xml><?xml version="1.0" encoding="utf-8"?>
<sst xmlns="http://schemas.openxmlformats.org/spreadsheetml/2006/main" count="201" uniqueCount="92">
  <si>
    <t xml:space="preserve"> </t>
  </si>
  <si>
    <t>Laatija</t>
  </si>
  <si>
    <t>5.</t>
  </si>
  <si>
    <t>10.</t>
  </si>
  <si>
    <t>PERUSTAMISMENOT</t>
  </si>
  <si>
    <t>TOIMITILAT</t>
  </si>
  <si>
    <t>ALKUMAINONTA</t>
  </si>
  <si>
    <t xml:space="preserve"> - raaka-aineet, puolivalmisteet, osat, alkuvarasto</t>
  </si>
  <si>
    <t>YRITTÄJIEN SIJOITUKSET</t>
  </si>
  <si>
    <t>11.</t>
  </si>
  <si>
    <t>12.</t>
  </si>
  <si>
    <t>Yrityksen nimi</t>
  </si>
  <si>
    <t>ARVONLISÄVERON PALAUTUS</t>
  </si>
  <si>
    <t>13.</t>
  </si>
  <si>
    <t>Tilapäisesti rahoitettava summa</t>
  </si>
  <si>
    <t>Julkisen rahoituksen osuus</t>
  </si>
  <si>
    <t>Finnvera ja muu julkinen rahoitus</t>
  </si>
  <si>
    <t>®</t>
  </si>
  <si>
    <t>Tuki-%</t>
  </si>
  <si>
    <t xml:space="preserve">ALKUVARASTO </t>
  </si>
  <si>
    <t>KONEET JA LAITTEET, alv-vähennys</t>
  </si>
  <si>
    <t>IRTAIMISTO JA SISUSTUS, alv-vähen.</t>
  </si>
  <si>
    <t>Kulut</t>
  </si>
  <si>
    <t>14.</t>
  </si>
  <si>
    <t>Pääoma</t>
  </si>
  <si>
    <r>
      <t xml:space="preserve">LAINAPÄÄOMA </t>
    </r>
    <r>
      <rPr>
        <sz val="9"/>
        <rFont val="Arial"/>
        <family val="2"/>
      </rPr>
      <t>yhteensä</t>
    </r>
  </si>
  <si>
    <t>Määrä</t>
  </si>
  <si>
    <t>Esimerkki Lounasravintola Oy</t>
  </si>
  <si>
    <t xml:space="preserve"> 1.</t>
  </si>
  <si>
    <t xml:space="preserve"> 2.</t>
  </si>
  <si>
    <t xml:space="preserve"> 3.</t>
  </si>
  <si>
    <t xml:space="preserve"> 4. </t>
  </si>
  <si>
    <t xml:space="preserve"> 5.</t>
  </si>
  <si>
    <t xml:space="preserve"> 6.</t>
  </si>
  <si>
    <t xml:space="preserve"> 7.</t>
  </si>
  <si>
    <t xml:space="preserve"> 8.</t>
  </si>
  <si>
    <t xml:space="preserve"> 9.</t>
  </si>
  <si>
    <t>OSAMAKSURAHOITUS</t>
  </si>
  <si>
    <t>LEASINGRAHOITUS</t>
  </si>
  <si>
    <t>15.</t>
  </si>
  <si>
    <t xml:space="preserve"> tili 10 000 €</t>
  </si>
  <si>
    <t xml:space="preserve"> LAINOJEN VAKUUDET</t>
  </si>
  <si>
    <t xml:space="preserve"> Vakuuslaji, antaja, kenelle</t>
  </si>
  <si>
    <t>Päivämäärä</t>
  </si>
  <si>
    <t>Tuki Euroa</t>
  </si>
  <si>
    <t>ALV-%</t>
  </si>
  <si>
    <t>ALV-investoinnit</t>
  </si>
  <si>
    <t>alv</t>
  </si>
  <si>
    <t>Tuet</t>
  </si>
  <si>
    <t>Ka. Tuki</t>
  </si>
  <si>
    <t xml:space="preserve"> - oletetaan 2 v tuki on 50% teoreettisestä tuesta</t>
  </si>
  <si>
    <t>MUUT HANKINNAT sis. alv</t>
  </si>
  <si>
    <t>RAHOITUS</t>
  </si>
  <si>
    <t xml:space="preserve">RAHOITUS YHTEENSÄ </t>
  </si>
  <si>
    <t>VAKUUDET YHTEENSÄ</t>
  </si>
  <si>
    <t>Yhteensä</t>
  </si>
  <si>
    <t>LEASINGRAHOITUKSEN MÄÄRÄ</t>
  </si>
  <si>
    <t>ALV 0 %-investoinnit</t>
  </si>
  <si>
    <t>Hinta</t>
  </si>
  <si>
    <t>TUKI YHTEENSÄ</t>
  </si>
  <si>
    <t>Pankki</t>
  </si>
  <si>
    <t>Pankki, luotollinen tili</t>
  </si>
  <si>
    <t>KONEET JA LAITTEET, alv 0 %</t>
  </si>
  <si>
    <t>KONEET, LAITTEET, KALUSTO sis. alv</t>
  </si>
  <si>
    <t>KONEET, LAITTEET, KALUSTO alv 0 %</t>
  </si>
  <si>
    <t>RAHAN TARVE</t>
  </si>
  <si>
    <t>Kyltit, mainosteippaukset yms.</t>
  </si>
  <si>
    <t xml:space="preserve"> Raaka-aineet, puolivalmisteet, osat, alkuvarasto</t>
  </si>
  <si>
    <t xml:space="preserve"> LISÄTIETOJA</t>
  </si>
  <si>
    <t xml:space="preserve">Vuokratakuu </t>
  </si>
  <si>
    <t>Keittiölaitteet, tarjoilulinjasto</t>
  </si>
  <si>
    <t>Astiat</t>
  </si>
  <si>
    <t>Valomainoskaapit</t>
  </si>
  <si>
    <t>Nettisivut</t>
  </si>
  <si>
    <t>Kalusteet</t>
  </si>
  <si>
    <t>Siivous yms. koneet ja välineet</t>
  </si>
  <si>
    <t>Kassakone, maksupääte, atk</t>
  </si>
  <si>
    <t xml:space="preserve">Ilmoitustilakulut </t>
  </si>
  <si>
    <t>Logo</t>
  </si>
  <si>
    <t xml:space="preserve"> 5 työntekijää x 5000 € + luotollinen</t>
  </si>
  <si>
    <t>Franchising -maksu</t>
  </si>
  <si>
    <t>Asiantuntijapalkkio: ravintolan sisustussuunnittelu</t>
  </si>
  <si>
    <t>ALKUMAINONTA sis. alv</t>
  </si>
  <si>
    <t>ALKUVARASTO sis. alv</t>
  </si>
  <si>
    <t>Rekisteröinti PRH, ravintolan tarkastusmaksu</t>
  </si>
  <si>
    <t xml:space="preserve">KÄYTTÖPÄÄOMA </t>
  </si>
  <si>
    <t>KÄYTTÖPÄÄOMA</t>
  </si>
  <si>
    <t>RAHANTARVE YHTEENSÄ</t>
  </si>
  <si>
    <t>MUUT MENOT alv 0 %</t>
  </si>
  <si>
    <t>Suoramainoskulut, somemarkkinonti</t>
  </si>
  <si>
    <t xml:space="preserve"> Kiinteistökiinnitys vapaa-ajan asunto</t>
  </si>
  <si>
    <t>TUET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</si>
</sst>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0.0\ %"/>
    <numFmt numFmtId="165" formatCode="#,##0.0"/>
  </numFmts>
  <fonts count="24" x14ac:knownFonts="1">
    <font>
      <sz val="10"/>
      <name val="Arial"/>
    </font>
    <font>
      <sz val="10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i/>
      <sz val="8"/>
      <color indexed="9"/>
      <name val="Arial"/>
      <family val="2"/>
    </font>
    <font>
      <sz val="8"/>
      <name val="Arial"/>
      <family val="2"/>
    </font>
    <font>
      <sz val="20"/>
      <color theme="0"/>
      <name val="Calibri"/>
      <family val="2"/>
    </font>
    <font>
      <b/>
      <sz val="9"/>
      <color rgb="FF000000"/>
      <name val="Verdana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10"/>
      <color rgb="FFFF0000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1"/>
      <name val="Arial"/>
      <family val="2"/>
    </font>
    <font>
      <b/>
      <sz val="8"/>
      <color theme="1"/>
      <name val="Arial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210">
    <xf numFmtId="0" fontId="0" fillId="0" borderId="0" xfId="0"/>
    <xf numFmtId="0" fontId="4" fillId="0" borderId="0" xfId="0" applyFont="1"/>
    <xf numFmtId="0" fontId="2" fillId="0" borderId="0" xfId="0" applyFont="1"/>
    <xf numFmtId="3" fontId="4" fillId="0" borderId="0" xfId="0" applyNumberFormat="1" applyFont="1" applyProtection="1">
      <protection hidden="1"/>
    </xf>
    <xf numFmtId="0" fontId="4" fillId="0" borderId="0" xfId="0" applyFont="1" applyAlignment="1">
      <alignment horizontal="right"/>
    </xf>
    <xf numFmtId="1" fontId="0" fillId="0" borderId="0" xfId="0" applyNumberFormat="1"/>
    <xf numFmtId="0" fontId="6" fillId="0" borderId="2" xfId="0" applyFont="1" applyBorder="1"/>
    <xf numFmtId="0" fontId="0" fillId="0" borderId="0" xfId="0" applyProtection="1">
      <protection hidden="1"/>
    </xf>
    <xf numFmtId="8" fontId="3" fillId="0" borderId="0" xfId="0" applyNumberFormat="1" applyFont="1"/>
    <xf numFmtId="0" fontId="7" fillId="0" borderId="0" xfId="0" applyFont="1"/>
    <xf numFmtId="0" fontId="0" fillId="2" borderId="0" xfId="0" applyFill="1" applyProtection="1">
      <protection hidden="1"/>
    </xf>
    <xf numFmtId="0" fontId="3" fillId="0" borderId="0" xfId="0" applyFont="1"/>
    <xf numFmtId="0" fontId="9" fillId="0" borderId="0" xfId="0" applyFont="1"/>
    <xf numFmtId="0" fontId="14" fillId="0" borderId="0" xfId="0" applyFont="1"/>
    <xf numFmtId="0" fontId="10" fillId="0" borderId="0" xfId="0" applyFont="1"/>
    <xf numFmtId="0" fontId="10" fillId="0" borderId="7" xfId="0" applyFont="1" applyBorder="1"/>
    <xf numFmtId="0" fontId="10" fillId="0" borderId="7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15" fillId="0" borderId="0" xfId="0" applyFont="1" applyAlignment="1">
      <alignment horizontal="center" readingOrder="1"/>
    </xf>
    <xf numFmtId="0" fontId="1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right" vertical="top"/>
      <protection hidden="1"/>
    </xf>
    <xf numFmtId="0" fontId="7" fillId="0" borderId="0" xfId="0" applyFont="1" applyAlignment="1" applyProtection="1">
      <alignment horizontal="left" vertical="top"/>
      <protection hidden="1"/>
    </xf>
    <xf numFmtId="164" fontId="0" fillId="0" borderId="0" xfId="0" applyNumberFormat="1"/>
    <xf numFmtId="0" fontId="4" fillId="0" borderId="0" xfId="0" applyFont="1" applyAlignment="1">
      <alignment horizontal="center" vertical="center"/>
    </xf>
    <xf numFmtId="3" fontId="0" fillId="0" borderId="0" xfId="0" applyNumberFormat="1"/>
    <xf numFmtId="165" fontId="0" fillId="0" borderId="0" xfId="0" applyNumberFormat="1"/>
    <xf numFmtId="164" fontId="0" fillId="0" borderId="0" xfId="1" applyNumberFormat="1" applyFont="1"/>
    <xf numFmtId="1" fontId="4" fillId="5" borderId="0" xfId="0" applyNumberFormat="1" applyFont="1" applyFill="1"/>
    <xf numFmtId="0" fontId="4" fillId="5" borderId="0" xfId="0" applyFont="1" applyFill="1"/>
    <xf numFmtId="0" fontId="17" fillId="0" borderId="0" xfId="0" applyFont="1" applyAlignment="1" applyProtection="1">
      <alignment horizontal="left" vertical="center"/>
      <protection locked="0"/>
    </xf>
    <xf numFmtId="3" fontId="10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left" vertical="center"/>
      <protection hidden="1"/>
    </xf>
    <xf numFmtId="0" fontId="0" fillId="0" borderId="0" xfId="0" applyAlignment="1">
      <alignment vertical="center"/>
    </xf>
    <xf numFmtId="0" fontId="2" fillId="0" borderId="10" xfId="0" applyFont="1" applyBorder="1" applyAlignment="1" applyProtection="1">
      <alignment horizontal="center" vertical="center"/>
      <protection hidden="1"/>
    </xf>
    <xf numFmtId="3" fontId="10" fillId="0" borderId="0" xfId="0" applyNumberFormat="1" applyFont="1" applyAlignment="1" applyProtection="1">
      <alignment vertical="center"/>
      <protection hidden="1"/>
    </xf>
    <xf numFmtId="3" fontId="9" fillId="4" borderId="5" xfId="0" applyNumberFormat="1" applyFont="1" applyFill="1" applyBorder="1" applyAlignment="1" applyProtection="1">
      <alignment vertical="center"/>
      <protection locked="0"/>
    </xf>
    <xf numFmtId="3" fontId="9" fillId="0" borderId="0" xfId="0" applyNumberFormat="1" applyFont="1" applyAlignment="1">
      <alignment vertical="center"/>
    </xf>
    <xf numFmtId="0" fontId="0" fillId="0" borderId="3" xfId="0" applyBorder="1" applyAlignment="1">
      <alignment vertical="center"/>
    </xf>
    <xf numFmtId="0" fontId="4" fillId="0" borderId="3" xfId="0" applyFont="1" applyBorder="1" applyAlignment="1" applyProtection="1">
      <alignment vertical="center"/>
      <protection hidden="1"/>
    </xf>
    <xf numFmtId="0" fontId="4" fillId="0" borderId="1" xfId="0" applyFont="1" applyBorder="1" applyAlignment="1" applyProtection="1">
      <alignment vertical="center"/>
      <protection hidden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3" fontId="9" fillId="3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0" fontId="10" fillId="0" borderId="7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2" fillId="0" borderId="0" xfId="0" applyFont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vertical="center"/>
      <protection locked="0"/>
    </xf>
    <xf numFmtId="164" fontId="9" fillId="4" borderId="5" xfId="0" applyNumberFormat="1" applyFont="1" applyFill="1" applyBorder="1" applyAlignment="1" applyProtection="1">
      <alignment vertical="center"/>
      <protection locked="0"/>
    </xf>
    <xf numFmtId="3" fontId="9" fillId="0" borderId="0" xfId="0" applyNumberFormat="1" applyFont="1" applyAlignment="1">
      <alignment horizontal="right" vertical="center"/>
    </xf>
    <xf numFmtId="0" fontId="9" fillId="4" borderId="6" xfId="0" applyFont="1" applyFill="1" applyBorder="1" applyAlignment="1" applyProtection="1">
      <alignment vertical="center"/>
      <protection locked="0"/>
    </xf>
    <xf numFmtId="0" fontId="9" fillId="4" borderId="13" xfId="0" applyFont="1" applyFill="1" applyBorder="1" applyAlignment="1" applyProtection="1">
      <alignment vertical="center"/>
      <protection locked="0"/>
    </xf>
    <xf numFmtId="3" fontId="9" fillId="4" borderId="6" xfId="0" applyNumberFormat="1" applyFont="1" applyFill="1" applyBorder="1" applyAlignment="1" applyProtection="1">
      <alignment vertical="center"/>
      <protection locked="0"/>
    </xf>
    <xf numFmtId="0" fontId="9" fillId="4" borderId="9" xfId="0" applyFont="1" applyFill="1" applyBorder="1" applyAlignment="1" applyProtection="1">
      <alignment vertical="center"/>
      <protection locked="0"/>
    </xf>
    <xf numFmtId="0" fontId="9" fillId="0" borderId="7" xfId="0" applyFont="1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9" fillId="2" borderId="7" xfId="0" applyFont="1" applyFill="1" applyBorder="1" applyAlignment="1" applyProtection="1">
      <alignment vertical="center"/>
      <protection hidden="1"/>
    </xf>
    <xf numFmtId="0" fontId="9" fillId="2" borderId="0" xfId="0" applyFont="1" applyFill="1" applyAlignment="1" applyProtection="1">
      <alignment vertical="center"/>
      <protection hidden="1"/>
    </xf>
    <xf numFmtId="3" fontId="10" fillId="2" borderId="0" xfId="0" applyNumberFormat="1" applyFont="1" applyFill="1" applyAlignment="1" applyProtection="1">
      <alignment vertical="center"/>
      <protection hidden="1"/>
    </xf>
    <xf numFmtId="0" fontId="0" fillId="0" borderId="19" xfId="0" applyBorder="1"/>
    <xf numFmtId="0" fontId="0" fillId="0" borderId="19" xfId="0" applyBorder="1" applyAlignment="1">
      <alignment vertical="center"/>
    </xf>
    <xf numFmtId="0" fontId="18" fillId="0" borderId="0" xfId="0" applyFont="1" applyProtection="1">
      <protection hidden="1"/>
    </xf>
    <xf numFmtId="0" fontId="10" fillId="0" borderId="13" xfId="0" applyFont="1" applyBorder="1" applyAlignment="1" applyProtection="1">
      <alignment vertical="center"/>
      <protection hidden="1"/>
    </xf>
    <xf numFmtId="0" fontId="6" fillId="0" borderId="2" xfId="0" applyFont="1" applyBorder="1" applyAlignment="1">
      <alignment vertical="center"/>
    </xf>
    <xf numFmtId="0" fontId="2" fillId="0" borderId="7" xfId="0" applyFont="1" applyBorder="1" applyAlignment="1" applyProtection="1">
      <alignment horizontal="left" vertical="center"/>
      <protection hidden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right"/>
    </xf>
    <xf numFmtId="3" fontId="0" fillId="0" borderId="0" xfId="0" applyNumberFormat="1" applyProtection="1">
      <protection hidden="1"/>
    </xf>
    <xf numFmtId="0" fontId="17" fillId="0" borderId="17" xfId="0" applyFont="1" applyBorder="1" applyAlignment="1" applyProtection="1">
      <alignment horizontal="left" vertical="center"/>
      <protection locked="0"/>
    </xf>
    <xf numFmtId="0" fontId="17" fillId="0" borderId="13" xfId="0" applyFont="1" applyBorder="1" applyAlignment="1" applyProtection="1">
      <alignment horizontal="left" vertical="center"/>
      <protection locked="0"/>
    </xf>
    <xf numFmtId="0" fontId="17" fillId="0" borderId="18" xfId="0" applyFont="1" applyBorder="1" applyAlignment="1" applyProtection="1">
      <alignment horizontal="left" vertical="center"/>
      <protection locked="0"/>
    </xf>
    <xf numFmtId="0" fontId="0" fillId="0" borderId="3" xfId="0" applyBorder="1"/>
    <xf numFmtId="0" fontId="0" fillId="0" borderId="10" xfId="0" applyBorder="1" applyAlignment="1">
      <alignment vertical="center"/>
    </xf>
    <xf numFmtId="0" fontId="9" fillId="0" borderId="10" xfId="0" applyFont="1" applyBorder="1" applyAlignment="1">
      <alignment vertical="center"/>
    </xf>
    <xf numFmtId="3" fontId="9" fillId="0" borderId="10" xfId="0" applyNumberFormat="1" applyFont="1" applyBorder="1" applyAlignment="1" applyProtection="1">
      <alignment horizontal="right" vertical="center"/>
      <protection hidden="1"/>
    </xf>
    <xf numFmtId="0" fontId="9" fillId="0" borderId="10" xfId="0" applyFont="1" applyBorder="1" applyAlignment="1">
      <alignment horizontal="right" vertical="center"/>
    </xf>
    <xf numFmtId="3" fontId="10" fillId="0" borderId="10" xfId="0" applyNumberFormat="1" applyFont="1" applyBorder="1" applyAlignment="1" applyProtection="1">
      <alignment horizontal="right" vertical="center"/>
      <protection hidden="1"/>
    </xf>
    <xf numFmtId="3" fontId="4" fillId="0" borderId="10" xfId="0" applyNumberFormat="1" applyFont="1" applyBorder="1" applyAlignment="1" applyProtection="1">
      <alignment vertical="center"/>
      <protection hidden="1"/>
    </xf>
    <xf numFmtId="3" fontId="4" fillId="2" borderId="10" xfId="0" applyNumberFormat="1" applyFont="1" applyFill="1" applyBorder="1" applyAlignment="1" applyProtection="1">
      <alignment vertical="center"/>
      <protection hidden="1"/>
    </xf>
    <xf numFmtId="3" fontId="4" fillId="2" borderId="10" xfId="0" applyNumberFormat="1" applyFont="1" applyFill="1" applyBorder="1" applyAlignment="1">
      <alignment vertical="center"/>
    </xf>
    <xf numFmtId="0" fontId="2" fillId="0" borderId="0" xfId="0" applyFont="1" applyAlignment="1">
      <alignment horizontal="right" vertical="top"/>
    </xf>
    <xf numFmtId="0" fontId="10" fillId="0" borderId="8" xfId="0" applyFont="1" applyBorder="1" applyAlignment="1" applyProtection="1">
      <alignment vertical="center"/>
      <protection hidden="1"/>
    </xf>
    <xf numFmtId="0" fontId="10" fillId="0" borderId="14" xfId="0" applyFont="1" applyBorder="1" applyAlignment="1" applyProtection="1">
      <alignment vertical="center"/>
      <protection hidden="1"/>
    </xf>
    <xf numFmtId="0" fontId="9" fillId="0" borderId="14" xfId="0" applyFont="1" applyBorder="1" applyAlignment="1" applyProtection="1">
      <alignment vertical="center"/>
      <protection hidden="1"/>
    </xf>
    <xf numFmtId="3" fontId="4" fillId="0" borderId="25" xfId="0" applyNumberFormat="1" applyFont="1" applyBorder="1" applyAlignment="1" applyProtection="1">
      <alignment vertical="center"/>
      <protection hidden="1"/>
    </xf>
    <xf numFmtId="0" fontId="9" fillId="4" borderId="18" xfId="0" applyFont="1" applyFill="1" applyBorder="1" applyAlignment="1" applyProtection="1">
      <alignment horizontal="left" vertical="center"/>
      <protection locked="0"/>
    </xf>
    <xf numFmtId="3" fontId="10" fillId="0" borderId="22" xfId="0" applyNumberFormat="1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>
      <alignment horizontal="center" vertical="center"/>
    </xf>
    <xf numFmtId="3" fontId="5" fillId="0" borderId="10" xfId="0" applyNumberFormat="1" applyFont="1" applyBorder="1" applyAlignment="1" applyProtection="1">
      <alignment horizontal="center" vertical="center"/>
      <protection hidden="1"/>
    </xf>
    <xf numFmtId="3" fontId="9" fillId="4" borderId="5" xfId="0" applyNumberFormat="1" applyFont="1" applyFill="1" applyBorder="1" applyAlignment="1" applyProtection="1">
      <alignment horizontal="center" vertical="center"/>
      <protection locked="0"/>
    </xf>
    <xf numFmtId="164" fontId="9" fillId="4" borderId="5" xfId="0" applyNumberFormat="1" applyFont="1" applyFill="1" applyBorder="1" applyAlignment="1" applyProtection="1">
      <alignment horizontal="center" vertical="center"/>
      <protection locked="0"/>
    </xf>
    <xf numFmtId="3" fontId="9" fillId="4" borderId="6" xfId="0" applyNumberFormat="1" applyFont="1" applyFill="1" applyBorder="1" applyAlignment="1" applyProtection="1">
      <alignment horizontal="center" vertical="center"/>
      <protection locked="0"/>
    </xf>
    <xf numFmtId="3" fontId="10" fillId="4" borderId="11" xfId="0" applyNumberFormat="1" applyFont="1" applyFill="1" applyBorder="1" applyAlignment="1" applyProtection="1">
      <alignment horizontal="center" vertical="center"/>
      <protection locked="0"/>
    </xf>
    <xf numFmtId="3" fontId="10" fillId="0" borderId="11" xfId="0" applyNumberFormat="1" applyFont="1" applyBorder="1" applyAlignment="1" applyProtection="1">
      <alignment horizontal="center" vertical="center"/>
      <protection hidden="1"/>
    </xf>
    <xf numFmtId="3" fontId="9" fillId="4" borderId="11" xfId="0" applyNumberFormat="1" applyFont="1" applyFill="1" applyBorder="1" applyAlignment="1" applyProtection="1">
      <alignment horizontal="center" vertical="center"/>
      <protection locked="0"/>
    </xf>
    <xf numFmtId="3" fontId="9" fillId="4" borderId="21" xfId="0" applyNumberFormat="1" applyFont="1" applyFill="1" applyBorder="1" applyAlignment="1" applyProtection="1">
      <alignment horizontal="center" vertical="center"/>
      <protection locked="0"/>
    </xf>
    <xf numFmtId="3" fontId="10" fillId="3" borderId="5" xfId="0" applyNumberFormat="1" applyFont="1" applyFill="1" applyBorder="1" applyAlignment="1" applyProtection="1">
      <alignment horizontal="center" vertical="center"/>
      <protection hidden="1"/>
    </xf>
    <xf numFmtId="164" fontId="10" fillId="0" borderId="5" xfId="0" applyNumberFormat="1" applyFont="1" applyBorder="1" applyAlignment="1" applyProtection="1">
      <alignment horizontal="center" vertical="center"/>
      <protection hidden="1"/>
    </xf>
    <xf numFmtId="0" fontId="4" fillId="6" borderId="0" xfId="0" applyFont="1" applyFill="1"/>
    <xf numFmtId="3" fontId="4" fillId="6" borderId="0" xfId="0" applyNumberFormat="1" applyFont="1" applyFill="1"/>
    <xf numFmtId="3" fontId="1" fillId="0" borderId="0" xfId="0" applyNumberFormat="1" applyFont="1" applyAlignment="1">
      <alignment horizontal="left" vertical="center"/>
    </xf>
    <xf numFmtId="3" fontId="1" fillId="0" borderId="17" xfId="0" applyNumberFormat="1" applyFont="1" applyBorder="1" applyAlignment="1">
      <alignment horizontal="left" vertical="center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18" xfId="0" applyFont="1" applyBorder="1" applyAlignment="1" applyProtection="1">
      <alignment horizontal="left" vertical="center"/>
      <protection locked="0"/>
    </xf>
    <xf numFmtId="3" fontId="17" fillId="0" borderId="0" xfId="0" applyNumberFormat="1" applyFont="1" applyAlignment="1">
      <alignment horizontal="left" vertical="center"/>
    </xf>
    <xf numFmtId="3" fontId="17" fillId="0" borderId="17" xfId="0" applyNumberFormat="1" applyFont="1" applyBorder="1" applyAlignment="1">
      <alignment horizontal="left" vertical="center"/>
    </xf>
    <xf numFmtId="0" fontId="0" fillId="0" borderId="4" xfId="0" applyBorder="1"/>
    <xf numFmtId="0" fontId="0" fillId="0" borderId="4" xfId="0" applyBorder="1" applyAlignment="1">
      <alignment vertical="center"/>
    </xf>
    <xf numFmtId="0" fontId="10" fillId="0" borderId="2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3" fontId="9" fillId="0" borderId="17" xfId="0" applyNumberFormat="1" applyFont="1" applyBorder="1" applyAlignment="1" applyProtection="1">
      <alignment horizontal="right" vertical="center"/>
      <protection hidden="1"/>
    </xf>
    <xf numFmtId="3" fontId="10" fillId="0" borderId="17" xfId="0" applyNumberFormat="1" applyFont="1" applyBorder="1" applyAlignment="1" applyProtection="1">
      <alignment horizontal="right" vertical="center"/>
      <protection hidden="1"/>
    </xf>
    <xf numFmtId="0" fontId="9" fillId="0" borderId="17" xfId="0" applyFont="1" applyBorder="1" applyAlignment="1">
      <alignment horizontal="right" vertical="center"/>
    </xf>
    <xf numFmtId="3" fontId="5" fillId="0" borderId="17" xfId="0" applyNumberFormat="1" applyFont="1" applyBorder="1" applyAlignment="1" applyProtection="1">
      <alignment horizontal="center" vertical="center"/>
      <protection hidden="1"/>
    </xf>
    <xf numFmtId="0" fontId="9" fillId="0" borderId="27" xfId="0" applyFont="1" applyBorder="1" applyAlignment="1" applyProtection="1">
      <alignment vertical="center"/>
      <protection hidden="1"/>
    </xf>
    <xf numFmtId="3" fontId="4" fillId="0" borderId="17" xfId="0" applyNumberFormat="1" applyFont="1" applyBorder="1" applyAlignment="1" applyProtection="1">
      <alignment vertical="center"/>
      <protection hidden="1"/>
    </xf>
    <xf numFmtId="0" fontId="9" fillId="2" borderId="27" xfId="0" applyFont="1" applyFill="1" applyBorder="1" applyAlignment="1" applyProtection="1">
      <alignment vertical="center"/>
      <protection hidden="1"/>
    </xf>
    <xf numFmtId="3" fontId="4" fillId="2" borderId="17" xfId="0" applyNumberFormat="1" applyFont="1" applyFill="1" applyBorder="1" applyAlignment="1" applyProtection="1">
      <alignment vertical="center"/>
      <protection hidden="1"/>
    </xf>
    <xf numFmtId="3" fontId="4" fillId="2" borderId="17" xfId="0" applyNumberFormat="1" applyFont="1" applyFill="1" applyBorder="1" applyAlignment="1">
      <alignment vertical="center"/>
    </xf>
    <xf numFmtId="3" fontId="5" fillId="2" borderId="17" xfId="0" applyNumberFormat="1" applyFont="1" applyFill="1" applyBorder="1" applyAlignment="1">
      <alignment horizontal="center" vertical="center"/>
    </xf>
    <xf numFmtId="0" fontId="10" fillId="0" borderId="28" xfId="0" applyFont="1" applyBorder="1" applyAlignment="1" applyProtection="1">
      <alignment vertical="center"/>
      <protection hidden="1"/>
    </xf>
    <xf numFmtId="0" fontId="9" fillId="0" borderId="13" xfId="0" applyFont="1" applyBorder="1" applyAlignment="1" applyProtection="1">
      <alignment vertical="center"/>
      <protection hidden="1"/>
    </xf>
    <xf numFmtId="0" fontId="2" fillId="0" borderId="23" xfId="0" applyFont="1" applyBorder="1" applyAlignment="1">
      <alignment horizontal="center" vertical="center"/>
    </xf>
    <xf numFmtId="0" fontId="10" fillId="0" borderId="27" xfId="0" applyFont="1" applyBorder="1"/>
    <xf numFmtId="3" fontId="10" fillId="4" borderId="5" xfId="0" applyNumberFormat="1" applyFont="1" applyFill="1" applyBorder="1" applyAlignment="1" applyProtection="1">
      <alignment horizontal="center" vertical="center"/>
      <protection locked="0"/>
    </xf>
    <xf numFmtId="3" fontId="10" fillId="0" borderId="5" xfId="0" applyNumberFormat="1" applyFont="1" applyBorder="1" applyAlignment="1" applyProtection="1">
      <alignment horizontal="center" vertical="center"/>
      <protection hidden="1"/>
    </xf>
    <xf numFmtId="0" fontId="10" fillId="0" borderId="27" xfId="0" applyFont="1" applyBorder="1" applyAlignment="1">
      <alignment horizontal="right"/>
    </xf>
    <xf numFmtId="0" fontId="10" fillId="0" borderId="28" xfId="0" applyFont="1" applyBorder="1" applyAlignment="1">
      <alignment horizontal="right"/>
    </xf>
    <xf numFmtId="0" fontId="4" fillId="0" borderId="4" xfId="0" applyFont="1" applyBorder="1" applyAlignment="1" applyProtection="1">
      <alignment vertical="center"/>
      <protection hidden="1"/>
    </xf>
    <xf numFmtId="0" fontId="4" fillId="0" borderId="23" xfId="0" applyFont="1" applyBorder="1" applyAlignment="1" applyProtection="1">
      <alignment vertical="center"/>
      <protection hidden="1"/>
    </xf>
    <xf numFmtId="0" fontId="2" fillId="0" borderId="27" xfId="0" applyFont="1" applyBorder="1" applyAlignment="1" applyProtection="1">
      <alignment horizontal="left" vertical="center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3" fontId="4" fillId="0" borderId="23" xfId="0" applyNumberFormat="1" applyFont="1" applyBorder="1" applyAlignment="1" applyProtection="1">
      <alignment vertical="center"/>
      <protection hidden="1"/>
    </xf>
    <xf numFmtId="3" fontId="9" fillId="4" borderId="29" xfId="0" applyNumberFormat="1" applyFont="1" applyFill="1" applyBorder="1" applyAlignment="1" applyProtection="1">
      <alignment horizontal="center" vertical="center"/>
      <protection locked="0"/>
    </xf>
    <xf numFmtId="0" fontId="21" fillId="0" borderId="26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9" fillId="4" borderId="9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3" fontId="17" fillId="4" borderId="5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right" indent="1"/>
    </xf>
    <xf numFmtId="0" fontId="10" fillId="0" borderId="0" xfId="0" applyFont="1" applyAlignment="1">
      <alignment horizontal="right" vertical="center"/>
    </xf>
    <xf numFmtId="0" fontId="10" fillId="0" borderId="17" xfId="0" applyFont="1" applyBorder="1" applyAlignment="1">
      <alignment horizontal="right" vertical="center"/>
    </xf>
    <xf numFmtId="0" fontId="18" fillId="0" borderId="0" xfId="0" applyFont="1" applyAlignment="1" applyProtection="1">
      <alignment horizontal="right" vertical="center"/>
      <protection hidden="1"/>
    </xf>
    <xf numFmtId="49" fontId="9" fillId="4" borderId="20" xfId="0" applyNumberFormat="1" applyFont="1" applyFill="1" applyBorder="1" applyAlignment="1" applyProtection="1">
      <alignment horizontal="left" vertical="center"/>
      <protection locked="0"/>
    </xf>
    <xf numFmtId="49" fontId="9" fillId="4" borderId="9" xfId="0" applyNumberFormat="1" applyFont="1" applyFill="1" applyBorder="1" applyAlignment="1" applyProtection="1">
      <alignment horizontal="left" vertical="center"/>
      <protection locked="0"/>
    </xf>
    <xf numFmtId="49" fontId="9" fillId="4" borderId="6" xfId="0" applyNumberFormat="1" applyFont="1" applyFill="1" applyBorder="1" applyAlignment="1" applyProtection="1">
      <alignment horizontal="left" vertical="center"/>
      <protection locked="0"/>
    </xf>
    <xf numFmtId="0" fontId="9" fillId="0" borderId="13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4" borderId="13" xfId="0" applyFont="1" applyFill="1" applyBorder="1" applyAlignment="1" applyProtection="1">
      <alignment horizontal="left" vertical="center"/>
      <protection locked="0"/>
    </xf>
    <xf numFmtId="0" fontId="9" fillId="4" borderId="18" xfId="0" applyFont="1" applyFill="1" applyBorder="1" applyAlignment="1" applyProtection="1">
      <alignment horizontal="left" vertical="center"/>
      <protection locked="0"/>
    </xf>
    <xf numFmtId="0" fontId="9" fillId="4" borderId="14" xfId="0" applyFont="1" applyFill="1" applyBorder="1" applyAlignment="1" applyProtection="1">
      <alignment horizontal="left" vertical="center"/>
      <protection locked="0"/>
    </xf>
    <xf numFmtId="49" fontId="9" fillId="4" borderId="8" xfId="0" applyNumberFormat="1" applyFont="1" applyFill="1" applyBorder="1" applyAlignment="1" applyProtection="1">
      <alignment horizontal="left" vertical="center"/>
      <protection locked="0"/>
    </xf>
    <xf numFmtId="49" fontId="9" fillId="4" borderId="14" xfId="0" applyNumberFormat="1" applyFont="1" applyFill="1" applyBorder="1" applyAlignment="1" applyProtection="1">
      <alignment horizontal="left" vertical="center"/>
      <protection locked="0"/>
    </xf>
    <xf numFmtId="3" fontId="17" fillId="0" borderId="0" xfId="0" applyNumberFormat="1" applyFont="1" applyAlignment="1" applyProtection="1">
      <alignment horizontal="left" vertical="center"/>
      <protection locked="0" hidden="1"/>
    </xf>
    <xf numFmtId="3" fontId="17" fillId="0" borderId="17" xfId="0" applyNumberFormat="1" applyFont="1" applyBorder="1" applyAlignment="1" applyProtection="1">
      <alignment horizontal="left" vertical="center"/>
      <protection locked="0" hidden="1"/>
    </xf>
    <xf numFmtId="0" fontId="9" fillId="4" borderId="9" xfId="0" applyFont="1" applyFill="1" applyBorder="1" applyAlignment="1" applyProtection="1">
      <alignment horizontal="left" vertical="center"/>
      <protection locked="0"/>
    </xf>
    <xf numFmtId="0" fontId="9" fillId="4" borderId="6" xfId="0" applyFont="1" applyFill="1" applyBorder="1" applyAlignment="1" applyProtection="1">
      <alignment horizontal="left" vertical="center"/>
      <protection locked="0"/>
    </xf>
    <xf numFmtId="3" fontId="10" fillId="0" borderId="15" xfId="0" applyNumberFormat="1" applyFont="1" applyBorder="1" applyAlignment="1" applyProtection="1">
      <alignment horizontal="center" vertical="center"/>
      <protection hidden="1"/>
    </xf>
    <xf numFmtId="3" fontId="10" fillId="0" borderId="16" xfId="0" applyNumberFormat="1" applyFont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right" vertical="center" indent="1"/>
    </xf>
    <xf numFmtId="3" fontId="10" fillId="0" borderId="8" xfId="0" applyNumberFormat="1" applyFont="1" applyBorder="1" applyAlignment="1" applyProtection="1">
      <alignment horizontal="center" vertical="center"/>
      <protection hidden="1"/>
    </xf>
    <xf numFmtId="3" fontId="10" fillId="0" borderId="24" xfId="0" applyNumberFormat="1" applyFont="1" applyBorder="1" applyAlignment="1" applyProtection="1">
      <alignment horizontal="center" vertical="center"/>
      <protection hidden="1"/>
    </xf>
    <xf numFmtId="49" fontId="9" fillId="4" borderId="12" xfId="0" applyNumberFormat="1" applyFont="1" applyFill="1" applyBorder="1" applyAlignment="1" applyProtection="1">
      <alignment horizontal="left" vertical="center"/>
      <protection locked="0"/>
    </xf>
    <xf numFmtId="49" fontId="9" fillId="4" borderId="13" xfId="0" applyNumberFormat="1" applyFont="1" applyFill="1" applyBorder="1" applyAlignment="1" applyProtection="1">
      <alignment horizontal="left" vertical="center"/>
      <protection locked="0"/>
    </xf>
    <xf numFmtId="49" fontId="9" fillId="4" borderId="18" xfId="0" applyNumberFormat="1" applyFont="1" applyFill="1" applyBorder="1" applyAlignment="1" applyProtection="1">
      <alignment horizontal="left" vertical="center"/>
      <protection locked="0"/>
    </xf>
    <xf numFmtId="3" fontId="10" fillId="4" borderId="15" xfId="0" applyNumberFormat="1" applyFont="1" applyFill="1" applyBorder="1" applyAlignment="1" applyProtection="1">
      <alignment horizontal="center" vertical="center"/>
      <protection locked="0"/>
    </xf>
    <xf numFmtId="3" fontId="10" fillId="4" borderId="16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0" fontId="4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22" fillId="0" borderId="30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3" fontId="10" fillId="0" borderId="15" xfId="0" applyNumberFormat="1" applyFont="1" applyBorder="1" applyAlignment="1" applyProtection="1">
      <alignment horizontal="right" vertical="center"/>
      <protection hidden="1"/>
    </xf>
    <xf numFmtId="3" fontId="10" fillId="0" borderId="16" xfId="0" applyNumberFormat="1" applyFont="1" applyBorder="1" applyAlignment="1" applyProtection="1">
      <alignment horizontal="right" vertical="center"/>
      <protection hidden="1"/>
    </xf>
    <xf numFmtId="0" fontId="9" fillId="4" borderId="9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9" fillId="4" borderId="13" xfId="0" applyFont="1" applyFill="1" applyBorder="1" applyAlignment="1">
      <alignment horizontal="left" vertical="center"/>
    </xf>
    <xf numFmtId="0" fontId="9" fillId="4" borderId="18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 vertical="top" wrapText="1"/>
    </xf>
    <xf numFmtId="0" fontId="4" fillId="4" borderId="13" xfId="0" applyFont="1" applyFill="1" applyBorder="1" applyAlignment="1" applyProtection="1">
      <alignment horizontal="left" vertical="center"/>
      <protection locked="0"/>
    </xf>
    <xf numFmtId="0" fontId="0" fillId="4" borderId="13" xfId="0" applyFill="1" applyBorder="1" applyAlignment="1" applyProtection="1">
      <alignment horizontal="left" vertical="center"/>
      <protection locked="0"/>
    </xf>
    <xf numFmtId="14" fontId="7" fillId="0" borderId="0" xfId="0" applyNumberFormat="1" applyFont="1" applyAlignment="1">
      <alignment horizontal="right" vertical="top"/>
    </xf>
    <xf numFmtId="0" fontId="0" fillId="0" borderId="0" xfId="0" applyAlignment="1">
      <alignment horizontal="right" vertical="top"/>
    </xf>
    <xf numFmtId="0" fontId="10" fillId="4" borderId="13" xfId="0" applyFont="1" applyFill="1" applyBorder="1" applyAlignment="1" applyProtection="1">
      <alignment horizontal="left" vertical="center"/>
      <protection locked="0"/>
    </xf>
    <xf numFmtId="14" fontId="10" fillId="4" borderId="13" xfId="0" applyNumberFormat="1" applyFont="1" applyFill="1" applyBorder="1" applyAlignment="1" applyProtection="1">
      <alignment horizontal="left" vertical="center"/>
      <protection locked="0"/>
    </xf>
    <xf numFmtId="14" fontId="10" fillId="0" borderId="0" xfId="0" applyNumberFormat="1" applyFont="1" applyAlignment="1" applyProtection="1">
      <alignment horizontal="center"/>
      <protection hidden="1"/>
    </xf>
    <xf numFmtId="0" fontId="10" fillId="0" borderId="17" xfId="0" applyFont="1" applyBorder="1" applyAlignment="1">
      <alignment horizontal="right" vertical="center" indent="1"/>
    </xf>
    <xf numFmtId="3" fontId="10" fillId="0" borderId="6" xfId="0" applyNumberFormat="1" applyFont="1" applyBorder="1" applyAlignment="1" applyProtection="1">
      <alignment horizontal="center" vertical="center"/>
      <protection hidden="1"/>
    </xf>
    <xf numFmtId="3" fontId="10" fillId="4" borderId="6" xfId="0" applyNumberFormat="1" applyFont="1" applyFill="1" applyBorder="1" applyAlignment="1" applyProtection="1">
      <alignment horizontal="center" vertical="center"/>
      <protection locked="0"/>
    </xf>
    <xf numFmtId="49" fontId="9" fillId="4" borderId="28" xfId="0" applyNumberFormat="1" applyFont="1" applyFill="1" applyBorder="1" applyAlignment="1" applyProtection="1">
      <alignment horizontal="left" vertical="center"/>
      <protection locked="0"/>
    </xf>
    <xf numFmtId="49" fontId="9" fillId="4" borderId="15" xfId="0" applyNumberFormat="1" applyFont="1" applyFill="1" applyBorder="1" applyAlignment="1" applyProtection="1">
      <alignment horizontal="left" vertical="center"/>
      <protection locked="0"/>
    </xf>
    <xf numFmtId="0" fontId="4" fillId="0" borderId="4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22" fillId="0" borderId="2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Rahoitustarvelaskelma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hyperlink" Target="#Esimerkki!A1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841099</xdr:colOff>
      <xdr:row>2</xdr:row>
      <xdr:rowOff>21836</xdr:rowOff>
    </xdr:from>
    <xdr:to>
      <xdr:col>10</xdr:col>
      <xdr:colOff>58616</xdr:colOff>
      <xdr:row>3</xdr:row>
      <xdr:rowOff>118991</xdr:rowOff>
    </xdr:to>
    <xdr:sp macro="" textlink="">
      <xdr:nvSpPr>
        <xdr:cNvPr id="2" name="Tekstikehys 7">
          <a:extLst>
            <a:ext uri="{FF2B5EF4-FFF2-40B4-BE49-F238E27FC236}">
              <a16:creationId xmlns:a16="http://schemas.microsoft.com/office/drawing/2014/main" id="{E0DC1300-D497-4A15-8603-206B6AED4294}"/>
            </a:ext>
          </a:extLst>
        </xdr:cNvPr>
        <xdr:cNvSpPr txBox="1"/>
      </xdr:nvSpPr>
      <xdr:spPr>
        <a:xfrm>
          <a:off x="2174599" y="241644"/>
          <a:ext cx="5093709" cy="251020"/>
        </a:xfrm>
        <a:prstGeom prst="rect">
          <a:avLst/>
        </a:prstGeom>
        <a:solidFill>
          <a:schemeClr val="accent1">
            <a:lumMod val="75000"/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fi-FI" sz="1400" b="1" i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Arial" pitchFamily="34" charset="0"/>
            </a:rPr>
            <a:t>YT8 RAHOITUSTARVELASKELMA </a:t>
          </a:r>
          <a:r>
            <a:rPr lang="fi-FI" sz="16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ESIMERKKI</a:t>
          </a:r>
          <a:endParaRPr lang="fi-FI" sz="1600" b="1" i="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9525</xdr:colOff>
      <xdr:row>67</xdr:row>
      <xdr:rowOff>95251</xdr:rowOff>
    </xdr:from>
    <xdr:to>
      <xdr:col>10</xdr:col>
      <xdr:colOff>123825</xdr:colOff>
      <xdr:row>71</xdr:row>
      <xdr:rowOff>66676</xdr:rowOff>
    </xdr:to>
    <xdr:sp macro="" textlink="">
      <xdr:nvSpPr>
        <xdr:cNvPr id="6" name="Tekstiruutu 5">
          <a:extLst>
            <a:ext uri="{FF2B5EF4-FFF2-40B4-BE49-F238E27FC236}">
              <a16:creationId xmlns:a16="http://schemas.microsoft.com/office/drawing/2014/main" id="{CFAE80C1-5B35-45F1-A3A6-3F467C0FC2AF}"/>
            </a:ext>
          </a:extLst>
        </xdr:cNvPr>
        <xdr:cNvSpPr txBox="1"/>
      </xdr:nvSpPr>
      <xdr:spPr>
        <a:xfrm>
          <a:off x="1183005" y="10222231"/>
          <a:ext cx="5943600" cy="6419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900" b="1"/>
            <a:t>Ohjelman antamien tulosten oikeellisuus ja vastuu tuloksista</a:t>
          </a:r>
          <a:br>
            <a:rPr lang="fi-FI" sz="1100"/>
          </a:br>
          <a:r>
            <a:rPr lang="fi-FI" sz="900"/>
            <a:t>Käyttäjä tiedostaa, että ohjelma voi sisältää virheitä ja ohjelman antamat tulokset ovat viitteellisiä ja suuntaa-antavia.  Käyttäjä käyttää ohjelmaa ja tulkitsee tuloksia omalla vastuullaan.</a:t>
          </a:r>
          <a:endParaRPr lang="fi-FI" sz="1100"/>
        </a:p>
      </xdr:txBody>
    </xdr:sp>
    <xdr:clientData/>
  </xdr:twoCellAnchor>
  <xdr:twoCellAnchor editAs="oneCell">
    <xdr:from>
      <xdr:col>1</xdr:col>
      <xdr:colOff>33335</xdr:colOff>
      <xdr:row>1</xdr:row>
      <xdr:rowOff>21688</xdr:rowOff>
    </xdr:from>
    <xdr:to>
      <xdr:col>2</xdr:col>
      <xdr:colOff>835497</xdr:colOff>
      <xdr:row>3</xdr:row>
      <xdr:rowOff>152401</xdr:rowOff>
    </xdr:to>
    <xdr:pic>
      <xdr:nvPicPr>
        <xdr:cNvPr id="7" name="Kuva 6">
          <a:extLst>
            <a:ext uri="{FF2B5EF4-FFF2-40B4-BE49-F238E27FC236}">
              <a16:creationId xmlns:a16="http://schemas.microsoft.com/office/drawing/2014/main" id="{5DC322C4-9872-496A-9415-738F696DD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815" y="174088"/>
          <a:ext cx="983772" cy="344073"/>
        </a:xfrm>
        <a:prstGeom prst="rect">
          <a:avLst/>
        </a:prstGeom>
      </xdr:spPr>
    </xdr:pic>
    <xdr:clientData/>
  </xdr:twoCellAnchor>
  <xdr:twoCellAnchor>
    <xdr:from>
      <xdr:col>4</xdr:col>
      <xdr:colOff>618490</xdr:colOff>
      <xdr:row>48</xdr:row>
      <xdr:rowOff>1270</xdr:rowOff>
    </xdr:from>
    <xdr:to>
      <xdr:col>7</xdr:col>
      <xdr:colOff>6350</xdr:colOff>
      <xdr:row>50</xdr:row>
      <xdr:rowOff>40640</xdr:rowOff>
    </xdr:to>
    <xdr:sp macro="" textlink="">
      <xdr:nvSpPr>
        <xdr:cNvPr id="5" name="Ellipsi 4">
          <a:extLst>
            <a:ext uri="{FF2B5EF4-FFF2-40B4-BE49-F238E27FC236}">
              <a16:creationId xmlns:a16="http://schemas.microsoft.com/office/drawing/2014/main" id="{2B4C4D40-237A-4C0B-A599-CE4A978D1F31}"/>
            </a:ext>
          </a:extLst>
        </xdr:cNvPr>
        <xdr:cNvSpPr/>
      </xdr:nvSpPr>
      <xdr:spPr>
        <a:xfrm>
          <a:off x="4625340" y="7430770"/>
          <a:ext cx="810260" cy="299720"/>
        </a:xfrm>
        <a:prstGeom prst="ellipse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3</xdr:col>
      <xdr:colOff>398780</xdr:colOff>
      <xdr:row>60</xdr:row>
      <xdr:rowOff>114300</xdr:rowOff>
    </xdr:from>
    <xdr:to>
      <xdr:col>5</xdr:col>
      <xdr:colOff>52070</xdr:colOff>
      <xdr:row>62</xdr:row>
      <xdr:rowOff>53340</xdr:rowOff>
    </xdr:to>
    <xdr:sp macro="" textlink="">
      <xdr:nvSpPr>
        <xdr:cNvPr id="8" name="Ellipsi 7">
          <a:extLst>
            <a:ext uri="{FF2B5EF4-FFF2-40B4-BE49-F238E27FC236}">
              <a16:creationId xmlns:a16="http://schemas.microsoft.com/office/drawing/2014/main" id="{5C3AC42A-18CB-47E8-9920-7884871CD337}"/>
            </a:ext>
          </a:extLst>
        </xdr:cNvPr>
        <xdr:cNvSpPr/>
      </xdr:nvSpPr>
      <xdr:spPr>
        <a:xfrm>
          <a:off x="3954780" y="9404350"/>
          <a:ext cx="777240" cy="294640"/>
        </a:xfrm>
        <a:prstGeom prst="ellipse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4</xdr:col>
      <xdr:colOff>334010</xdr:colOff>
      <xdr:row>50</xdr:row>
      <xdr:rowOff>40640</xdr:rowOff>
    </xdr:from>
    <xdr:to>
      <xdr:col>6</xdr:col>
      <xdr:colOff>273050</xdr:colOff>
      <xdr:row>60</xdr:row>
      <xdr:rowOff>114300</xdr:rowOff>
    </xdr:to>
    <xdr:cxnSp macro="">
      <xdr:nvCxnSpPr>
        <xdr:cNvPr id="10" name="Suora yhdysviiva 9">
          <a:extLst>
            <a:ext uri="{FF2B5EF4-FFF2-40B4-BE49-F238E27FC236}">
              <a16:creationId xmlns:a16="http://schemas.microsoft.com/office/drawing/2014/main" id="{AEB466F2-43C0-4A6F-9F64-4ED50500A65C}"/>
            </a:ext>
          </a:extLst>
        </xdr:cNvPr>
        <xdr:cNvCxnSpPr>
          <a:stCxn id="8" idx="0"/>
          <a:endCxn id="5" idx="4"/>
        </xdr:cNvCxnSpPr>
      </xdr:nvCxnSpPr>
      <xdr:spPr>
        <a:xfrm flipV="1">
          <a:off x="4340860" y="7730490"/>
          <a:ext cx="688340" cy="16738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384810</xdr:colOff>
      <xdr:row>5</xdr:row>
      <xdr:rowOff>59690</xdr:rowOff>
    </xdr:from>
    <xdr:to>
      <xdr:col>14</xdr:col>
      <xdr:colOff>389890</xdr:colOff>
      <xdr:row>8</xdr:row>
      <xdr:rowOff>62230</xdr:rowOff>
    </xdr:to>
    <xdr:sp macro="" textlink="">
      <xdr:nvSpPr>
        <xdr:cNvPr id="9" name="Suorakulmio: Pyöristetyt kulmat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051D41-7438-45BC-8994-80A601284068}"/>
            </a:ext>
          </a:extLst>
        </xdr:cNvPr>
        <xdr:cNvSpPr/>
      </xdr:nvSpPr>
      <xdr:spPr>
        <a:xfrm>
          <a:off x="8106410" y="834390"/>
          <a:ext cx="1833880" cy="491490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i-FI" sz="1400" b="1"/>
            <a:t>LASKELMAAN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668897</xdr:colOff>
      <xdr:row>2</xdr:row>
      <xdr:rowOff>3385</xdr:rowOff>
    </xdr:from>
    <xdr:to>
      <xdr:col>7</xdr:col>
      <xdr:colOff>182216</xdr:colOff>
      <xdr:row>4</xdr:row>
      <xdr:rowOff>16565</xdr:rowOff>
    </xdr:to>
    <xdr:sp macro="" textlink="">
      <xdr:nvSpPr>
        <xdr:cNvPr id="8" name="Tekstikehys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1994114" y="218733"/>
          <a:ext cx="3439276" cy="361049"/>
        </a:xfrm>
        <a:prstGeom prst="rect">
          <a:avLst/>
        </a:prstGeom>
        <a:solidFill>
          <a:schemeClr val="accent1">
            <a:lumMod val="75000"/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fi-FI" sz="1200" b="1" i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Arial" pitchFamily="34" charset="0"/>
            </a:rPr>
            <a:t>YT8 RAHOITUSTARVELASKELMA</a:t>
          </a:r>
        </a:p>
      </xdr:txBody>
    </xdr:sp>
    <xdr:clientData/>
  </xdr:twoCellAnchor>
  <xdr:twoCellAnchor>
    <xdr:from>
      <xdr:col>1</xdr:col>
      <xdr:colOff>9525</xdr:colOff>
      <xdr:row>67</xdr:row>
      <xdr:rowOff>95251</xdr:rowOff>
    </xdr:from>
    <xdr:to>
      <xdr:col>10</xdr:col>
      <xdr:colOff>123825</xdr:colOff>
      <xdr:row>71</xdr:row>
      <xdr:rowOff>66676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9628E66D-BD12-4A87-A2F2-E56379F26B1D}"/>
            </a:ext>
          </a:extLst>
        </xdr:cNvPr>
        <xdr:cNvSpPr txBox="1"/>
      </xdr:nvSpPr>
      <xdr:spPr>
        <a:xfrm>
          <a:off x="1152525" y="10429876"/>
          <a:ext cx="5772150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900" b="1"/>
            <a:t>Ohjelman antamien tulosten oikeellisuus ja vastuu tuloksista</a:t>
          </a:r>
          <a:br>
            <a:rPr lang="fi-FI" sz="1100"/>
          </a:br>
          <a:r>
            <a:rPr lang="fi-FI" sz="900"/>
            <a:t>Käyttäjä tiedostaa, että ohjelma voi sisältää virheitä ja ohjelman antamat tulokset ovat viitteellisiä ja suuntaa-antavia.  </a:t>
          </a:r>
          <a:br>
            <a:rPr lang="fi-FI" sz="900"/>
          </a:br>
          <a:r>
            <a:rPr lang="fi-FI" sz="900"/>
            <a:t>Käyttäjä käyttää ohjelmaa ja tulkitsee tuloksia omalla vastuullaan.</a:t>
          </a:r>
          <a:endParaRPr lang="fi-FI" sz="1100"/>
        </a:p>
      </xdr:txBody>
    </xdr:sp>
    <xdr:clientData/>
  </xdr:twoCellAnchor>
  <xdr:twoCellAnchor editAs="oneCell">
    <xdr:from>
      <xdr:col>1</xdr:col>
      <xdr:colOff>26667</xdr:colOff>
      <xdr:row>1</xdr:row>
      <xdr:rowOff>42643</xdr:rowOff>
    </xdr:from>
    <xdr:to>
      <xdr:col>2</xdr:col>
      <xdr:colOff>650557</xdr:colOff>
      <xdr:row>3</xdr:row>
      <xdr:rowOff>110608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C1C81766-7220-4ADB-86EB-BCE8C3B39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1417" y="193456"/>
          <a:ext cx="808040" cy="279737"/>
        </a:xfrm>
        <a:prstGeom prst="rect">
          <a:avLst/>
        </a:prstGeom>
      </xdr:spPr>
    </xdr:pic>
    <xdr:clientData/>
  </xdr:twoCellAnchor>
  <xdr:twoCellAnchor>
    <xdr:from>
      <xdr:col>11</xdr:col>
      <xdr:colOff>263048</xdr:colOff>
      <xdr:row>3</xdr:row>
      <xdr:rowOff>179236</xdr:rowOff>
    </xdr:from>
    <xdr:to>
      <xdr:col>18</xdr:col>
      <xdr:colOff>296463</xdr:colOff>
      <xdr:row>15</xdr:row>
      <xdr:rowOff>99391</xdr:rowOff>
    </xdr:to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D1433BB2-024E-4D8B-806E-0AAFAD1B412E}"/>
            </a:ext>
          </a:extLst>
        </xdr:cNvPr>
        <xdr:cNvSpPr txBox="1"/>
      </xdr:nvSpPr>
      <xdr:spPr>
        <a:xfrm>
          <a:off x="8026613" y="554714"/>
          <a:ext cx="4285154" cy="1996329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OHJE</a:t>
          </a:r>
          <a:b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Rahoitustarvelaskelma</a:t>
          </a:r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lla lasketaan paljonko rahaa tarvitaan yritystoiminnan aloittamiseen ja miten rahoitus järjestetään.</a:t>
          </a:r>
          <a:b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Täytä keltaisia soluja. </a:t>
          </a:r>
        </a:p>
        <a:p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Sijoita arvonlisäverolliset ja arvonlisäverottomat kustannukset oikeille riveille. Otsikoiden alle keltaisiin soluihin voit kirjoittaa omat nimikkeet. </a:t>
          </a:r>
        </a:p>
        <a:p>
          <a:endParaRPr lang="fi-FI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RAHANTARVE YHTEENSÄ JA RAHOITUS YHTEENSÄ </a:t>
          </a: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tulee olla yhtäsuuret. Erotuksen voit korjata kohdassa 8. KÄYTTÖPÄÄOMA eli ylimääräiset rahat sijoitetaan kassaan. </a:t>
          </a:r>
          <a:endParaRPr lang="fi-FI" sz="1100"/>
        </a:p>
      </xdr:txBody>
    </xdr:sp>
    <xdr:clientData/>
  </xdr:twoCellAnchor>
  <xdr:twoCellAnchor>
    <xdr:from>
      <xdr:col>12</xdr:col>
      <xdr:colOff>96519</xdr:colOff>
      <xdr:row>18</xdr:row>
      <xdr:rowOff>93186</xdr:rowOff>
    </xdr:from>
    <xdr:to>
      <xdr:col>15</xdr:col>
      <xdr:colOff>96838</xdr:colOff>
      <xdr:row>21</xdr:row>
      <xdr:rowOff>98583</xdr:rowOff>
    </xdr:to>
    <xdr:sp macro="" textlink="">
      <xdr:nvSpPr>
        <xdr:cNvPr id="11" name="Suorakulmio: Pyöristetyt kulmat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E937C8-518C-42AE-A259-F729C2FF85E9}"/>
            </a:ext>
          </a:extLst>
        </xdr:cNvPr>
        <xdr:cNvSpPr/>
      </xdr:nvSpPr>
      <xdr:spPr>
        <a:xfrm>
          <a:off x="8453119" y="3001486"/>
          <a:ext cx="1829119" cy="487997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i-FI" sz="1400" b="1"/>
            <a:t>ESIMERKKI</a:t>
          </a:r>
        </a:p>
      </xdr:txBody>
    </xdr:sp>
    <xdr:clientData/>
  </xdr:twoCellAnchor>
  <xdr:twoCellAnchor editAs="oneCell">
    <xdr:from>
      <xdr:col>8</xdr:col>
      <xdr:colOff>289892</xdr:colOff>
      <xdr:row>2</xdr:row>
      <xdr:rowOff>108207</xdr:rowOff>
    </xdr:from>
    <xdr:to>
      <xdr:col>10</xdr:col>
      <xdr:colOff>612913</xdr:colOff>
      <xdr:row>5</xdr:row>
      <xdr:rowOff>30811</xdr:rowOff>
    </xdr:to>
    <xdr:pic>
      <xdr:nvPicPr>
        <xdr:cNvPr id="109" name="Kuva 108">
          <a:extLst>
            <a:ext uri="{FF2B5EF4-FFF2-40B4-BE49-F238E27FC236}">
              <a16:creationId xmlns:a16="http://schemas.microsoft.com/office/drawing/2014/main" id="{7448951A-67CF-55C5-4508-134740CDD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9740" y="323555"/>
          <a:ext cx="1366630" cy="4775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1787E-9D11-4520-8178-1F5321672C0C}">
  <sheetPr>
    <tabColor rgb="FFFFC000"/>
  </sheetPr>
  <dimension ref="A1:P68"/>
  <sheetViews>
    <sheetView showGridLines="0" showZeros="0" zoomScale="110" zoomScaleNormal="110" workbookViewId="0">
      <selection activeCell="R31" sqref="R31"/>
    </sheetView>
  </sheetViews>
  <sheetFormatPr defaultRowHeight="12.75" x14ac:dyDescent="0.2"/>
  <cols>
    <col min="1" max="1" width="17.140625" customWidth="1"/>
    <col min="2" max="2" width="2.85546875" customWidth="1"/>
    <col min="3" max="3" width="31.85546875" customWidth="1"/>
    <col min="4" max="4" width="8.85546875" customWidth="1"/>
    <col min="5" max="5" width="10.42578125" customWidth="1"/>
    <col min="6" max="6" width="1.140625" customWidth="1"/>
    <col min="7" max="7" width="9.7109375" customWidth="1"/>
    <col min="8" max="8" width="7.28515625" customWidth="1"/>
    <col min="9" max="9" width="7.85546875" customWidth="1"/>
    <col min="10" max="10" width="11" customWidth="1"/>
    <col min="11" max="11" width="9" customWidth="1"/>
  </cols>
  <sheetData>
    <row r="1" spans="1:13" ht="12" customHeight="1" x14ac:dyDescent="0.2">
      <c r="B1" s="19"/>
    </row>
    <row r="2" spans="1:13" ht="5.25" customHeight="1" x14ac:dyDescent="0.2"/>
    <row r="3" spans="1:13" ht="12" customHeight="1" x14ac:dyDescent="0.2">
      <c r="I3" s="87"/>
      <c r="J3" s="192"/>
      <c r="K3" s="192"/>
    </row>
    <row r="4" spans="1:13" ht="16.350000000000001" customHeight="1" x14ac:dyDescent="0.4">
      <c r="I4" s="193"/>
      <c r="J4" s="193"/>
      <c r="K4" s="193"/>
      <c r="M4" s="13" t="s">
        <v>17</v>
      </c>
    </row>
    <row r="5" spans="1:13" ht="16.5" customHeight="1" x14ac:dyDescent="0.2">
      <c r="B5" s="9" t="s">
        <v>11</v>
      </c>
      <c r="I5" s="193"/>
      <c r="J5" s="193"/>
      <c r="K5" s="193"/>
    </row>
    <row r="6" spans="1:13" ht="13.5" customHeight="1" x14ac:dyDescent="0.2">
      <c r="A6" s="4" t="s">
        <v>0</v>
      </c>
      <c r="B6" s="194" t="s">
        <v>27</v>
      </c>
      <c r="C6" s="195"/>
      <c r="D6" s="195"/>
      <c r="E6" s="195"/>
      <c r="H6" s="196"/>
      <c r="I6" s="197"/>
      <c r="J6" s="22"/>
      <c r="K6" s="22"/>
    </row>
    <row r="7" spans="1:13" ht="12.75" customHeight="1" x14ac:dyDescent="0.2">
      <c r="A7" s="4"/>
      <c r="B7" s="9" t="s">
        <v>1</v>
      </c>
      <c r="H7" s="9" t="s">
        <v>43</v>
      </c>
      <c r="I7" s="22"/>
      <c r="J7" s="23"/>
      <c r="K7" s="22"/>
    </row>
    <row r="8" spans="1:13" ht="13.5" customHeight="1" x14ac:dyDescent="0.2">
      <c r="A8" s="4" t="s">
        <v>0</v>
      </c>
      <c r="B8" s="198"/>
      <c r="C8" s="159"/>
      <c r="D8" s="159"/>
      <c r="E8" s="159"/>
      <c r="F8" s="11"/>
      <c r="G8" s="17" t="s">
        <v>0</v>
      </c>
      <c r="H8" s="199">
        <v>0</v>
      </c>
      <c r="I8" s="198"/>
      <c r="J8" s="200"/>
      <c r="K8" s="200"/>
    </row>
    <row r="9" spans="1:13" ht="5.25" customHeight="1" thickBot="1" x14ac:dyDescent="0.25">
      <c r="B9" s="65"/>
      <c r="C9" s="66"/>
    </row>
    <row r="10" spans="1:13" ht="15.75" x14ac:dyDescent="0.2">
      <c r="B10" s="69" t="s">
        <v>65</v>
      </c>
      <c r="C10" s="78"/>
      <c r="D10" s="39"/>
      <c r="E10" s="179"/>
      <c r="F10" s="179"/>
      <c r="G10" s="180"/>
      <c r="H10" s="181" t="s">
        <v>68</v>
      </c>
      <c r="I10" s="182"/>
      <c r="J10" s="182"/>
      <c r="K10" s="183"/>
      <c r="M10" s="18"/>
    </row>
    <row r="11" spans="1:13" x14ac:dyDescent="0.2">
      <c r="B11" s="47" t="s">
        <v>28</v>
      </c>
      <c r="C11" s="42" t="s">
        <v>4</v>
      </c>
      <c r="D11" s="43"/>
      <c r="E11" s="48" t="s">
        <v>22</v>
      </c>
      <c r="F11" s="49"/>
      <c r="G11" s="79"/>
      <c r="H11" s="184"/>
      <c r="I11" s="184"/>
      <c r="J11" s="184"/>
      <c r="K11" s="185"/>
    </row>
    <row r="12" spans="1:13" x14ac:dyDescent="0.2">
      <c r="B12" s="50"/>
      <c r="C12" s="190" t="s">
        <v>84</v>
      </c>
      <c r="D12" s="191"/>
      <c r="E12" s="96">
        <v>1000</v>
      </c>
      <c r="F12" s="38"/>
      <c r="G12" s="80"/>
      <c r="H12" s="31"/>
      <c r="I12" s="31"/>
      <c r="J12" s="31"/>
      <c r="K12" s="75"/>
    </row>
    <row r="13" spans="1:13" x14ac:dyDescent="0.2">
      <c r="B13" s="50"/>
      <c r="C13" s="147" t="s">
        <v>81</v>
      </c>
      <c r="D13" s="148"/>
      <c r="E13" s="96">
        <v>1000</v>
      </c>
      <c r="F13" s="38"/>
      <c r="G13" s="94" t="s">
        <v>55</v>
      </c>
      <c r="H13" s="31"/>
      <c r="I13" s="31"/>
      <c r="J13" s="31"/>
      <c r="K13" s="75"/>
    </row>
    <row r="14" spans="1:13" x14ac:dyDescent="0.2">
      <c r="B14" s="50"/>
      <c r="C14" s="188" t="s">
        <v>80</v>
      </c>
      <c r="D14" s="189"/>
      <c r="E14" s="96">
        <v>9900</v>
      </c>
      <c r="F14" s="168">
        <f>SUM(E12:E14)</f>
        <v>11900</v>
      </c>
      <c r="G14" s="169"/>
      <c r="H14" s="31"/>
      <c r="I14" s="31"/>
      <c r="J14" s="31"/>
      <c r="K14" s="75"/>
    </row>
    <row r="15" spans="1:13" ht="13.5" customHeight="1" x14ac:dyDescent="0.2">
      <c r="B15" s="47" t="s">
        <v>29</v>
      </c>
      <c r="C15" s="42" t="s">
        <v>5</v>
      </c>
      <c r="D15" s="51" t="s">
        <v>18</v>
      </c>
      <c r="E15" s="48" t="s">
        <v>22</v>
      </c>
      <c r="F15" s="44"/>
      <c r="G15" s="81"/>
      <c r="H15" s="31"/>
      <c r="I15" s="31"/>
      <c r="J15" s="31"/>
      <c r="K15" s="75"/>
      <c r="M15" s="18"/>
    </row>
    <row r="16" spans="1:13" ht="12.75" customHeight="1" x14ac:dyDescent="0.2">
      <c r="B16" s="47"/>
      <c r="C16" s="52"/>
      <c r="D16" s="97">
        <v>0</v>
      </c>
      <c r="E16" s="96">
        <v>0</v>
      </c>
      <c r="F16" s="54"/>
      <c r="G16" s="81"/>
      <c r="H16" s="31"/>
      <c r="I16" s="31"/>
      <c r="J16" s="31"/>
      <c r="K16" s="75"/>
    </row>
    <row r="17" spans="2:11" ht="12.75" customHeight="1" x14ac:dyDescent="0.2">
      <c r="B17" s="50"/>
      <c r="C17" s="55"/>
      <c r="D17" s="97">
        <v>0</v>
      </c>
      <c r="E17" s="96">
        <v>0</v>
      </c>
      <c r="F17" s="54"/>
      <c r="G17" s="94" t="s">
        <v>55</v>
      </c>
      <c r="H17" s="31"/>
      <c r="I17" s="31"/>
      <c r="J17" s="31"/>
      <c r="K17" s="75"/>
    </row>
    <row r="18" spans="2:11" ht="12.75" customHeight="1" x14ac:dyDescent="0.2">
      <c r="B18" s="50"/>
      <c r="C18" s="55"/>
      <c r="D18" s="97">
        <v>0</v>
      </c>
      <c r="E18" s="96">
        <v>0</v>
      </c>
      <c r="F18" s="168">
        <f>SUM(E16:E18)</f>
        <v>0</v>
      </c>
      <c r="G18" s="169"/>
      <c r="H18" s="31"/>
      <c r="I18" s="31"/>
      <c r="J18" s="31"/>
      <c r="K18" s="75"/>
    </row>
    <row r="19" spans="2:11" ht="13.5" customHeight="1" x14ac:dyDescent="0.2">
      <c r="B19" s="47" t="s">
        <v>30</v>
      </c>
      <c r="C19" s="42" t="s">
        <v>63</v>
      </c>
      <c r="D19" s="51" t="s">
        <v>18</v>
      </c>
      <c r="E19" s="48" t="s">
        <v>22</v>
      </c>
      <c r="F19" s="44"/>
      <c r="G19" s="83"/>
      <c r="H19" s="31"/>
      <c r="I19" s="31"/>
      <c r="J19" s="31"/>
      <c r="K19" s="75"/>
    </row>
    <row r="20" spans="2:11" ht="12.75" customHeight="1" x14ac:dyDescent="0.2">
      <c r="B20" s="50"/>
      <c r="C20" s="56" t="s">
        <v>70</v>
      </c>
      <c r="D20" s="97">
        <v>0</v>
      </c>
      <c r="E20" s="98">
        <v>60000</v>
      </c>
      <c r="F20" s="54"/>
      <c r="G20" s="83"/>
      <c r="H20" s="31"/>
      <c r="I20" s="31"/>
      <c r="J20" s="31"/>
      <c r="K20" s="75"/>
    </row>
    <row r="21" spans="2:11" ht="12.75" customHeight="1" x14ac:dyDescent="0.2">
      <c r="B21" s="50"/>
      <c r="C21" s="58" t="s">
        <v>71</v>
      </c>
      <c r="D21" s="97">
        <v>0</v>
      </c>
      <c r="E21" s="98">
        <v>4900</v>
      </c>
      <c r="F21" s="54"/>
      <c r="G21" s="82"/>
      <c r="H21" s="31"/>
      <c r="I21" s="31"/>
      <c r="J21" s="31"/>
      <c r="K21" s="75"/>
    </row>
    <row r="22" spans="2:11" ht="12.75" customHeight="1" x14ac:dyDescent="0.2">
      <c r="B22" s="50"/>
      <c r="C22" s="58" t="s">
        <v>72</v>
      </c>
      <c r="D22" s="97">
        <v>0</v>
      </c>
      <c r="E22" s="98">
        <v>2400</v>
      </c>
      <c r="F22" s="54"/>
      <c r="G22" s="94" t="s">
        <v>55</v>
      </c>
      <c r="H22" s="31"/>
      <c r="I22" s="31"/>
      <c r="J22" s="31"/>
      <c r="K22" s="75"/>
    </row>
    <row r="23" spans="2:11" ht="12.75" customHeight="1" x14ac:dyDescent="0.2">
      <c r="B23" s="50"/>
      <c r="C23" s="58" t="s">
        <v>73</v>
      </c>
      <c r="D23" s="97">
        <v>0</v>
      </c>
      <c r="E23" s="98">
        <v>1900</v>
      </c>
      <c r="F23" s="168">
        <f>SUM(E20:E23)</f>
        <v>69200</v>
      </c>
      <c r="G23" s="169"/>
      <c r="H23" s="31"/>
      <c r="I23" s="31"/>
      <c r="J23" s="31"/>
      <c r="K23" s="75"/>
    </row>
    <row r="24" spans="2:11" ht="13.5" customHeight="1" x14ac:dyDescent="0.2">
      <c r="B24" s="47" t="s">
        <v>31</v>
      </c>
      <c r="C24" s="42" t="s">
        <v>51</v>
      </c>
      <c r="D24" s="51" t="s">
        <v>18</v>
      </c>
      <c r="E24" s="48" t="s">
        <v>22</v>
      </c>
      <c r="F24" s="44"/>
      <c r="G24" s="83"/>
      <c r="H24" s="31"/>
      <c r="I24" s="31"/>
      <c r="J24" s="31"/>
      <c r="K24" s="75"/>
    </row>
    <row r="25" spans="2:11" ht="12.75" customHeight="1" x14ac:dyDescent="0.2">
      <c r="B25" s="50"/>
      <c r="C25" s="92" t="s">
        <v>76</v>
      </c>
      <c r="D25" s="97">
        <v>0</v>
      </c>
      <c r="E25" s="98">
        <v>3400</v>
      </c>
      <c r="F25" s="54"/>
      <c r="G25" s="83"/>
      <c r="H25" s="31"/>
      <c r="I25" s="31"/>
      <c r="J25" s="31"/>
      <c r="K25" s="75"/>
    </row>
    <row r="26" spans="2:11" ht="12.75" customHeight="1" x14ac:dyDescent="0.2">
      <c r="B26" s="50"/>
      <c r="C26" s="55" t="s">
        <v>74</v>
      </c>
      <c r="D26" s="97">
        <v>0</v>
      </c>
      <c r="E26" s="98">
        <v>8000</v>
      </c>
      <c r="F26" s="54"/>
      <c r="G26" s="95" t="s">
        <v>55</v>
      </c>
      <c r="H26" s="31"/>
      <c r="I26" s="31"/>
      <c r="J26" s="31"/>
      <c r="K26" s="75"/>
    </row>
    <row r="27" spans="2:11" ht="12.75" customHeight="1" x14ac:dyDescent="0.2">
      <c r="B27" s="50"/>
      <c r="C27" s="55" t="s">
        <v>75</v>
      </c>
      <c r="D27" s="97"/>
      <c r="E27" s="98">
        <v>1000</v>
      </c>
      <c r="F27" s="168">
        <f>SUM(E25:E27)</f>
        <v>12400</v>
      </c>
      <c r="G27" s="169"/>
      <c r="H27" s="31"/>
      <c r="I27" s="31"/>
      <c r="J27" s="31"/>
      <c r="K27" s="75"/>
    </row>
    <row r="28" spans="2:11" s="7" customFormat="1" ht="13.5" customHeight="1" x14ac:dyDescent="0.2">
      <c r="B28" s="47" t="s">
        <v>32</v>
      </c>
      <c r="C28" s="42" t="s">
        <v>64</v>
      </c>
      <c r="D28" s="51" t="s">
        <v>18</v>
      </c>
      <c r="E28" s="48" t="s">
        <v>22</v>
      </c>
      <c r="F28" s="44"/>
      <c r="G28" s="83"/>
      <c r="H28" s="31"/>
      <c r="I28" s="31">
        <v>0</v>
      </c>
      <c r="J28" s="31"/>
      <c r="K28" s="75"/>
    </row>
    <row r="29" spans="2:11" s="7" customFormat="1" ht="12.75" customHeight="1" x14ac:dyDescent="0.2">
      <c r="B29" s="47" t="s">
        <v>0</v>
      </c>
      <c r="C29" s="56">
        <v>0</v>
      </c>
      <c r="D29" s="53">
        <v>0</v>
      </c>
      <c r="E29" s="57">
        <v>0</v>
      </c>
      <c r="F29" s="54"/>
      <c r="G29" s="83"/>
      <c r="H29" s="31"/>
      <c r="I29" s="31"/>
      <c r="J29" s="31"/>
      <c r="K29" s="75"/>
    </row>
    <row r="30" spans="2:11" s="7" customFormat="1" ht="12.75" customHeight="1" x14ac:dyDescent="0.2">
      <c r="B30" s="59"/>
      <c r="C30" s="58">
        <v>0</v>
      </c>
      <c r="D30" s="53"/>
      <c r="E30" s="57">
        <v>0</v>
      </c>
      <c r="F30" s="54"/>
      <c r="G30" s="94" t="s">
        <v>55</v>
      </c>
      <c r="H30" s="31"/>
      <c r="I30" s="31"/>
      <c r="J30" s="31"/>
      <c r="K30" s="75"/>
    </row>
    <row r="31" spans="2:11" s="7" customFormat="1" ht="12.75" customHeight="1" x14ac:dyDescent="0.2">
      <c r="B31" s="59"/>
      <c r="C31" s="58">
        <v>0</v>
      </c>
      <c r="D31" s="53"/>
      <c r="E31" s="37">
        <v>0</v>
      </c>
      <c r="F31" s="186">
        <f>SUM(E29:E31)</f>
        <v>0</v>
      </c>
      <c r="G31" s="187"/>
      <c r="H31" s="31"/>
      <c r="I31" s="31"/>
      <c r="J31" s="31"/>
      <c r="K31" s="75"/>
    </row>
    <row r="32" spans="2:11" ht="13.5" customHeight="1" x14ac:dyDescent="0.2">
      <c r="B32" s="47" t="s">
        <v>33</v>
      </c>
      <c r="C32" s="42" t="s">
        <v>6</v>
      </c>
      <c r="D32" s="43"/>
      <c r="E32" s="48" t="s">
        <v>22</v>
      </c>
      <c r="F32" s="44"/>
      <c r="G32" s="83"/>
      <c r="H32" s="31"/>
      <c r="I32" s="31"/>
      <c r="J32" s="31"/>
      <c r="K32" s="75"/>
    </row>
    <row r="33" spans="2:16" ht="12.75" customHeight="1" x14ac:dyDescent="0.2">
      <c r="B33" s="50"/>
      <c r="C33" s="159" t="s">
        <v>77</v>
      </c>
      <c r="D33" s="159"/>
      <c r="E33" s="96">
        <v>400</v>
      </c>
      <c r="F33" s="54"/>
      <c r="G33" s="83"/>
      <c r="H33" s="31"/>
      <c r="I33" s="31"/>
      <c r="J33" s="31"/>
      <c r="K33" s="75"/>
    </row>
    <row r="34" spans="2:16" ht="12.75" customHeight="1" x14ac:dyDescent="0.2">
      <c r="B34" s="50"/>
      <c r="C34" s="166" t="s">
        <v>78</v>
      </c>
      <c r="D34" s="166"/>
      <c r="E34" s="96">
        <v>500</v>
      </c>
      <c r="F34" s="54"/>
      <c r="G34" s="83"/>
      <c r="H34" s="31"/>
      <c r="I34" s="31"/>
      <c r="J34" s="31"/>
      <c r="K34" s="75"/>
    </row>
    <row r="35" spans="2:16" ht="12.75" customHeight="1" x14ac:dyDescent="0.2">
      <c r="B35" s="50"/>
      <c r="C35" s="166" t="s">
        <v>89</v>
      </c>
      <c r="D35" s="166"/>
      <c r="E35" s="96">
        <v>400</v>
      </c>
      <c r="F35" s="54"/>
      <c r="G35" s="83"/>
      <c r="H35" s="31"/>
      <c r="I35" s="31"/>
      <c r="J35" s="31"/>
      <c r="K35" s="75"/>
    </row>
    <row r="36" spans="2:16" ht="12.75" customHeight="1" x14ac:dyDescent="0.2">
      <c r="B36" s="50"/>
      <c r="C36" s="166" t="s">
        <v>66</v>
      </c>
      <c r="D36" s="166"/>
      <c r="E36" s="96">
        <v>3000</v>
      </c>
      <c r="F36" s="54"/>
      <c r="G36" s="83"/>
      <c r="H36" s="31"/>
      <c r="I36" s="31"/>
      <c r="J36" s="31"/>
      <c r="K36" s="75"/>
    </row>
    <row r="37" spans="2:16" ht="12.75" customHeight="1" x14ac:dyDescent="0.2">
      <c r="B37" s="50"/>
      <c r="C37" s="166" t="s">
        <v>0</v>
      </c>
      <c r="D37" s="166"/>
      <c r="E37" s="96"/>
      <c r="F37" s="54"/>
      <c r="G37" s="95" t="s">
        <v>55</v>
      </c>
      <c r="H37" s="31"/>
      <c r="I37" s="31"/>
      <c r="J37" s="31"/>
      <c r="K37" s="75"/>
    </row>
    <row r="38" spans="2:16" ht="12.75" customHeight="1" x14ac:dyDescent="0.2">
      <c r="B38" s="50"/>
      <c r="C38" s="159"/>
      <c r="D38" s="159"/>
      <c r="E38" s="96"/>
      <c r="F38" s="168">
        <f>SUM(E33:E38)</f>
        <v>4300</v>
      </c>
      <c r="G38" s="169"/>
      <c r="H38" s="31"/>
      <c r="I38" s="31"/>
      <c r="J38" s="31"/>
      <c r="K38" s="75"/>
    </row>
    <row r="39" spans="2:16" ht="13.5" customHeight="1" x14ac:dyDescent="0.2">
      <c r="B39" s="47" t="s">
        <v>34</v>
      </c>
      <c r="C39" s="42" t="s">
        <v>19</v>
      </c>
      <c r="D39" s="43"/>
      <c r="E39" s="42"/>
      <c r="F39" s="42"/>
      <c r="G39" s="94" t="s">
        <v>22</v>
      </c>
      <c r="H39" s="31"/>
      <c r="I39" s="31"/>
      <c r="J39" s="31"/>
      <c r="K39" s="75"/>
    </row>
    <row r="40" spans="2:16" ht="12.75" customHeight="1" x14ac:dyDescent="0.2">
      <c r="B40" s="50"/>
      <c r="C40" s="43" t="s">
        <v>7</v>
      </c>
      <c r="D40" s="43"/>
      <c r="E40" s="42"/>
      <c r="F40" s="176">
        <v>1600</v>
      </c>
      <c r="G40" s="177"/>
      <c r="H40" s="31"/>
      <c r="I40" s="31"/>
      <c r="J40" s="31"/>
      <c r="K40" s="75"/>
    </row>
    <row r="41" spans="2:16" s="7" customFormat="1" ht="5.25" customHeight="1" x14ac:dyDescent="0.2">
      <c r="B41" s="59"/>
      <c r="C41" s="60"/>
      <c r="D41" s="60"/>
      <c r="E41" s="61"/>
      <c r="F41" s="61"/>
      <c r="G41" s="84"/>
      <c r="H41" s="111"/>
      <c r="I41" s="111"/>
      <c r="J41" s="111"/>
      <c r="K41" s="112"/>
    </row>
    <row r="42" spans="2:16" ht="12.75" customHeight="1" x14ac:dyDescent="0.2">
      <c r="B42" s="47" t="s">
        <v>35</v>
      </c>
      <c r="C42" s="178" t="s">
        <v>86</v>
      </c>
      <c r="D42" s="178"/>
      <c r="E42" s="178"/>
      <c r="F42" s="176">
        <v>35000</v>
      </c>
      <c r="G42" s="177"/>
      <c r="H42" s="31" t="s">
        <v>79</v>
      </c>
      <c r="I42" s="31"/>
      <c r="J42" s="31"/>
      <c r="K42" s="75"/>
      <c r="M42" s="26"/>
    </row>
    <row r="43" spans="2:16" s="10" customFormat="1" ht="5.25" customHeight="1" x14ac:dyDescent="0.2">
      <c r="B43" s="62"/>
      <c r="C43" s="63"/>
      <c r="D43" s="63"/>
      <c r="E43" s="64"/>
      <c r="F43" s="36"/>
      <c r="G43" s="85"/>
      <c r="H43" s="111"/>
      <c r="I43" s="111"/>
      <c r="J43" s="111"/>
      <c r="K43" s="112"/>
    </row>
    <row r="44" spans="2:16" ht="12.75" customHeight="1" x14ac:dyDescent="0.2">
      <c r="B44" s="47" t="s">
        <v>36</v>
      </c>
      <c r="C44" s="42" t="s">
        <v>88</v>
      </c>
      <c r="D44" s="43"/>
      <c r="E44" s="48" t="s">
        <v>22</v>
      </c>
      <c r="F44" s="49"/>
      <c r="G44" s="86"/>
      <c r="H44" s="164" t="s">
        <v>40</v>
      </c>
      <c r="I44" s="164"/>
      <c r="J44" s="164"/>
      <c r="K44" s="165"/>
      <c r="P44" s="26"/>
    </row>
    <row r="45" spans="2:16" ht="12.75" customHeight="1" x14ac:dyDescent="0.2">
      <c r="B45" s="47"/>
      <c r="C45" s="159" t="s">
        <v>69</v>
      </c>
      <c r="D45" s="160"/>
      <c r="E45" s="96">
        <v>7200</v>
      </c>
      <c r="F45" s="38"/>
      <c r="G45" s="86"/>
      <c r="H45" s="31"/>
      <c r="I45" s="31"/>
      <c r="J45" s="31"/>
      <c r="K45" s="75"/>
      <c r="M45" s="26"/>
    </row>
    <row r="46" spans="2:16" ht="12.75" customHeight="1" x14ac:dyDescent="0.2">
      <c r="B46" s="47"/>
      <c r="C46" s="166"/>
      <c r="D46" s="167"/>
      <c r="E46" s="96"/>
      <c r="F46" s="38"/>
      <c r="G46" s="86"/>
      <c r="H46" s="31"/>
      <c r="I46" s="31"/>
      <c r="J46" s="31"/>
      <c r="K46" s="75"/>
      <c r="N46" s="26"/>
    </row>
    <row r="47" spans="2:16" ht="12.75" customHeight="1" x14ac:dyDescent="0.2">
      <c r="B47" s="47"/>
      <c r="C47" s="166"/>
      <c r="D47" s="167"/>
      <c r="E47" s="96">
        <v>0</v>
      </c>
      <c r="F47" s="38"/>
      <c r="G47" s="86"/>
      <c r="H47" s="31"/>
      <c r="I47" s="31"/>
      <c r="J47" s="31"/>
      <c r="K47" s="75"/>
      <c r="N47" s="26"/>
    </row>
    <row r="48" spans="2:16" ht="12.75" customHeight="1" x14ac:dyDescent="0.2">
      <c r="B48" s="47"/>
      <c r="C48" s="166"/>
      <c r="D48" s="167"/>
      <c r="E48" s="96">
        <v>0</v>
      </c>
      <c r="F48" s="168">
        <f>SUM(E45:E48)</f>
        <v>7200</v>
      </c>
      <c r="G48" s="169"/>
      <c r="H48" s="31"/>
      <c r="I48" s="31"/>
      <c r="J48" s="31"/>
      <c r="K48" s="75"/>
    </row>
    <row r="49" spans="2:16" s="7" customFormat="1" ht="5.25" customHeight="1" thickBot="1" x14ac:dyDescent="0.25">
      <c r="B49" s="88"/>
      <c r="C49" s="89"/>
      <c r="D49" s="90"/>
      <c r="E49" s="89"/>
      <c r="F49" s="89"/>
      <c r="G49" s="91"/>
      <c r="H49" s="107"/>
      <c r="I49" s="107"/>
      <c r="J49" s="107"/>
      <c r="K49" s="108"/>
    </row>
    <row r="50" spans="2:16" ht="16.149999999999999" customHeight="1" thickBot="1" x14ac:dyDescent="0.25">
      <c r="B50" s="43"/>
      <c r="C50" s="170" t="s">
        <v>87</v>
      </c>
      <c r="D50" s="170"/>
      <c r="E50" s="170"/>
      <c r="F50" s="171">
        <f>F48+F42+F40+F38+F31+F27+F23+F18+F14</f>
        <v>141600</v>
      </c>
      <c r="G50" s="172"/>
      <c r="H50" s="109"/>
      <c r="I50" s="109"/>
      <c r="J50" s="109"/>
      <c r="K50" s="110"/>
      <c r="M50" s="26"/>
      <c r="N50" s="26"/>
      <c r="P50" s="26"/>
    </row>
    <row r="51" spans="2:16" ht="5.25" customHeight="1" thickBot="1" x14ac:dyDescent="0.25">
      <c r="C51" s="1"/>
      <c r="E51" s="1"/>
      <c r="F51" s="1"/>
      <c r="G51" s="3"/>
      <c r="H51" s="11"/>
      <c r="I51" s="11"/>
      <c r="J51" s="11"/>
      <c r="K51" s="11"/>
    </row>
    <row r="52" spans="2:16" ht="18" customHeight="1" x14ac:dyDescent="0.25">
      <c r="B52" s="6" t="s">
        <v>52</v>
      </c>
      <c r="C52" s="39"/>
      <c r="D52" s="39"/>
      <c r="E52" s="72" t="s">
        <v>24</v>
      </c>
      <c r="F52" s="71"/>
      <c r="G52" s="69" t="s">
        <v>41</v>
      </c>
      <c r="H52" s="40"/>
      <c r="I52" s="40"/>
      <c r="J52" s="39"/>
      <c r="K52" s="41"/>
    </row>
    <row r="53" spans="2:16" ht="13.5" customHeight="1" x14ac:dyDescent="0.2">
      <c r="B53" s="15" t="s">
        <v>3</v>
      </c>
      <c r="C53" s="42" t="s">
        <v>8</v>
      </c>
      <c r="D53" s="43"/>
      <c r="E53" s="99">
        <v>14156</v>
      </c>
      <c r="F53" s="32"/>
      <c r="G53" s="70" t="s">
        <v>42</v>
      </c>
      <c r="H53" s="33"/>
      <c r="I53" s="33"/>
      <c r="J53" s="34"/>
      <c r="K53" s="35" t="s">
        <v>26</v>
      </c>
    </row>
    <row r="54" spans="2:16" ht="13.5" customHeight="1" x14ac:dyDescent="0.2">
      <c r="B54" s="15" t="s">
        <v>9</v>
      </c>
      <c r="C54" s="42" t="s">
        <v>38</v>
      </c>
      <c r="D54" s="43"/>
      <c r="E54" s="99">
        <v>47000</v>
      </c>
      <c r="F54" s="32"/>
      <c r="G54" s="173" t="s">
        <v>90</v>
      </c>
      <c r="H54" s="174"/>
      <c r="I54" s="174"/>
      <c r="J54" s="175"/>
      <c r="K54" s="101">
        <v>100000</v>
      </c>
    </row>
    <row r="55" spans="2:16" ht="13.5" customHeight="1" x14ac:dyDescent="0.2">
      <c r="B55" s="15" t="s">
        <v>10</v>
      </c>
      <c r="C55" s="42" t="s">
        <v>37</v>
      </c>
      <c r="D55" s="43"/>
      <c r="E55" s="99">
        <v>0</v>
      </c>
      <c r="F55" s="32"/>
      <c r="G55" s="154"/>
      <c r="H55" s="155"/>
      <c r="I55" s="155"/>
      <c r="J55" s="156"/>
      <c r="K55" s="101">
        <v>0</v>
      </c>
    </row>
    <row r="56" spans="2:16" ht="13.5" customHeight="1" x14ac:dyDescent="0.2">
      <c r="B56" s="15" t="s">
        <v>13</v>
      </c>
      <c r="C56" s="42" t="s">
        <v>91</v>
      </c>
      <c r="D56" s="44"/>
      <c r="E56" s="100"/>
      <c r="F56" s="36"/>
      <c r="G56" s="154"/>
      <c r="H56" s="155"/>
      <c r="I56" s="155"/>
      <c r="J56" s="156"/>
      <c r="K56" s="101">
        <v>0</v>
      </c>
      <c r="N56" s="7"/>
    </row>
    <row r="57" spans="2:16" ht="13.5" customHeight="1" x14ac:dyDescent="0.2">
      <c r="B57" s="15" t="s">
        <v>23</v>
      </c>
      <c r="C57" s="42" t="s">
        <v>12</v>
      </c>
      <c r="D57" s="44"/>
      <c r="E57" s="100">
        <f>IF((E13+E14+E17+F23+F27+F40+F38-E54)&lt;0,0,(E13+E14+E17+F23+F27+F40+F38-E54)*0.20319)</f>
        <v>10443.966</v>
      </c>
      <c r="F57" s="36"/>
      <c r="G57" s="154"/>
      <c r="H57" s="155"/>
      <c r="I57" s="155"/>
      <c r="J57" s="156"/>
      <c r="K57" s="101">
        <v>0</v>
      </c>
      <c r="N57" s="7"/>
    </row>
    <row r="58" spans="2:16" ht="13.5" customHeight="1" x14ac:dyDescent="0.2">
      <c r="B58" s="15" t="s">
        <v>39</v>
      </c>
      <c r="C58" s="42" t="s">
        <v>25</v>
      </c>
      <c r="D58" s="43"/>
      <c r="E58" s="100">
        <f>SUM(E59:E61)</f>
        <v>70000</v>
      </c>
      <c r="F58" s="36"/>
      <c r="G58" s="154"/>
      <c r="H58" s="155"/>
      <c r="I58" s="155"/>
      <c r="J58" s="156"/>
      <c r="K58" s="101">
        <v>0</v>
      </c>
    </row>
    <row r="59" spans="2:16" ht="12.75" customHeight="1" x14ac:dyDescent="0.2">
      <c r="B59" s="16"/>
      <c r="C59" s="157" t="s">
        <v>16</v>
      </c>
      <c r="D59" s="158"/>
      <c r="E59" s="101">
        <v>0</v>
      </c>
      <c r="F59" s="38"/>
      <c r="G59" s="154"/>
      <c r="H59" s="155"/>
      <c r="I59" s="155"/>
      <c r="J59" s="156"/>
      <c r="K59" s="101">
        <v>0</v>
      </c>
    </row>
    <row r="60" spans="2:16" ht="12.75" customHeight="1" x14ac:dyDescent="0.2">
      <c r="B60" s="16"/>
      <c r="C60" s="159" t="s">
        <v>60</v>
      </c>
      <c r="D60" s="160"/>
      <c r="E60" s="101">
        <v>60000</v>
      </c>
      <c r="F60" s="38"/>
      <c r="G60" s="154" t="s">
        <v>0</v>
      </c>
      <c r="H60" s="155"/>
      <c r="I60" s="155"/>
      <c r="J60" s="156"/>
      <c r="K60" s="101">
        <v>0</v>
      </c>
    </row>
    <row r="61" spans="2:16" ht="12.75" customHeight="1" thickBot="1" x14ac:dyDescent="0.25">
      <c r="B61" s="73"/>
      <c r="C61" s="161" t="s">
        <v>61</v>
      </c>
      <c r="D61" s="161"/>
      <c r="E61" s="102">
        <v>10000</v>
      </c>
      <c r="F61" s="38"/>
      <c r="G61" s="162"/>
      <c r="H61" s="163"/>
      <c r="I61" s="163"/>
      <c r="J61" s="163"/>
      <c r="K61" s="102">
        <v>0</v>
      </c>
    </row>
    <row r="62" spans="2:16" ht="16.149999999999999" customHeight="1" thickBot="1" x14ac:dyDescent="0.25">
      <c r="B62" s="14"/>
      <c r="C62" s="150" t="s">
        <v>53</v>
      </c>
      <c r="D62" s="150"/>
      <c r="E62" s="93">
        <f>E53+E54+E58+E56+E57+E55</f>
        <v>141599.96600000001</v>
      </c>
      <c r="F62" s="36"/>
      <c r="G62" s="150" t="s">
        <v>54</v>
      </c>
      <c r="H62" s="150"/>
      <c r="I62" s="150"/>
      <c r="J62" s="150"/>
      <c r="K62" s="93">
        <f>SUM(K54:K61)</f>
        <v>100000</v>
      </c>
    </row>
    <row r="63" spans="2:16" ht="5.25" customHeight="1" x14ac:dyDescent="0.2">
      <c r="B63" s="14"/>
      <c r="C63" s="42"/>
      <c r="D63" s="43"/>
      <c r="E63" s="42"/>
      <c r="F63" s="42"/>
      <c r="G63" s="36"/>
      <c r="H63" s="61"/>
      <c r="I63" s="61"/>
      <c r="J63" s="61"/>
      <c r="K63" s="68"/>
    </row>
    <row r="64" spans="2:16" x14ac:dyDescent="0.2">
      <c r="B64" s="12"/>
      <c r="C64" s="151" t="s">
        <v>14</v>
      </c>
      <c r="D64" s="152"/>
      <c r="E64" s="103">
        <f>E56+E57</f>
        <v>10443.966</v>
      </c>
      <c r="F64" s="36"/>
      <c r="G64" s="43"/>
      <c r="H64" s="42" t="s">
        <v>15</v>
      </c>
      <c r="I64" s="45"/>
      <c r="J64" s="46"/>
      <c r="K64" s="104">
        <f>IF(F50=0,0,(E56+E59)/F50)</f>
        <v>0</v>
      </c>
    </row>
    <row r="65" spans="2:11" ht="3" customHeight="1" x14ac:dyDescent="0.2">
      <c r="D65" s="2"/>
    </row>
    <row r="66" spans="2:11" ht="4.5" customHeight="1" x14ac:dyDescent="0.2"/>
    <row r="67" spans="2:11" ht="6.75" customHeight="1" x14ac:dyDescent="0.2">
      <c r="B67" s="153"/>
      <c r="C67" s="153"/>
      <c r="D67" s="153"/>
      <c r="E67" s="74"/>
      <c r="F67" s="67"/>
      <c r="G67" s="7"/>
      <c r="H67" s="7"/>
      <c r="I67" s="7"/>
      <c r="J67" s="7"/>
      <c r="K67" s="7"/>
    </row>
    <row r="68" spans="2:11" x14ac:dyDescent="0.2">
      <c r="G68" s="8" t="s">
        <v>0</v>
      </c>
    </row>
  </sheetData>
  <sheetProtection algorithmName="SHA-512" hashValue="gtG4RJos9cujXKTIAYCWXvF/O5o0HMnXjtLFwvk+HtmYGxKh8eE8aNw0WErKiLAAFhKtZmzdRkNLhXm983xL6Q==" saltValue="KhTwcRf/YRS8KC2kwvL14A==" spinCount="100000" sheet="1" objects="1" scenarios="1" selectLockedCells="1" selectUnlockedCells="1"/>
  <mergeCells count="50">
    <mergeCell ref="J3:K3"/>
    <mergeCell ref="I4:K5"/>
    <mergeCell ref="B6:E6"/>
    <mergeCell ref="H6:I6"/>
    <mergeCell ref="B8:E8"/>
    <mergeCell ref="H8:I8"/>
    <mergeCell ref="J8:K8"/>
    <mergeCell ref="C36:D36"/>
    <mergeCell ref="E10:G10"/>
    <mergeCell ref="H10:K10"/>
    <mergeCell ref="H11:K11"/>
    <mergeCell ref="F14:G14"/>
    <mergeCell ref="F18:G18"/>
    <mergeCell ref="F23:G23"/>
    <mergeCell ref="F27:G27"/>
    <mergeCell ref="F31:G31"/>
    <mergeCell ref="C33:D33"/>
    <mergeCell ref="C34:D34"/>
    <mergeCell ref="C35:D35"/>
    <mergeCell ref="C14:D14"/>
    <mergeCell ref="C12:D12"/>
    <mergeCell ref="C37:D37"/>
    <mergeCell ref="C38:D38"/>
    <mergeCell ref="F38:G38"/>
    <mergeCell ref="F40:G40"/>
    <mergeCell ref="C42:E42"/>
    <mergeCell ref="F42:G42"/>
    <mergeCell ref="G57:J57"/>
    <mergeCell ref="H44:K44"/>
    <mergeCell ref="C45:D45"/>
    <mergeCell ref="C46:D46"/>
    <mergeCell ref="C47:D47"/>
    <mergeCell ref="C48:D48"/>
    <mergeCell ref="F48:G48"/>
    <mergeCell ref="C50:E50"/>
    <mergeCell ref="F50:G50"/>
    <mergeCell ref="G54:J54"/>
    <mergeCell ref="G55:J55"/>
    <mergeCell ref="G56:J56"/>
    <mergeCell ref="C62:D62"/>
    <mergeCell ref="G62:J62"/>
    <mergeCell ref="C64:D64"/>
    <mergeCell ref="B67:D67"/>
    <mergeCell ref="G58:J58"/>
    <mergeCell ref="C59:D59"/>
    <mergeCell ref="G59:J59"/>
    <mergeCell ref="C60:D60"/>
    <mergeCell ref="G60:J60"/>
    <mergeCell ref="C61:D61"/>
    <mergeCell ref="G61:J61"/>
  </mergeCells>
  <pageMargins left="0.51181102362204722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99"/>
  </sheetPr>
  <dimension ref="A1:N68"/>
  <sheetViews>
    <sheetView showGridLines="0" showZeros="0" tabSelected="1" zoomScale="115" zoomScaleNormal="115" workbookViewId="0">
      <selection activeCell="B6" sqref="B6:E6"/>
    </sheetView>
  </sheetViews>
  <sheetFormatPr defaultRowHeight="12.75" x14ac:dyDescent="0.2"/>
  <cols>
    <col min="1" max="1" width="17.140625" customWidth="1"/>
    <col min="2" max="2" width="2.7109375" customWidth="1"/>
    <col min="3" max="3" width="31.85546875" customWidth="1"/>
    <col min="4" max="4" width="6.5703125" customWidth="1"/>
    <col min="5" max="5" width="9.7109375" customWidth="1"/>
    <col min="6" max="6" width="1.140625" customWidth="1"/>
    <col min="7" max="7" width="9.7109375" customWidth="1"/>
    <col min="8" max="8" width="7.28515625" customWidth="1"/>
    <col min="9" max="10" width="7.85546875" customWidth="1"/>
    <col min="11" max="11" width="10.85546875" customWidth="1"/>
  </cols>
  <sheetData>
    <row r="1" spans="1:13" ht="12" customHeight="1" x14ac:dyDescent="0.2">
      <c r="B1" s="19"/>
    </row>
    <row r="2" spans="1:13" ht="5.25" customHeight="1" x14ac:dyDescent="0.2">
      <c r="H2" s="209"/>
      <c r="I2" s="209"/>
      <c r="J2" s="209"/>
      <c r="K2" s="209"/>
    </row>
    <row r="3" spans="1:13" ht="12" customHeight="1" x14ac:dyDescent="0.2">
      <c r="H3" s="209"/>
      <c r="I3" s="209"/>
      <c r="J3" s="209"/>
      <c r="K3" s="209"/>
    </row>
    <row r="4" spans="1:13" ht="16.350000000000001" customHeight="1" x14ac:dyDescent="0.4">
      <c r="H4" s="209"/>
      <c r="I4" s="209"/>
      <c r="J4" s="209"/>
      <c r="K4" s="209"/>
      <c r="M4" s="13" t="s">
        <v>17</v>
      </c>
    </row>
    <row r="5" spans="1:13" ht="16.5" customHeight="1" x14ac:dyDescent="0.2">
      <c r="B5" s="9" t="s">
        <v>11</v>
      </c>
      <c r="H5" s="209"/>
      <c r="I5" s="209"/>
      <c r="J5" s="209"/>
      <c r="K5" s="209"/>
    </row>
    <row r="6" spans="1:13" ht="13.5" customHeight="1" x14ac:dyDescent="0.2">
      <c r="A6" s="4" t="s">
        <v>0</v>
      </c>
      <c r="B6" s="194"/>
      <c r="C6" s="195"/>
      <c r="D6" s="195"/>
      <c r="E6" s="195"/>
      <c r="H6" s="196"/>
      <c r="I6" s="197"/>
      <c r="J6" s="22"/>
      <c r="K6" s="22"/>
    </row>
    <row r="7" spans="1:13" ht="12.75" customHeight="1" x14ac:dyDescent="0.2">
      <c r="A7" s="4"/>
      <c r="B7" s="9" t="s">
        <v>1</v>
      </c>
      <c r="H7" s="9" t="s">
        <v>43</v>
      </c>
      <c r="I7" s="22"/>
      <c r="J7" s="23"/>
      <c r="K7" s="22"/>
    </row>
    <row r="8" spans="1:13" ht="13.5" customHeight="1" x14ac:dyDescent="0.2">
      <c r="A8" s="4" t="s">
        <v>0</v>
      </c>
      <c r="B8" s="198"/>
      <c r="C8" s="159"/>
      <c r="D8" s="159"/>
      <c r="E8" s="159"/>
      <c r="F8" s="11"/>
      <c r="G8" s="17" t="s">
        <v>0</v>
      </c>
      <c r="H8" s="199">
        <v>0</v>
      </c>
      <c r="I8" s="198"/>
      <c r="J8" s="200"/>
      <c r="K8" s="200"/>
    </row>
    <row r="9" spans="1:13" ht="5.25" customHeight="1" x14ac:dyDescent="0.2">
      <c r="B9" s="113"/>
      <c r="C9" s="114"/>
    </row>
    <row r="10" spans="1:13" ht="22.5" customHeight="1" x14ac:dyDescent="0.2">
      <c r="B10" s="145" t="s">
        <v>65</v>
      </c>
      <c r="C10" s="113"/>
      <c r="D10" s="114"/>
      <c r="E10" s="206"/>
      <c r="F10" s="206"/>
      <c r="G10" s="207"/>
      <c r="H10" s="208" t="s">
        <v>68</v>
      </c>
      <c r="I10" s="182"/>
      <c r="J10" s="182"/>
      <c r="K10" s="183"/>
      <c r="M10" s="18"/>
    </row>
    <row r="11" spans="1:13" x14ac:dyDescent="0.2">
      <c r="B11" s="115" t="s">
        <v>28</v>
      </c>
      <c r="C11" s="42" t="s">
        <v>4</v>
      </c>
      <c r="D11" s="43"/>
      <c r="E11" s="48" t="s">
        <v>22</v>
      </c>
      <c r="F11" s="49"/>
      <c r="G11" s="116"/>
      <c r="H11" s="184">
        <v>0</v>
      </c>
      <c r="I11" s="184"/>
      <c r="J11" s="184"/>
      <c r="K11" s="185"/>
    </row>
    <row r="12" spans="1:13" x14ac:dyDescent="0.2">
      <c r="B12" s="117"/>
      <c r="C12" s="159">
        <v>0</v>
      </c>
      <c r="D12" s="160"/>
      <c r="E12" s="96">
        <v>0</v>
      </c>
      <c r="F12" s="38"/>
      <c r="G12" s="118"/>
      <c r="H12" s="31"/>
      <c r="I12" s="31"/>
      <c r="J12" s="31"/>
      <c r="K12" s="75"/>
    </row>
    <row r="13" spans="1:13" x14ac:dyDescent="0.2">
      <c r="B13" s="117"/>
      <c r="C13" s="159">
        <v>0</v>
      </c>
      <c r="D13" s="160"/>
      <c r="E13" s="96">
        <v>0</v>
      </c>
      <c r="F13" s="38"/>
      <c r="G13" s="119" t="s">
        <v>55</v>
      </c>
      <c r="H13" s="31"/>
      <c r="I13" s="31"/>
      <c r="J13" s="31"/>
      <c r="K13" s="75"/>
    </row>
    <row r="14" spans="1:13" x14ac:dyDescent="0.2">
      <c r="B14" s="117"/>
      <c r="C14" s="188"/>
      <c r="D14" s="189"/>
      <c r="E14" s="96">
        <v>0</v>
      </c>
      <c r="F14" s="168">
        <f>SUM(E12:E14)</f>
        <v>0</v>
      </c>
      <c r="G14" s="202"/>
      <c r="H14" s="31"/>
      <c r="I14" s="31"/>
      <c r="J14" s="31"/>
      <c r="K14" s="75"/>
    </row>
    <row r="15" spans="1:13" ht="13.5" customHeight="1" x14ac:dyDescent="0.2">
      <c r="B15" s="115" t="s">
        <v>29</v>
      </c>
      <c r="C15" s="42" t="s">
        <v>5</v>
      </c>
      <c r="D15" s="51" t="s">
        <v>18</v>
      </c>
      <c r="E15" s="48" t="s">
        <v>22</v>
      </c>
      <c r="F15" s="44"/>
      <c r="G15" s="120"/>
      <c r="H15" s="31"/>
      <c r="I15" s="31"/>
      <c r="J15" s="31"/>
      <c r="K15" s="75"/>
      <c r="M15" s="18"/>
    </row>
    <row r="16" spans="1:13" ht="12.75" customHeight="1" x14ac:dyDescent="0.2">
      <c r="B16" s="115"/>
      <c r="C16" s="52">
        <v>0</v>
      </c>
      <c r="D16" s="97">
        <v>0</v>
      </c>
      <c r="E16" s="96">
        <v>0</v>
      </c>
      <c r="F16" s="54"/>
      <c r="G16" s="120"/>
      <c r="H16" s="31"/>
      <c r="I16" s="31"/>
      <c r="J16" s="31"/>
      <c r="K16" s="75"/>
    </row>
    <row r="17" spans="2:11" ht="12.75" customHeight="1" x14ac:dyDescent="0.2">
      <c r="B17" s="117"/>
      <c r="C17" s="55">
        <v>0</v>
      </c>
      <c r="D17" s="97">
        <v>0</v>
      </c>
      <c r="E17" s="96">
        <v>0</v>
      </c>
      <c r="F17" s="54"/>
      <c r="G17" s="119" t="s">
        <v>55</v>
      </c>
      <c r="H17" s="31"/>
      <c r="I17" s="31"/>
      <c r="J17" s="31"/>
      <c r="K17" s="75"/>
    </row>
    <row r="18" spans="2:11" ht="12.75" customHeight="1" x14ac:dyDescent="0.2">
      <c r="B18" s="117"/>
      <c r="C18" s="55">
        <v>0</v>
      </c>
      <c r="D18" s="97">
        <v>0</v>
      </c>
      <c r="E18" s="96">
        <v>0</v>
      </c>
      <c r="F18" s="168">
        <f>SUM(E16:E18)</f>
        <v>0</v>
      </c>
      <c r="G18" s="202"/>
      <c r="H18" s="31"/>
      <c r="I18" s="31"/>
      <c r="J18" s="31"/>
      <c r="K18" s="75"/>
    </row>
    <row r="19" spans="2:11" ht="13.5" customHeight="1" x14ac:dyDescent="0.2">
      <c r="B19" s="115" t="s">
        <v>30</v>
      </c>
      <c r="C19" s="42" t="s">
        <v>63</v>
      </c>
      <c r="D19" s="51" t="s">
        <v>18</v>
      </c>
      <c r="E19" s="48" t="s">
        <v>22</v>
      </c>
      <c r="F19" s="44"/>
      <c r="G19" s="121"/>
      <c r="H19" s="31"/>
      <c r="I19" s="31"/>
      <c r="J19" s="31"/>
      <c r="K19" s="75"/>
    </row>
    <row r="20" spans="2:11" ht="12.75" customHeight="1" x14ac:dyDescent="0.2">
      <c r="B20" s="117"/>
      <c r="C20" s="56">
        <v>0</v>
      </c>
      <c r="D20" s="97">
        <v>0</v>
      </c>
      <c r="E20" s="98">
        <v>0</v>
      </c>
      <c r="F20" s="54"/>
      <c r="G20" s="121"/>
      <c r="H20" s="31"/>
      <c r="I20" s="31"/>
      <c r="J20" s="31"/>
      <c r="K20" s="75"/>
    </row>
    <row r="21" spans="2:11" ht="12.75" customHeight="1" x14ac:dyDescent="0.2">
      <c r="B21" s="117"/>
      <c r="C21" s="58">
        <v>0</v>
      </c>
      <c r="D21" s="97">
        <v>0</v>
      </c>
      <c r="E21" s="98">
        <v>0</v>
      </c>
      <c r="F21" s="54"/>
      <c r="G21" s="122"/>
      <c r="H21" s="31"/>
      <c r="I21" s="31"/>
      <c r="J21" s="31"/>
      <c r="K21" s="75"/>
    </row>
    <row r="22" spans="2:11" ht="12.75" customHeight="1" x14ac:dyDescent="0.2">
      <c r="B22" s="117"/>
      <c r="C22" s="58">
        <v>0</v>
      </c>
      <c r="D22" s="97">
        <v>0</v>
      </c>
      <c r="E22" s="98">
        <v>0</v>
      </c>
      <c r="F22" s="54"/>
      <c r="G22" s="119" t="s">
        <v>55</v>
      </c>
      <c r="H22" s="31"/>
      <c r="I22" s="31"/>
      <c r="J22" s="31"/>
      <c r="K22" s="75"/>
    </row>
    <row r="23" spans="2:11" ht="12.75" customHeight="1" x14ac:dyDescent="0.2">
      <c r="B23" s="117"/>
      <c r="C23" s="58">
        <v>0</v>
      </c>
      <c r="D23" s="97">
        <v>0</v>
      </c>
      <c r="E23" s="98">
        <v>0</v>
      </c>
      <c r="F23" s="168">
        <f>SUM(E20:E23)</f>
        <v>0</v>
      </c>
      <c r="G23" s="202"/>
      <c r="H23" s="31"/>
      <c r="I23" s="31"/>
      <c r="J23" s="31"/>
      <c r="K23" s="75"/>
    </row>
    <row r="24" spans="2:11" ht="13.5" customHeight="1" x14ac:dyDescent="0.2">
      <c r="B24" s="115" t="s">
        <v>31</v>
      </c>
      <c r="C24" s="42" t="s">
        <v>51</v>
      </c>
      <c r="D24" s="51" t="s">
        <v>18</v>
      </c>
      <c r="E24" s="48" t="s">
        <v>22</v>
      </c>
      <c r="F24" s="44"/>
      <c r="G24" s="121"/>
      <c r="H24" s="31"/>
      <c r="I24" s="31"/>
      <c r="J24" s="31"/>
      <c r="K24" s="75"/>
    </row>
    <row r="25" spans="2:11" ht="12.75" customHeight="1" x14ac:dyDescent="0.2">
      <c r="B25" s="117"/>
      <c r="C25" s="92"/>
      <c r="D25" s="97">
        <v>0</v>
      </c>
      <c r="E25" s="98">
        <v>0</v>
      </c>
      <c r="F25" s="54"/>
      <c r="G25" s="121"/>
      <c r="H25" s="31"/>
      <c r="I25" s="31"/>
      <c r="J25" s="31"/>
      <c r="K25" s="75"/>
    </row>
    <row r="26" spans="2:11" ht="12.75" customHeight="1" x14ac:dyDescent="0.2">
      <c r="B26" s="117"/>
      <c r="C26" s="55"/>
      <c r="D26" s="97">
        <v>0</v>
      </c>
      <c r="E26" s="98">
        <v>0</v>
      </c>
      <c r="F26" s="54"/>
      <c r="G26" s="123" t="s">
        <v>55</v>
      </c>
      <c r="H26" s="31"/>
      <c r="I26" s="31"/>
      <c r="J26" s="31"/>
      <c r="K26" s="75"/>
    </row>
    <row r="27" spans="2:11" ht="12.75" customHeight="1" x14ac:dyDescent="0.2">
      <c r="B27" s="117"/>
      <c r="C27" s="55"/>
      <c r="D27" s="97">
        <v>0</v>
      </c>
      <c r="E27" s="98">
        <v>0</v>
      </c>
      <c r="F27" s="168">
        <f>SUM(E25:E27)</f>
        <v>0</v>
      </c>
      <c r="G27" s="202"/>
      <c r="H27" s="31"/>
      <c r="I27" s="31"/>
      <c r="J27" s="31"/>
      <c r="K27" s="75"/>
    </row>
    <row r="28" spans="2:11" s="7" customFormat="1" ht="13.5" customHeight="1" x14ac:dyDescent="0.2">
      <c r="B28" s="115" t="s">
        <v>32</v>
      </c>
      <c r="C28" s="42" t="s">
        <v>64</v>
      </c>
      <c r="D28" s="51" t="s">
        <v>18</v>
      </c>
      <c r="E28" s="48" t="s">
        <v>22</v>
      </c>
      <c r="F28" s="44"/>
      <c r="G28" s="121"/>
      <c r="H28" s="31"/>
      <c r="I28" s="31"/>
      <c r="J28" s="31"/>
      <c r="K28" s="75"/>
    </row>
    <row r="29" spans="2:11" s="7" customFormat="1" ht="12.75" customHeight="1" x14ac:dyDescent="0.2">
      <c r="B29" s="115" t="s">
        <v>0</v>
      </c>
      <c r="C29" s="56"/>
      <c r="D29" s="53">
        <v>0</v>
      </c>
      <c r="E29" s="98">
        <v>0</v>
      </c>
      <c r="F29" s="54"/>
      <c r="G29" s="121"/>
      <c r="H29" s="31"/>
      <c r="I29" s="31"/>
      <c r="J29" s="31"/>
      <c r="K29" s="75"/>
    </row>
    <row r="30" spans="2:11" s="7" customFormat="1" ht="12.75" customHeight="1" x14ac:dyDescent="0.2">
      <c r="B30" s="124"/>
      <c r="C30" s="58"/>
      <c r="D30" s="53">
        <v>0</v>
      </c>
      <c r="E30" s="98">
        <v>0</v>
      </c>
      <c r="F30" s="54"/>
      <c r="G30" s="119" t="s">
        <v>55</v>
      </c>
      <c r="H30" s="31"/>
      <c r="I30" s="31"/>
      <c r="J30" s="31"/>
      <c r="K30" s="75"/>
    </row>
    <row r="31" spans="2:11" s="7" customFormat="1" ht="12.75" customHeight="1" x14ac:dyDescent="0.2">
      <c r="B31" s="124"/>
      <c r="C31" s="58"/>
      <c r="D31" s="53">
        <v>0</v>
      </c>
      <c r="E31" s="96">
        <v>0</v>
      </c>
      <c r="F31" s="168">
        <f>SUM(E29:E31)</f>
        <v>0</v>
      </c>
      <c r="G31" s="202"/>
      <c r="H31" s="31"/>
      <c r="I31" s="31"/>
      <c r="J31" s="31"/>
      <c r="K31" s="75"/>
    </row>
    <row r="32" spans="2:11" ht="13.5" customHeight="1" x14ac:dyDescent="0.2">
      <c r="B32" s="115" t="s">
        <v>33</v>
      </c>
      <c r="C32" s="42" t="s">
        <v>82</v>
      </c>
      <c r="D32" s="43"/>
      <c r="E32" s="48" t="s">
        <v>22</v>
      </c>
      <c r="F32" s="44"/>
      <c r="G32" s="121"/>
      <c r="H32" s="31"/>
      <c r="I32" s="31"/>
      <c r="J32" s="31"/>
      <c r="K32" s="75"/>
    </row>
    <row r="33" spans="2:11" ht="12.75" customHeight="1" x14ac:dyDescent="0.2">
      <c r="B33" s="117"/>
      <c r="C33" s="159">
        <v>0</v>
      </c>
      <c r="D33" s="159"/>
      <c r="E33" s="96">
        <v>0</v>
      </c>
      <c r="F33" s="54"/>
      <c r="G33" s="121"/>
      <c r="H33" s="31"/>
      <c r="I33" s="31"/>
      <c r="J33" s="31"/>
      <c r="K33" s="75"/>
    </row>
    <row r="34" spans="2:11" ht="12.75" customHeight="1" x14ac:dyDescent="0.2">
      <c r="B34" s="117"/>
      <c r="C34" s="166">
        <v>0</v>
      </c>
      <c r="D34" s="166"/>
      <c r="E34" s="96">
        <v>0</v>
      </c>
      <c r="F34" s="54"/>
      <c r="G34" s="121"/>
      <c r="H34" s="31"/>
      <c r="I34" s="31"/>
      <c r="J34" s="31"/>
      <c r="K34" s="75"/>
    </row>
    <row r="35" spans="2:11" ht="12.75" customHeight="1" x14ac:dyDescent="0.2">
      <c r="B35" s="117"/>
      <c r="C35" s="166">
        <v>0</v>
      </c>
      <c r="D35" s="166"/>
      <c r="E35" s="96">
        <v>0</v>
      </c>
      <c r="F35" s="54"/>
      <c r="G35" s="121"/>
      <c r="H35" s="31"/>
      <c r="I35" s="31"/>
      <c r="J35" s="31"/>
      <c r="K35" s="75"/>
    </row>
    <row r="36" spans="2:11" ht="12.75" customHeight="1" x14ac:dyDescent="0.2">
      <c r="B36" s="117"/>
      <c r="C36" s="166">
        <v>0</v>
      </c>
      <c r="D36" s="166"/>
      <c r="E36" s="96">
        <v>0</v>
      </c>
      <c r="F36" s="54"/>
      <c r="G36" s="121"/>
      <c r="H36" s="31"/>
      <c r="I36" s="31"/>
      <c r="J36" s="31"/>
      <c r="K36" s="75"/>
    </row>
    <row r="37" spans="2:11" ht="12.75" customHeight="1" x14ac:dyDescent="0.2">
      <c r="B37" s="117"/>
      <c r="C37" s="166">
        <v>0</v>
      </c>
      <c r="D37" s="166"/>
      <c r="E37" s="96">
        <v>0</v>
      </c>
      <c r="F37" s="54"/>
      <c r="G37" s="123" t="s">
        <v>55</v>
      </c>
      <c r="H37" s="31"/>
      <c r="I37" s="31"/>
      <c r="J37" s="31"/>
      <c r="K37" s="75"/>
    </row>
    <row r="38" spans="2:11" ht="12.75" customHeight="1" x14ac:dyDescent="0.2">
      <c r="B38" s="117"/>
      <c r="C38" s="159">
        <v>0</v>
      </c>
      <c r="D38" s="159"/>
      <c r="E38" s="96">
        <v>0</v>
      </c>
      <c r="F38" s="168">
        <f>SUM(E33:E38)</f>
        <v>0</v>
      </c>
      <c r="G38" s="202"/>
      <c r="H38" s="31"/>
      <c r="I38" s="31"/>
      <c r="J38" s="31"/>
      <c r="K38" s="75"/>
    </row>
    <row r="39" spans="2:11" ht="13.5" customHeight="1" x14ac:dyDescent="0.2">
      <c r="B39" s="115" t="s">
        <v>34</v>
      </c>
      <c r="C39" s="42" t="s">
        <v>83</v>
      </c>
      <c r="D39" s="43"/>
      <c r="E39" s="42"/>
      <c r="F39" s="42"/>
      <c r="G39" s="119" t="s">
        <v>22</v>
      </c>
      <c r="H39" s="31"/>
      <c r="I39" s="31"/>
      <c r="J39" s="31"/>
      <c r="K39" s="75"/>
    </row>
    <row r="40" spans="2:11" ht="12.75" customHeight="1" x14ac:dyDescent="0.2">
      <c r="B40" s="117"/>
      <c r="C40" s="43" t="s">
        <v>67</v>
      </c>
      <c r="D40" s="43"/>
      <c r="E40" s="42"/>
      <c r="F40" s="176">
        <v>0</v>
      </c>
      <c r="G40" s="203"/>
      <c r="H40" s="31"/>
      <c r="I40" s="31"/>
      <c r="J40" s="31"/>
      <c r="K40" s="75"/>
    </row>
    <row r="41" spans="2:11" s="7" customFormat="1" ht="5.25" customHeight="1" x14ac:dyDescent="0.2">
      <c r="B41" s="124"/>
      <c r="C41" s="60"/>
      <c r="D41" s="60"/>
      <c r="E41" s="61"/>
      <c r="F41" s="61"/>
      <c r="G41" s="125"/>
      <c r="H41" s="111"/>
      <c r="I41" s="111"/>
      <c r="J41" s="111"/>
      <c r="K41" s="112"/>
    </row>
    <row r="42" spans="2:11" ht="12.75" customHeight="1" x14ac:dyDescent="0.2">
      <c r="B42" s="115" t="s">
        <v>35</v>
      </c>
      <c r="C42" s="146" t="s">
        <v>85</v>
      </c>
      <c r="D42" s="146"/>
      <c r="E42" s="146"/>
      <c r="F42" s="176">
        <v>0</v>
      </c>
      <c r="G42" s="203"/>
      <c r="H42" s="31"/>
      <c r="I42" s="31"/>
      <c r="J42" s="31"/>
      <c r="K42" s="75"/>
    </row>
    <row r="43" spans="2:11" s="10" customFormat="1" ht="5.25" customHeight="1" x14ac:dyDescent="0.2">
      <c r="B43" s="126"/>
      <c r="C43" s="63"/>
      <c r="D43" s="63"/>
      <c r="E43" s="64"/>
      <c r="F43" s="36"/>
      <c r="G43" s="127"/>
      <c r="H43" s="111"/>
      <c r="I43" s="111"/>
      <c r="J43" s="111"/>
      <c r="K43" s="112"/>
    </row>
    <row r="44" spans="2:11" ht="12.75" customHeight="1" x14ac:dyDescent="0.2">
      <c r="B44" s="115" t="s">
        <v>36</v>
      </c>
      <c r="C44" s="42" t="s">
        <v>88</v>
      </c>
      <c r="D44" s="43"/>
      <c r="E44" s="48" t="s">
        <v>22</v>
      </c>
      <c r="F44" s="49"/>
      <c r="G44" s="128"/>
      <c r="H44" s="164"/>
      <c r="I44" s="164"/>
      <c r="J44" s="164"/>
      <c r="K44" s="165"/>
    </row>
    <row r="45" spans="2:11" ht="12.75" customHeight="1" x14ac:dyDescent="0.2">
      <c r="B45" s="115"/>
      <c r="C45" s="159" t="s">
        <v>69</v>
      </c>
      <c r="D45" s="160"/>
      <c r="E45" s="96">
        <v>0</v>
      </c>
      <c r="F45" s="38"/>
      <c r="G45" s="128"/>
      <c r="H45" s="31"/>
      <c r="I45" s="31"/>
      <c r="J45" s="31"/>
      <c r="K45" s="75"/>
    </row>
    <row r="46" spans="2:11" ht="12.75" customHeight="1" x14ac:dyDescent="0.2">
      <c r="B46" s="115"/>
      <c r="C46" s="166"/>
      <c r="D46" s="167"/>
      <c r="E46" s="96">
        <v>0</v>
      </c>
      <c r="F46" s="38"/>
      <c r="G46" s="128"/>
      <c r="H46" s="31"/>
      <c r="I46" s="31"/>
      <c r="J46" s="31"/>
      <c r="K46" s="75"/>
    </row>
    <row r="47" spans="2:11" ht="12.75" customHeight="1" x14ac:dyDescent="0.2">
      <c r="B47" s="115"/>
      <c r="C47" s="166"/>
      <c r="D47" s="167"/>
      <c r="E47" s="96">
        <v>0</v>
      </c>
      <c r="F47" s="38"/>
      <c r="G47" s="129" t="s">
        <v>55</v>
      </c>
      <c r="H47" s="31"/>
      <c r="I47" s="31"/>
      <c r="J47" s="31"/>
      <c r="K47" s="75"/>
    </row>
    <row r="48" spans="2:11" ht="12.75" customHeight="1" x14ac:dyDescent="0.2">
      <c r="B48" s="115"/>
      <c r="C48" s="166"/>
      <c r="D48" s="167"/>
      <c r="E48" s="96">
        <v>0</v>
      </c>
      <c r="F48" s="168">
        <f>SUM(E45:E48)</f>
        <v>0</v>
      </c>
      <c r="G48" s="202"/>
      <c r="H48" s="31"/>
      <c r="I48" s="31"/>
      <c r="J48" s="31"/>
      <c r="K48" s="75"/>
    </row>
    <row r="49" spans="2:14" s="7" customFormat="1" ht="5.25" customHeight="1" x14ac:dyDescent="0.2">
      <c r="B49" s="130"/>
      <c r="C49" s="68"/>
      <c r="D49" s="131"/>
      <c r="E49" s="68"/>
      <c r="F49" s="61"/>
      <c r="G49" s="142"/>
      <c r="H49" s="111"/>
      <c r="I49" s="111"/>
      <c r="J49" s="111"/>
      <c r="K49" s="112"/>
    </row>
    <row r="50" spans="2:14" ht="16.149999999999999" customHeight="1" x14ac:dyDescent="0.2">
      <c r="B50" s="43"/>
      <c r="C50" s="170" t="s">
        <v>87</v>
      </c>
      <c r="D50" s="170"/>
      <c r="E50" s="170"/>
      <c r="F50" s="168">
        <f>F48+F42+F40+F38+F31+F27+F23+F18+F14</f>
        <v>0</v>
      </c>
      <c r="G50" s="202"/>
      <c r="H50" s="76"/>
      <c r="I50" s="76"/>
      <c r="J50" s="76"/>
      <c r="K50" s="77"/>
    </row>
    <row r="51" spans="2:14" ht="5.25" customHeight="1" x14ac:dyDescent="0.2">
      <c r="C51" s="1"/>
      <c r="E51" s="1"/>
      <c r="F51" s="1"/>
      <c r="G51" s="3"/>
      <c r="H51" s="11"/>
      <c r="I51" s="11"/>
      <c r="J51" s="11"/>
      <c r="K51" s="11"/>
    </row>
    <row r="52" spans="2:14" ht="18" customHeight="1" x14ac:dyDescent="0.2">
      <c r="B52" s="144" t="s">
        <v>52</v>
      </c>
      <c r="C52" s="114"/>
      <c r="D52" s="114"/>
      <c r="E52" s="132" t="s">
        <v>24</v>
      </c>
      <c r="F52" s="71"/>
      <c r="G52" s="144" t="s">
        <v>41</v>
      </c>
      <c r="H52" s="138"/>
      <c r="I52" s="138"/>
      <c r="J52" s="114"/>
      <c r="K52" s="139"/>
    </row>
    <row r="53" spans="2:14" ht="13.5" customHeight="1" x14ac:dyDescent="0.2">
      <c r="B53" s="133" t="s">
        <v>3</v>
      </c>
      <c r="C53" s="42" t="s">
        <v>8</v>
      </c>
      <c r="D53" s="43"/>
      <c r="E53" s="134">
        <v>0</v>
      </c>
      <c r="F53" s="32"/>
      <c r="G53" s="140" t="s">
        <v>42</v>
      </c>
      <c r="H53" s="33"/>
      <c r="I53" s="33"/>
      <c r="J53" s="34"/>
      <c r="K53" s="141" t="s">
        <v>26</v>
      </c>
    </row>
    <row r="54" spans="2:14" ht="13.5" customHeight="1" x14ac:dyDescent="0.2">
      <c r="B54" s="133" t="s">
        <v>9</v>
      </c>
      <c r="C54" s="42" t="s">
        <v>38</v>
      </c>
      <c r="D54" s="43"/>
      <c r="E54" s="134">
        <v>0</v>
      </c>
      <c r="F54" s="32"/>
      <c r="G54" s="204"/>
      <c r="H54" s="174"/>
      <c r="I54" s="174"/>
      <c r="J54" s="175"/>
      <c r="K54" s="149">
        <v>0</v>
      </c>
    </row>
    <row r="55" spans="2:14" ht="13.5" customHeight="1" x14ac:dyDescent="0.2">
      <c r="B55" s="133" t="s">
        <v>10</v>
      </c>
      <c r="C55" s="42" t="s">
        <v>37</v>
      </c>
      <c r="D55" s="43"/>
      <c r="E55" s="134">
        <v>0</v>
      </c>
      <c r="F55" s="32"/>
      <c r="G55" s="205"/>
      <c r="H55" s="155"/>
      <c r="I55" s="155"/>
      <c r="J55" s="156"/>
      <c r="K55" s="149">
        <v>0</v>
      </c>
    </row>
    <row r="56" spans="2:14" ht="13.5" customHeight="1" x14ac:dyDescent="0.2">
      <c r="B56" s="133" t="s">
        <v>13</v>
      </c>
      <c r="C56" s="42" t="s">
        <v>91</v>
      </c>
      <c r="D56" s="44"/>
      <c r="E56" s="135">
        <f>Avustus!G25</f>
        <v>0</v>
      </c>
      <c r="F56" s="36"/>
      <c r="G56" s="205"/>
      <c r="H56" s="155"/>
      <c r="I56" s="155"/>
      <c r="J56" s="156"/>
      <c r="K56" s="149">
        <v>0</v>
      </c>
      <c r="N56" s="7"/>
    </row>
    <row r="57" spans="2:14" ht="13.5" customHeight="1" x14ac:dyDescent="0.2">
      <c r="B57" s="133" t="s">
        <v>23</v>
      </c>
      <c r="C57" s="42" t="s">
        <v>12</v>
      </c>
      <c r="D57" s="44"/>
      <c r="E57" s="135">
        <f>IF((E13+E14+E17+F23+F27+F40+F38-E54)&lt;0,0,(E13+E14+E17+F23+F27+F40+F38-E54)*0.20319)</f>
        <v>0</v>
      </c>
      <c r="F57" s="36"/>
      <c r="G57" s="205"/>
      <c r="H57" s="155"/>
      <c r="I57" s="155"/>
      <c r="J57" s="156"/>
      <c r="K57" s="149">
        <v>0</v>
      </c>
      <c r="N57" s="7"/>
    </row>
    <row r="58" spans="2:14" ht="13.5" customHeight="1" x14ac:dyDescent="0.2">
      <c r="B58" s="133" t="s">
        <v>39</v>
      </c>
      <c r="C58" s="42" t="s">
        <v>25</v>
      </c>
      <c r="D58" s="43"/>
      <c r="E58" s="135">
        <f>SUM(E59:E61)</f>
        <v>0</v>
      </c>
      <c r="F58" s="36"/>
      <c r="G58" s="205"/>
      <c r="H58" s="155"/>
      <c r="I58" s="155"/>
      <c r="J58" s="156"/>
      <c r="K58" s="149">
        <v>0</v>
      </c>
    </row>
    <row r="59" spans="2:14" ht="12.75" customHeight="1" x14ac:dyDescent="0.2">
      <c r="B59" s="136"/>
      <c r="C59" s="157" t="s">
        <v>16</v>
      </c>
      <c r="D59" s="158"/>
      <c r="E59" s="96">
        <v>0</v>
      </c>
      <c r="F59" s="38"/>
      <c r="G59" s="205"/>
      <c r="H59" s="155"/>
      <c r="I59" s="155"/>
      <c r="J59" s="156"/>
      <c r="K59" s="149">
        <v>0</v>
      </c>
    </row>
    <row r="60" spans="2:14" ht="12.75" customHeight="1" x14ac:dyDescent="0.2">
      <c r="B60" s="136"/>
      <c r="C60" s="159"/>
      <c r="D60" s="160"/>
      <c r="E60" s="96">
        <v>0</v>
      </c>
      <c r="F60" s="38"/>
      <c r="G60" s="205" t="s">
        <v>0</v>
      </c>
      <c r="H60" s="155"/>
      <c r="I60" s="155"/>
      <c r="J60" s="156"/>
      <c r="K60" s="149">
        <v>0</v>
      </c>
    </row>
    <row r="61" spans="2:14" ht="12.75" customHeight="1" x14ac:dyDescent="0.2">
      <c r="B61" s="137"/>
      <c r="C61" s="159"/>
      <c r="D61" s="159"/>
      <c r="E61" s="143">
        <v>0</v>
      </c>
      <c r="F61" s="38"/>
      <c r="G61" s="204"/>
      <c r="H61" s="174"/>
      <c r="I61" s="174"/>
      <c r="J61" s="174"/>
      <c r="K61" s="143">
        <v>0</v>
      </c>
    </row>
    <row r="62" spans="2:14" ht="16.149999999999999" customHeight="1" x14ac:dyDescent="0.2">
      <c r="B62" s="14"/>
      <c r="C62" s="150" t="s">
        <v>53</v>
      </c>
      <c r="D62" s="150"/>
      <c r="E62" s="135">
        <f>E53+E54+E58+E56+E57+E55</f>
        <v>0</v>
      </c>
      <c r="F62" s="36"/>
      <c r="G62" s="150" t="s">
        <v>54</v>
      </c>
      <c r="H62" s="150"/>
      <c r="I62" s="150"/>
      <c r="J62" s="150"/>
      <c r="K62" s="135">
        <f>SUM(K54:K61)</f>
        <v>0</v>
      </c>
    </row>
    <row r="63" spans="2:14" ht="5.25" customHeight="1" x14ac:dyDescent="0.2">
      <c r="B63" s="14"/>
      <c r="C63" s="42"/>
      <c r="D63" s="43"/>
      <c r="E63" s="42"/>
      <c r="F63" s="42"/>
      <c r="G63" s="36"/>
      <c r="H63" s="61"/>
      <c r="I63" s="61"/>
      <c r="J63" s="61"/>
      <c r="K63" s="68"/>
    </row>
    <row r="64" spans="2:14" x14ac:dyDescent="0.2">
      <c r="B64" s="12"/>
      <c r="C64" s="170" t="s">
        <v>14</v>
      </c>
      <c r="D64" s="201"/>
      <c r="E64" s="103">
        <f>E56+E57</f>
        <v>0</v>
      </c>
      <c r="F64" s="36"/>
      <c r="G64" s="170" t="s">
        <v>15</v>
      </c>
      <c r="H64" s="170"/>
      <c r="I64" s="170"/>
      <c r="J64" s="201"/>
      <c r="K64" s="104">
        <f>IF(F50=0,0,(E56+E59)/F50)</f>
        <v>0</v>
      </c>
    </row>
    <row r="65" spans="2:11" ht="3" customHeight="1" x14ac:dyDescent="0.2">
      <c r="D65" s="2"/>
    </row>
    <row r="66" spans="2:11" ht="4.5" customHeight="1" x14ac:dyDescent="0.2"/>
    <row r="67" spans="2:11" ht="6.75" customHeight="1" x14ac:dyDescent="0.2">
      <c r="B67" s="153"/>
      <c r="C67" s="153"/>
      <c r="D67" s="153"/>
      <c r="E67" s="74"/>
      <c r="F67" s="67"/>
      <c r="G67" s="7"/>
      <c r="H67" s="7"/>
      <c r="I67" s="7"/>
      <c r="J67" s="7"/>
      <c r="K67" s="7"/>
    </row>
    <row r="68" spans="2:11" x14ac:dyDescent="0.2">
      <c r="G68" s="8" t="s">
        <v>0</v>
      </c>
    </row>
  </sheetData>
  <sheetProtection algorithmName="SHA-512" hashValue="1xKNwhzxWo7krZm6IOY727yfWAoOnJJ+k7ZwYuCKe9XP3lm2ZtuBE6Cven9QOHyqvVsgIOS+tlj979ORBoIZjQ==" saltValue="m8QXOBnqL3reGzlEWoLbZA==" spinCount="100000" sheet="1" objects="1" scenarios="1" selectLockedCells="1"/>
  <mergeCells count="50">
    <mergeCell ref="H2:K5"/>
    <mergeCell ref="B6:E6"/>
    <mergeCell ref="B8:E8"/>
    <mergeCell ref="B67:D67"/>
    <mergeCell ref="G56:J56"/>
    <mergeCell ref="C64:D64"/>
    <mergeCell ref="G61:J61"/>
    <mergeCell ref="G58:J58"/>
    <mergeCell ref="G60:J60"/>
    <mergeCell ref="G57:J57"/>
    <mergeCell ref="C62:D62"/>
    <mergeCell ref="C59:D59"/>
    <mergeCell ref="G62:J62"/>
    <mergeCell ref="C61:D61"/>
    <mergeCell ref="G59:J59"/>
    <mergeCell ref="H8:I8"/>
    <mergeCell ref="F14:G14"/>
    <mergeCell ref="H6:I6"/>
    <mergeCell ref="F18:G18"/>
    <mergeCell ref="F23:G23"/>
    <mergeCell ref="G55:J55"/>
    <mergeCell ref="H44:K44"/>
    <mergeCell ref="F31:G31"/>
    <mergeCell ref="F27:G27"/>
    <mergeCell ref="J8:K8"/>
    <mergeCell ref="H11:K11"/>
    <mergeCell ref="E10:G10"/>
    <mergeCell ref="H10:K10"/>
    <mergeCell ref="C60:D60"/>
    <mergeCell ref="C50:E50"/>
    <mergeCell ref="F48:G48"/>
    <mergeCell ref="G54:J54"/>
    <mergeCell ref="C48:D48"/>
    <mergeCell ref="F50:G50"/>
    <mergeCell ref="G64:J64"/>
    <mergeCell ref="C14:D14"/>
    <mergeCell ref="C13:D13"/>
    <mergeCell ref="C12:D12"/>
    <mergeCell ref="C33:D33"/>
    <mergeCell ref="F38:G38"/>
    <mergeCell ref="F42:G42"/>
    <mergeCell ref="C34:D34"/>
    <mergeCell ref="C35:D35"/>
    <mergeCell ref="C36:D36"/>
    <mergeCell ref="C37:D37"/>
    <mergeCell ref="C38:D38"/>
    <mergeCell ref="C47:D47"/>
    <mergeCell ref="F40:G40"/>
    <mergeCell ref="C45:D45"/>
    <mergeCell ref="C46:D46"/>
  </mergeCells>
  <phoneticPr fontId="13" type="noConversion"/>
  <pageMargins left="0.51181102362204722" right="0.39370078740157483" top="0.39370078740157483" bottom="0.39370078740157483" header="0.31496062992125984" footer="0.31496062992125984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3696A-E481-4596-957B-ECE25591ABA2}">
  <dimension ref="B2:H25"/>
  <sheetViews>
    <sheetView workbookViewId="0">
      <selection activeCell="G25" sqref="G25"/>
    </sheetView>
  </sheetViews>
  <sheetFormatPr defaultRowHeight="12.75" x14ac:dyDescent="0.2"/>
  <cols>
    <col min="2" max="2" width="3.140625" customWidth="1"/>
    <col min="3" max="3" width="30.5703125" customWidth="1"/>
    <col min="5" max="6" width="12.140625" customWidth="1"/>
    <col min="7" max="7" width="12" customWidth="1"/>
  </cols>
  <sheetData>
    <row r="2" spans="2:7" x14ac:dyDescent="0.2">
      <c r="B2" s="15" t="s">
        <v>29</v>
      </c>
      <c r="C2" s="14" t="s">
        <v>5</v>
      </c>
      <c r="D2" s="21" t="s">
        <v>18</v>
      </c>
      <c r="E2" s="20" t="s">
        <v>22</v>
      </c>
      <c r="F2" s="20" t="s">
        <v>45</v>
      </c>
      <c r="G2" s="25" t="s">
        <v>44</v>
      </c>
    </row>
    <row r="3" spans="2:7" x14ac:dyDescent="0.2">
      <c r="C3">
        <f>Rahoitustarvelaskelma!C16</f>
        <v>0</v>
      </c>
      <c r="D3" s="24">
        <f>Rahoitustarvelaskelma!D16</f>
        <v>0</v>
      </c>
      <c r="E3">
        <f>Rahoitustarvelaskelma!E16</f>
        <v>0</v>
      </c>
      <c r="F3" s="24">
        <v>0</v>
      </c>
      <c r="G3" s="26">
        <f>D3*E3/(1+F3)</f>
        <v>0</v>
      </c>
    </row>
    <row r="4" spans="2:7" x14ac:dyDescent="0.2">
      <c r="C4">
        <f>Rahoitustarvelaskelma!C17</f>
        <v>0</v>
      </c>
      <c r="D4" s="24">
        <f>Rahoitustarvelaskelma!D17</f>
        <v>0</v>
      </c>
      <c r="E4">
        <f>Rahoitustarvelaskelma!E17</f>
        <v>0</v>
      </c>
      <c r="F4" s="24">
        <v>0.24</v>
      </c>
      <c r="G4" s="26">
        <f>D4*E4/(1+F4)</f>
        <v>0</v>
      </c>
    </row>
    <row r="5" spans="2:7" x14ac:dyDescent="0.2">
      <c r="C5">
        <f>Rahoitustarvelaskelma!C18</f>
        <v>0</v>
      </c>
      <c r="D5" s="24">
        <f>Rahoitustarvelaskelma!D18</f>
        <v>0</v>
      </c>
      <c r="E5">
        <f>Rahoitustarvelaskelma!E18</f>
        <v>0</v>
      </c>
      <c r="F5" s="24">
        <v>0</v>
      </c>
      <c r="G5" s="26">
        <f>D5*E5/(1+F5)</f>
        <v>0</v>
      </c>
    </row>
    <row r="6" spans="2:7" x14ac:dyDescent="0.2">
      <c r="B6" s="15" t="s">
        <v>30</v>
      </c>
      <c r="C6" s="14" t="s">
        <v>20</v>
      </c>
      <c r="D6" s="21" t="s">
        <v>18</v>
      </c>
      <c r="E6" s="20" t="s">
        <v>22</v>
      </c>
      <c r="F6" s="20" t="s">
        <v>45</v>
      </c>
      <c r="G6" s="25" t="s">
        <v>44</v>
      </c>
    </row>
    <row r="7" spans="2:7" x14ac:dyDescent="0.2">
      <c r="C7">
        <f>Rahoitustarvelaskelma!C20</f>
        <v>0</v>
      </c>
      <c r="D7" s="24">
        <f>Rahoitustarvelaskelma!D20</f>
        <v>0</v>
      </c>
      <c r="E7">
        <f>Rahoitustarvelaskelma!E20</f>
        <v>0</v>
      </c>
      <c r="F7" s="24">
        <v>0.24</v>
      </c>
      <c r="G7" s="26">
        <f>D7*E7/(1+F7)</f>
        <v>0</v>
      </c>
    </row>
    <row r="8" spans="2:7" x14ac:dyDescent="0.2">
      <c r="C8">
        <f>Rahoitustarvelaskelma!C21</f>
        <v>0</v>
      </c>
      <c r="D8" s="24">
        <f>Rahoitustarvelaskelma!D21</f>
        <v>0</v>
      </c>
      <c r="E8">
        <f>Rahoitustarvelaskelma!E21</f>
        <v>0</v>
      </c>
      <c r="F8" s="24">
        <f>F7</f>
        <v>0.24</v>
      </c>
      <c r="G8" s="26">
        <f t="shared" ref="G8:G10" si="0">D8*E8/(1+F8)</f>
        <v>0</v>
      </c>
    </row>
    <row r="9" spans="2:7" x14ac:dyDescent="0.2">
      <c r="C9">
        <f>Rahoitustarvelaskelma!C22</f>
        <v>0</v>
      </c>
      <c r="D9" s="24">
        <f>Rahoitustarvelaskelma!D22</f>
        <v>0</v>
      </c>
      <c r="E9">
        <f>Rahoitustarvelaskelma!E22</f>
        <v>0</v>
      </c>
      <c r="F9" s="24">
        <f t="shared" ref="F9:F10" si="1">F8</f>
        <v>0.24</v>
      </c>
      <c r="G9" s="26">
        <f t="shared" si="0"/>
        <v>0</v>
      </c>
    </row>
    <row r="10" spans="2:7" x14ac:dyDescent="0.2">
      <c r="C10">
        <f>Rahoitustarvelaskelma!C23</f>
        <v>0</v>
      </c>
      <c r="D10" s="24">
        <f>Rahoitustarvelaskelma!D23</f>
        <v>0</v>
      </c>
      <c r="E10">
        <f>Rahoitustarvelaskelma!E23</f>
        <v>0</v>
      </c>
      <c r="F10" s="24">
        <f t="shared" si="1"/>
        <v>0.24</v>
      </c>
      <c r="G10" s="26">
        <f t="shared" si="0"/>
        <v>0</v>
      </c>
    </row>
    <row r="11" spans="2:7" x14ac:dyDescent="0.2">
      <c r="B11" s="15" t="s">
        <v>31</v>
      </c>
      <c r="C11" s="14" t="s">
        <v>21</v>
      </c>
      <c r="D11" s="21" t="s">
        <v>18</v>
      </c>
      <c r="E11" s="20" t="s">
        <v>22</v>
      </c>
      <c r="F11" s="20" t="s">
        <v>45</v>
      </c>
      <c r="G11" s="25" t="s">
        <v>44</v>
      </c>
    </row>
    <row r="12" spans="2:7" x14ac:dyDescent="0.2">
      <c r="C12">
        <f>Rahoitustarvelaskelma!C25</f>
        <v>0</v>
      </c>
      <c r="D12" s="24">
        <f>Rahoitustarvelaskelma!D25</f>
        <v>0</v>
      </c>
      <c r="E12">
        <f>Rahoitustarvelaskelma!E25</f>
        <v>0</v>
      </c>
      <c r="F12" s="24">
        <v>0.24</v>
      </c>
      <c r="G12" s="26">
        <f>D12*E12/(1+F12)</f>
        <v>0</v>
      </c>
    </row>
    <row r="13" spans="2:7" x14ac:dyDescent="0.2">
      <c r="C13">
        <f>Rahoitustarvelaskelma!C26</f>
        <v>0</v>
      </c>
      <c r="D13" s="24">
        <f>Rahoitustarvelaskelma!D26</f>
        <v>0</v>
      </c>
      <c r="E13">
        <f>Rahoitustarvelaskelma!E26</f>
        <v>0</v>
      </c>
      <c r="F13" s="24">
        <f>F12</f>
        <v>0.24</v>
      </c>
      <c r="G13" s="26">
        <f t="shared" ref="G13:G14" si="2">D13*E13/(1+F13)</f>
        <v>0</v>
      </c>
    </row>
    <row r="14" spans="2:7" x14ac:dyDescent="0.2">
      <c r="C14">
        <f>Rahoitustarvelaskelma!C27</f>
        <v>0</v>
      </c>
      <c r="D14" s="24">
        <f>Rahoitustarvelaskelma!D27</f>
        <v>0</v>
      </c>
      <c r="E14">
        <f>Rahoitustarvelaskelma!E27</f>
        <v>0</v>
      </c>
      <c r="F14" s="24">
        <f t="shared" ref="F14" si="3">F13</f>
        <v>0.24</v>
      </c>
      <c r="G14" s="26">
        <f t="shared" si="2"/>
        <v>0</v>
      </c>
    </row>
    <row r="15" spans="2:7" x14ac:dyDescent="0.2">
      <c r="B15" s="15" t="s">
        <v>2</v>
      </c>
      <c r="C15" s="14" t="s">
        <v>62</v>
      </c>
      <c r="D15" s="21" t="s">
        <v>18</v>
      </c>
      <c r="E15" s="20" t="s">
        <v>22</v>
      </c>
      <c r="F15" s="20" t="s">
        <v>45</v>
      </c>
      <c r="G15" s="25" t="s">
        <v>44</v>
      </c>
    </row>
    <row r="16" spans="2:7" x14ac:dyDescent="0.2">
      <c r="C16">
        <f>Rahoitustarvelaskelma!C29</f>
        <v>0</v>
      </c>
      <c r="D16" s="24">
        <f>Rahoitustarvelaskelma!D29</f>
        <v>0</v>
      </c>
      <c r="E16">
        <f>Rahoitustarvelaskelma!E29</f>
        <v>0</v>
      </c>
      <c r="F16" s="28">
        <f>Rahoitustarvelaskelma!F29</f>
        <v>0</v>
      </c>
      <c r="G16" s="26">
        <f>D16*E16/(1+F16)</f>
        <v>0</v>
      </c>
    </row>
    <row r="17" spans="2:8" x14ac:dyDescent="0.2">
      <c r="C17">
        <f>Rahoitustarvelaskelma!C30</f>
        <v>0</v>
      </c>
      <c r="D17" s="24">
        <f>Rahoitustarvelaskelma!D30</f>
        <v>0</v>
      </c>
      <c r="E17">
        <f>Rahoitustarvelaskelma!E30</f>
        <v>0</v>
      </c>
      <c r="F17" s="24">
        <f>F16</f>
        <v>0</v>
      </c>
      <c r="G17" s="26">
        <f t="shared" ref="G17:G18" si="4">D17*E17/(1+F17)</f>
        <v>0</v>
      </c>
    </row>
    <row r="18" spans="2:8" x14ac:dyDescent="0.2">
      <c r="C18">
        <f>Rahoitustarvelaskelma!C31</f>
        <v>0</v>
      </c>
      <c r="D18" s="24">
        <f>Rahoitustarvelaskelma!D31</f>
        <v>0</v>
      </c>
      <c r="E18">
        <f>Rahoitustarvelaskelma!E31</f>
        <v>0</v>
      </c>
      <c r="F18" s="24">
        <f t="shared" ref="F18" si="5">F17</f>
        <v>0</v>
      </c>
      <c r="G18" s="26">
        <f t="shared" si="4"/>
        <v>0</v>
      </c>
    </row>
    <row r="19" spans="2:8" x14ac:dyDescent="0.2">
      <c r="D19" s="24"/>
      <c r="F19" s="24"/>
    </row>
    <row r="20" spans="2:8" x14ac:dyDescent="0.2">
      <c r="B20" s="15"/>
      <c r="C20" s="14"/>
      <c r="D20" s="21"/>
      <c r="E20" s="20" t="s">
        <v>58</v>
      </c>
      <c r="F20" s="20" t="s">
        <v>47</v>
      </c>
      <c r="G20" s="25" t="s">
        <v>48</v>
      </c>
      <c r="H20" s="1" t="s">
        <v>49</v>
      </c>
    </row>
    <row r="21" spans="2:8" x14ac:dyDescent="0.2">
      <c r="C21" s="11" t="s">
        <v>57</v>
      </c>
      <c r="D21" s="24"/>
      <c r="E21">
        <f>E3+E5+E16+E17+E18</f>
        <v>0</v>
      </c>
      <c r="F21" s="24"/>
      <c r="G21" s="26">
        <f>G3+G5+G16+G17+G18</f>
        <v>0</v>
      </c>
    </row>
    <row r="22" spans="2:8" x14ac:dyDescent="0.2">
      <c r="C22" s="11" t="s">
        <v>46</v>
      </c>
      <c r="D22" s="24"/>
      <c r="E22">
        <f>E4+E7+E8+E9+E10+E12+E13+E14</f>
        <v>0</v>
      </c>
      <c r="F22" s="27">
        <f>E22*0.19355</f>
        <v>0</v>
      </c>
      <c r="G22" s="26">
        <f>G4+G7+G8+G9+G10+G12+G13+G14</f>
        <v>0</v>
      </c>
      <c r="H22" s="28">
        <f>IF(E22=0,0,G22/(E22-F22))</f>
        <v>0</v>
      </c>
    </row>
    <row r="23" spans="2:8" x14ac:dyDescent="0.2">
      <c r="C23" s="11" t="s">
        <v>56</v>
      </c>
      <c r="E23" s="26">
        <f>Rahoitustarvelaskelma!E54</f>
        <v>0</v>
      </c>
      <c r="F23" s="27">
        <f>E23*0.19355</f>
        <v>0</v>
      </c>
      <c r="G23" s="5">
        <f>H22*(E23-F23)</f>
        <v>0</v>
      </c>
    </row>
    <row r="24" spans="2:8" x14ac:dyDescent="0.2">
      <c r="C24" s="30" t="s">
        <v>50</v>
      </c>
      <c r="D24" s="30"/>
      <c r="E24" s="30"/>
      <c r="F24" s="30"/>
      <c r="G24" s="29">
        <f>G23*50%</f>
        <v>0</v>
      </c>
    </row>
    <row r="25" spans="2:8" x14ac:dyDescent="0.2">
      <c r="C25" s="105" t="s">
        <v>59</v>
      </c>
      <c r="D25" s="105"/>
      <c r="E25" s="105"/>
      <c r="F25" s="105"/>
      <c r="G25" s="106">
        <f>G21+G22-G24</f>
        <v>0</v>
      </c>
    </row>
  </sheetData>
  <sheetProtection algorithmName="SHA-512" hashValue="Ukze4f2uuTUb+qTuKxM5OaSb2mZUwvo+J7C/xL0bxtXifnMmoO92VukUeDujbOi6ENvymI4VbIX3FxdJBgK5PA==" saltValue="gzSG9zquXGYKELSgh1ZcYw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2</vt:i4>
      </vt:variant>
    </vt:vector>
  </HeadingPairs>
  <TitlesOfParts>
    <vt:vector size="5" baseType="lpstr">
      <vt:lpstr>Esimerkki</vt:lpstr>
      <vt:lpstr>Rahoitustarvelaskelma</vt:lpstr>
      <vt:lpstr>Avustus</vt:lpstr>
      <vt:lpstr>Esimerkki!Tulostusalue</vt:lpstr>
      <vt:lpstr>Rahoitustarvelaskelma!Tulostusalue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YT8 Rahoitustarvelaskelma</dc:title>
  <dc:creator>Yritystulkki</dc:creator>
  <cp:lastModifiedBy>Henri Järvinen</cp:lastModifiedBy>
  <cp:lastPrinted>2025-11-04T10:08:30Z</cp:lastPrinted>
  <dcterms:created xsi:type="dcterms:W3CDTF">2006-08-01T10:09:48Z</dcterms:created>
  <dcterms:modified xsi:type="dcterms:W3CDTF">2025-11-04T10:44:01Z</dcterms:modified>
</cp:coreProperties>
</file>