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ADB54FB6-D98B-443A-9FBD-B9DF230556FA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<sst xmlns="http://schemas.openxmlformats.org/spreadsheetml/2006/main" count="464" uniqueCount="218">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</sst>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17" fontId="8" fillId="20" borderId="8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14</xdr:col>
      <xdr:colOff>389659</xdr:colOff>
      <xdr:row>5</xdr:row>
      <xdr:rowOff>116119</xdr:rowOff>
    </xdr:from>
    <xdr:to>
      <xdr:col>16</xdr:col>
      <xdr:colOff>710046</xdr:colOff>
      <xdr:row>7</xdr:row>
      <xdr:rowOff>40485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E024FA2F-7F3A-90C2-BA18-5F283A7AE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818" y="826164"/>
          <a:ext cx="1567296" cy="374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6" sqref="C6:F6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3" t="s">
        <v>208</v>
      </c>
      <c r="C4" s="533"/>
    </row>
    <row r="5" spans="1:1026" ht="13.15" customHeight="1" x14ac:dyDescent="0.2"/>
    <row r="6" spans="1:1026" s="2" customFormat="1" ht="20.25" x14ac:dyDescent="0.3">
      <c r="C6" s="555" t="s">
        <v>186</v>
      </c>
      <c r="D6" s="555"/>
      <c r="E6" s="555"/>
      <c r="F6" s="555"/>
      <c r="H6" s="425" t="s">
        <v>122</v>
      </c>
      <c r="M6" s="553"/>
      <c r="N6" s="553"/>
      <c r="O6" s="161"/>
      <c r="S6" s="548" t="s">
        <v>4</v>
      </c>
      <c r="T6" s="548"/>
    </row>
    <row r="7" spans="1:1026" s="3" customFormat="1" ht="15" customHeight="1" x14ac:dyDescent="0.2">
      <c r="C7" s="556" t="s">
        <v>187</v>
      </c>
      <c r="D7" s="556"/>
      <c r="E7" s="556"/>
      <c r="F7" s="556"/>
      <c r="H7" s="554"/>
      <c r="I7" s="554"/>
      <c r="J7" s="554"/>
      <c r="K7" s="554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9"/>
      <c r="C9" s="559" t="s">
        <v>0</v>
      </c>
      <c r="D9" s="560"/>
      <c r="E9" s="518">
        <v>46023</v>
      </c>
      <c r="F9" s="519">
        <f t="shared" ref="F9:P9" si="0">E9+31</f>
        <v>46054</v>
      </c>
      <c r="G9" s="519">
        <f t="shared" si="0"/>
        <v>46085</v>
      </c>
      <c r="H9" s="519">
        <f t="shared" si="0"/>
        <v>46116</v>
      </c>
      <c r="I9" s="519">
        <f t="shared" si="0"/>
        <v>46147</v>
      </c>
      <c r="J9" s="519">
        <f t="shared" si="0"/>
        <v>46178</v>
      </c>
      <c r="K9" s="519">
        <f t="shared" si="0"/>
        <v>46209</v>
      </c>
      <c r="L9" s="519">
        <f t="shared" si="0"/>
        <v>46240</v>
      </c>
      <c r="M9" s="519">
        <f t="shared" si="0"/>
        <v>46271</v>
      </c>
      <c r="N9" s="519">
        <f t="shared" si="0"/>
        <v>46302</v>
      </c>
      <c r="O9" s="519">
        <f t="shared" si="0"/>
        <v>46333</v>
      </c>
      <c r="P9" s="519">
        <f t="shared" si="0"/>
        <v>46364</v>
      </c>
      <c r="Q9" s="530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20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9" t="s">
        <v>192</v>
      </c>
      <c r="D11" s="549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8">
        <v>0</v>
      </c>
      <c r="L11" s="508">
        <v>0</v>
      </c>
      <c r="M11" s="508">
        <v>0</v>
      </c>
      <c r="N11" s="508">
        <v>0</v>
      </c>
      <c r="O11" s="508">
        <v>0</v>
      </c>
      <c r="P11" s="508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7" t="s">
        <v>193</v>
      </c>
      <c r="D12" s="558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8" t="s">
        <v>2</v>
      </c>
      <c r="D13" s="569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70" t="s">
        <v>3</v>
      </c>
      <c r="C14" s="571"/>
      <c r="D14" s="572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9"/>
      <c r="C16" s="559" t="s">
        <v>134</v>
      </c>
      <c r="D16" s="560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1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3" t="s">
        <v>133</v>
      </c>
      <c r="D18" s="574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50" t="s">
        <v>5</v>
      </c>
      <c r="D19" s="551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50" t="s">
        <v>6</v>
      </c>
      <c r="D23" s="551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50" t="s">
        <v>80</v>
      </c>
      <c r="D25" s="551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50" t="s">
        <v>81</v>
      </c>
      <c r="D26" s="551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50" t="s">
        <v>73</v>
      </c>
      <c r="D27" s="551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7" t="s">
        <v>74</v>
      </c>
      <c r="D28" s="547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7" t="s">
        <v>8</v>
      </c>
      <c r="D29" s="547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2" t="s">
        <v>194</v>
      </c>
      <c r="D30" s="552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7" t="s">
        <v>7</v>
      </c>
      <c r="D31" s="547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2" t="s">
        <v>191</v>
      </c>
      <c r="D32" s="552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8" t="s">
        <v>82</v>
      </c>
      <c r="D33" s="539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8" t="s">
        <v>83</v>
      </c>
      <c r="D34" s="539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3" t="s">
        <v>188</v>
      </c>
      <c r="D35" s="543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4" t="s">
        <v>189</v>
      </c>
      <c r="D36" s="544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7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506"/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6" t="s">
        <v>1</v>
      </c>
      <c r="D38" s="567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7" t="s">
        <v>41</v>
      </c>
      <c r="D39" s="547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7" t="s">
        <v>132</v>
      </c>
      <c r="D40" s="547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1" t="s">
        <v>209</v>
      </c>
      <c r="D41" s="541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5" t="s">
        <v>78</v>
      </c>
      <c r="D42" s="546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2" t="s">
        <v>79</v>
      </c>
      <c r="D43" s="542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1" t="s">
        <v>9</v>
      </c>
      <c r="C44" s="561"/>
      <c r="D44" s="561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2">
        <v>30</v>
      </c>
      <c r="C46" s="562" t="s">
        <v>10</v>
      </c>
      <c r="D46" s="562"/>
      <c r="E46" s="513">
        <f t="shared" ref="E46:P46" si="17">+E14-E44</f>
        <v>0</v>
      </c>
      <c r="F46" s="513">
        <f t="shared" si="17"/>
        <v>0</v>
      </c>
      <c r="G46" s="513">
        <f t="shared" si="17"/>
        <v>0</v>
      </c>
      <c r="H46" s="513">
        <f t="shared" si="17"/>
        <v>0</v>
      </c>
      <c r="I46" s="513">
        <f t="shared" si="17"/>
        <v>0</v>
      </c>
      <c r="J46" s="513">
        <f t="shared" si="17"/>
        <v>0</v>
      </c>
      <c r="K46" s="513">
        <f t="shared" si="17"/>
        <v>0</v>
      </c>
      <c r="L46" s="513">
        <f t="shared" si="17"/>
        <v>0</v>
      </c>
      <c r="M46" s="513">
        <f t="shared" si="17"/>
        <v>0</v>
      </c>
      <c r="N46" s="513">
        <f t="shared" si="17"/>
        <v>0</v>
      </c>
      <c r="O46" s="513">
        <f t="shared" si="17"/>
        <v>0</v>
      </c>
      <c r="P46" s="513">
        <f t="shared" si="17"/>
        <v>0</v>
      </c>
      <c r="Q46" s="513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2">
        <v>31</v>
      </c>
      <c r="C47" s="563" t="s">
        <v>31</v>
      </c>
      <c r="D47" s="563"/>
      <c r="E47" s="515">
        <f>+E46+E10</f>
        <v>0</v>
      </c>
      <c r="F47" s="515">
        <f t="shared" ref="F47:P47" si="18">+E47+F46</f>
        <v>0</v>
      </c>
      <c r="G47" s="515">
        <f t="shared" si="18"/>
        <v>0</v>
      </c>
      <c r="H47" s="515">
        <f t="shared" si="18"/>
        <v>0</v>
      </c>
      <c r="I47" s="515">
        <f t="shared" si="18"/>
        <v>0</v>
      </c>
      <c r="J47" s="515">
        <f t="shared" si="18"/>
        <v>0</v>
      </c>
      <c r="K47" s="515">
        <f t="shared" si="18"/>
        <v>0</v>
      </c>
      <c r="L47" s="515">
        <f t="shared" si="18"/>
        <v>0</v>
      </c>
      <c r="M47" s="515">
        <f t="shared" si="18"/>
        <v>0</v>
      </c>
      <c r="N47" s="515">
        <f t="shared" si="18"/>
        <v>0</v>
      </c>
      <c r="O47" s="515">
        <f t="shared" si="18"/>
        <v>0</v>
      </c>
      <c r="P47" s="516">
        <f t="shared" si="18"/>
        <v>0</v>
      </c>
      <c r="Q47" s="514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7" t="s">
        <v>116</v>
      </c>
      <c r="D48" s="577"/>
      <c r="E48" s="517">
        <f>IF($Q44=0,0,E47*30/($Q44/12))</f>
        <v>0</v>
      </c>
      <c r="F48" s="517">
        <f t="shared" ref="F48:P48" si="19">IF($Q44=0,0,F47*30/($Q44/12))</f>
        <v>0</v>
      </c>
      <c r="G48" s="517">
        <f t="shared" si="19"/>
        <v>0</v>
      </c>
      <c r="H48" s="517">
        <f t="shared" si="19"/>
        <v>0</v>
      </c>
      <c r="I48" s="517">
        <f t="shared" si="19"/>
        <v>0</v>
      </c>
      <c r="J48" s="517">
        <f t="shared" si="19"/>
        <v>0</v>
      </c>
      <c r="K48" s="517">
        <f t="shared" si="19"/>
        <v>0</v>
      </c>
      <c r="L48" s="517">
        <f t="shared" si="19"/>
        <v>0</v>
      </c>
      <c r="M48" s="517">
        <f t="shared" si="19"/>
        <v>0</v>
      </c>
      <c r="N48" s="517">
        <f t="shared" si="19"/>
        <v>0</v>
      </c>
      <c r="O48" s="517">
        <f t="shared" si="19"/>
        <v>0</v>
      </c>
      <c r="P48" s="517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5"/>
      <c r="C49" s="565"/>
      <c r="D49" s="56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4"/>
      <c r="P49" s="564"/>
      <c r="Q49" s="564"/>
      <c r="R49"/>
      <c r="T49" s="532"/>
      <c r="U49" s="532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5"/>
      <c r="C50" s="575"/>
      <c r="D50" s="575"/>
      <c r="E50" s="575"/>
      <c r="F50" s="575"/>
      <c r="G50" s="575"/>
      <c r="H50" s="575"/>
      <c r="I50" s="16"/>
      <c r="J50" s="20"/>
      <c r="K50" s="576"/>
      <c r="L50" s="576"/>
      <c r="M50" s="576"/>
      <c r="N50" s="576"/>
      <c r="O50" s="576"/>
      <c r="P50" s="576"/>
      <c r="Q50" s="576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7"/>
      <c r="D51" s="537"/>
      <c r="E51" s="540"/>
      <c r="F51" s="540"/>
      <c r="G51" s="540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4"/>
      <c r="C84" s="534"/>
      <c r="D84" s="534"/>
      <c r="E84" s="534"/>
      <c r="M84" s="535"/>
      <c r="N84" s="535"/>
      <c r="O84" s="535"/>
      <c r="P84" s="535"/>
      <c r="Q84" s="535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6" t="s">
        <v>211</v>
      </c>
      <c r="C87" s="536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8" t="s">
        <v>108</v>
      </c>
      <c r="C89" s="578"/>
      <c r="D89" s="578"/>
      <c r="E89" s="578"/>
      <c r="F89" s="578"/>
      <c r="G89" s="578"/>
      <c r="H89" s="578"/>
      <c r="I89" s="578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4" t="s">
        <v>110</v>
      </c>
      <c r="C91" s="534"/>
      <c r="D91" s="534"/>
      <c r="E91" s="534"/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</row>
    <row r="92" spans="2:17" x14ac:dyDescent="0.2">
      <c r="C92" s="24"/>
    </row>
    <row r="93" spans="2:17" x14ac:dyDescent="0.2">
      <c r="B93" s="534"/>
      <c r="C93" s="534"/>
      <c r="D93" s="534"/>
      <c r="E93" s="534"/>
    </row>
  </sheetData>
  <sheetProtection algorithmName="SHA-512" hashValue="Zz6x331T3dcqR2EeW835Lu+Pbp2TfJ6b/2wFyqReduFL+TbIi69FpcmoGtEJdQeFaHCIuSGJO/gPEDWmPEsqdA==" saltValue="+L2Avo/BfacXTgc+yT6Qx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9" t="s">
        <v>4</v>
      </c>
      <c r="C1" s="579"/>
      <c r="D1" s="579"/>
      <c r="E1" s="579"/>
      <c r="F1" s="579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4" t="str">
        <f>'1. KASSABUDJETTI'!C6</f>
        <v>Yrityksen nimi</v>
      </c>
      <c r="C3" s="580" t="s">
        <v>120</v>
      </c>
      <c r="D3" s="138"/>
      <c r="E3" s="580" t="s">
        <v>120</v>
      </c>
      <c r="F3" s="138"/>
      <c r="G3" s="138"/>
      <c r="H3" s="586" t="s">
        <v>131</v>
      </c>
      <c r="I3" s="586"/>
      <c r="J3" s="586"/>
      <c r="K3" s="586"/>
      <c r="L3" s="586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5"/>
      <c r="C4" s="581"/>
      <c r="D4" s="35"/>
      <c r="E4" s="581"/>
      <c r="F4" s="35"/>
      <c r="G4" s="35"/>
      <c r="H4" s="587"/>
      <c r="I4" s="587"/>
      <c r="J4" s="587"/>
      <c r="K4" s="587"/>
      <c r="L4" s="587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80" t="s">
        <v>120</v>
      </c>
      <c r="D58" s="49"/>
      <c r="E58" s="580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3"/>
      <c r="D59" s="49"/>
      <c r="E59" s="583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80" t="s">
        <v>120</v>
      </c>
      <c r="E113" s="580" t="s">
        <v>120</v>
      </c>
      <c r="T113" s="433"/>
      <c r="AM113" s="427"/>
    </row>
    <row r="114" spans="2:39" ht="12" customHeight="1" thickBot="1" x14ac:dyDescent="0.25">
      <c r="C114" s="583"/>
      <c r="E114" s="583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6"/>
      <c r="P128" s="576"/>
      <c r="Q128" s="576"/>
      <c r="R128" s="576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2"/>
      <c r="M129" s="582"/>
      <c r="O129" s="576"/>
      <c r="P129" s="576"/>
      <c r="Q129" s="576"/>
      <c r="R129" s="576"/>
    </row>
    <row r="130" spans="2:18" ht="12.6" customHeight="1" x14ac:dyDescent="0.2">
      <c r="B130" s="221"/>
      <c r="D130" s="221"/>
      <c r="F130" s="540"/>
      <c r="G130" s="540"/>
      <c r="H130" s="540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40"/>
      <c r="G131" s="540"/>
      <c r="H131" s="540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9"/>
      <c r="C2" s="589"/>
      <c r="D2" s="589"/>
      <c r="E2" s="589"/>
      <c r="F2" s="588"/>
      <c r="G2" s="588"/>
      <c r="H2" s="588"/>
      <c r="I2" s="588"/>
    </row>
    <row r="3" spans="2:37" ht="35.65" customHeight="1" thickBot="1" x14ac:dyDescent="0.25">
      <c r="B3" s="591" t="str">
        <f>'1. KASSABUDJETTI'!C6</f>
        <v>Yrityksen nimi</v>
      </c>
      <c r="C3" s="591"/>
      <c r="D3" s="591"/>
      <c r="E3" s="591"/>
      <c r="F3" s="591"/>
      <c r="J3" s="590" t="s">
        <v>67</v>
      </c>
      <c r="K3" s="590"/>
      <c r="L3" s="590"/>
      <c r="M3" s="590"/>
      <c r="N3" s="590"/>
      <c r="O3" s="590"/>
      <c r="U3" s="167"/>
    </row>
    <row r="4" spans="2:37" s="85" customFormat="1" ht="19.149999999999999" customHeight="1" x14ac:dyDescent="0.2">
      <c r="B4" s="521"/>
      <c r="C4" s="522"/>
      <c r="D4" s="601"/>
      <c r="E4" s="601"/>
      <c r="F4" s="601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3"/>
      <c r="U4" s="404" t="s">
        <v>42</v>
      </c>
      <c r="V4" s="405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5"/>
      <c r="AK4" s="526"/>
    </row>
    <row r="5" spans="2:37" x14ac:dyDescent="0.2">
      <c r="B5" s="442"/>
      <c r="C5" s="602" t="s">
        <v>203</v>
      </c>
      <c r="D5" s="602"/>
      <c r="E5" s="602"/>
      <c r="F5" s="602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5" t="s">
        <v>201</v>
      </c>
      <c r="D6" s="596"/>
      <c r="E6" s="596"/>
      <c r="F6" s="597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3"/>
      <c r="F7" s="604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5" t="s">
        <v>216</v>
      </c>
      <c r="D13" s="606"/>
      <c r="E13" s="606"/>
      <c r="F13" s="607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4" t="s">
        <v>204</v>
      </c>
      <c r="D14" s="594"/>
      <c r="E14" s="594"/>
      <c r="F14" s="594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5" t="s">
        <v>197</v>
      </c>
      <c r="D15" s="596"/>
      <c r="E15" s="596"/>
      <c r="F15" s="597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5" t="s">
        <v>198</v>
      </c>
      <c r="D18" s="596"/>
      <c r="E18" s="596"/>
      <c r="F18" s="597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8" t="s">
        <v>105</v>
      </c>
      <c r="D25" s="599"/>
      <c r="E25" s="599"/>
      <c r="F25" s="600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2" t="s">
        <v>120</v>
      </c>
      <c r="E27" s="86"/>
      <c r="F27" s="592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3"/>
      <c r="E28" s="93"/>
      <c r="F28" s="593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8"/>
      <c r="C29" s="609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8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6"/>
      <c r="P101" s="576"/>
      <c r="Q101" s="576"/>
      <c r="R101" s="576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6"/>
      <c r="P102" s="576"/>
      <c r="Q102" s="576"/>
      <c r="R102" s="576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2"/>
      <c r="M103" s="582"/>
    </row>
    <row r="104" spans="2:37" x14ac:dyDescent="0.2">
      <c r="B104" s="537"/>
      <c r="C104" s="537"/>
      <c r="D104" s="221"/>
      <c r="E104" s="95"/>
      <c r="F104" s="540"/>
      <c r="G104" s="540"/>
      <c r="H104" s="540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40"/>
      <c r="G105" s="540"/>
      <c r="H105" s="540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6" t="str">
        <f>'1. KASSABUDJETTI'!C6</f>
        <v>Yrityksen nimi</v>
      </c>
      <c r="D2" s="616"/>
      <c r="E2" s="616"/>
      <c r="F2" s="616"/>
      <c r="G2" s="250"/>
      <c r="H2" s="250"/>
      <c r="I2" s="612" t="s">
        <v>29</v>
      </c>
      <c r="J2" s="612"/>
      <c r="K2" s="612"/>
      <c r="L2" s="612"/>
      <c r="M2" s="612"/>
      <c r="N2" s="2"/>
      <c r="O2" s="613"/>
      <c r="P2" s="613"/>
      <c r="Q2" s="613"/>
      <c r="R2" s="61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1"/>
      <c r="E3" s="511"/>
      <c r="F3" s="511"/>
      <c r="G3" s="3"/>
      <c r="H3" s="3"/>
      <c r="I3" s="3"/>
      <c r="J3" s="614"/>
      <c r="K3" s="614"/>
      <c r="L3" s="614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510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10" t="s">
        <v>30</v>
      </c>
      <c r="C6" s="611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5"/>
      <c r="C39" s="615"/>
      <c r="D39" s="419"/>
      <c r="E39" s="424"/>
      <c r="F39" s="617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8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7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5" t="s">
        <v>17</v>
      </c>
      <c r="D8" s="626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3" t="s">
        <v>18</v>
      </c>
      <c r="D10" s="624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7" t="s">
        <v>19</v>
      </c>
      <c r="D11" s="628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5" t="s">
        <v>84</v>
      </c>
      <c r="D16" s="626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5" t="s">
        <v>37</v>
      </c>
      <c r="D17" s="626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1" t="s">
        <v>85</v>
      </c>
      <c r="D20" s="622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1" t="s">
        <v>38</v>
      </c>
      <c r="D21" s="622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9" t="s">
        <v>20</v>
      </c>
      <c r="D23" s="630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9" t="s">
        <v>19</v>
      </c>
      <c r="D24" s="620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2025-12-02T10:33:41Z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