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D:\Dropbox\Yritystulkki\Päivitykset 2025\YT14 Investointi 250129\"/>
    </mc:Choice>
  </mc:AlternateContent>
  <xr:revisionPtr revIDLastSave="0" documentId="13_ncr:1_{5972DC66-BA48-4812-8813-F737D59DCA1A}" xr6:coauthVersionLast="47" xr6:coauthVersionMax="47" xr10:uidLastSave="{00000000-0000-0000-0000-000000000000}"/>
  <workbookProtection workbookAlgorithmName="SHA-512" workbookHashValue="WV++lZo6CKNxXjzf0YKN05qCGzIz/VQL3LWZq8L5Ia4GtscgC78Xj/r2Z+Jlovjp74+NleQmqxdCWpqXbiREOA==" workbookSaltValue="F3y6xHeo5i8eAs2ucjfEsQ==" workbookSpinCount="100000" lockStructure="1"/>
  <bookViews>
    <workbookView xWindow="-103" yWindow="-103" windowWidth="33120" windowHeight="18120" xr2:uid="{00000000-000D-0000-FFFF-FFFF00000000}"/>
  </bookViews>
  <sheets>
    <sheet name="LASKENTAOHJELMA" sheetId="12" r:id="rId1"/>
    <sheet name="ESIMERKKI KONEINVESTOINTI" sheetId="16" r:id="rId2"/>
    <sheet name="ESIMERKKI LIIKETILAINVESTOINTI" sheetId="14" r:id="rId3"/>
  </sheets>
  <definedNames>
    <definedName name="_xlnm.Print_Area" localSheetId="2">'ESIMERKKI LIIKETILAINVESTOINTI'!$B$4:$U$63</definedName>
    <definedName name="_xlnm.Print_Area" localSheetId="0">LASKENTAOHJELMA!$B$4:$V$64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12" l="1"/>
  <c r="S29" i="12"/>
  <c r="J31" i="14" l="1"/>
  <c r="K36" i="16"/>
  <c r="J36" i="16"/>
  <c r="J41" i="12"/>
  <c r="F56" i="16"/>
  <c r="K54" i="16" s="1"/>
  <c r="E56" i="16"/>
  <c r="J54" i="16" s="1"/>
  <c r="K53" i="16"/>
  <c r="J53" i="16"/>
  <c r="J48" i="16"/>
  <c r="K47" i="16"/>
  <c r="J47" i="16"/>
  <c r="K42" i="16"/>
  <c r="J42" i="16"/>
  <c r="K41" i="16"/>
  <c r="J41" i="16"/>
  <c r="Q36" i="16"/>
  <c r="K35" i="16"/>
  <c r="J35" i="16"/>
  <c r="Q34" i="16"/>
  <c r="S30" i="16"/>
  <c r="Q30" i="16"/>
  <c r="K30" i="16"/>
  <c r="J30" i="16"/>
  <c r="K29" i="16"/>
  <c r="J29" i="16"/>
  <c r="B27" i="16"/>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S25" i="16"/>
  <c r="Q25" i="16"/>
  <c r="Q24" i="16"/>
  <c r="S20" i="16"/>
  <c r="S38" i="16" s="1"/>
  <c r="S39" i="16" s="1"/>
  <c r="Q20" i="16"/>
  <c r="Q38" i="16" s="1"/>
  <c r="Q39" i="16" s="1"/>
  <c r="S17" i="16"/>
  <c r="Q17" i="16"/>
  <c r="K48" i="16" l="1"/>
  <c r="S34" i="12"/>
  <c r="S24" i="12"/>
  <c r="K58" i="12"/>
  <c r="J58" i="12"/>
  <c r="K52" i="12"/>
  <c r="J52" i="12"/>
  <c r="K46" i="12"/>
  <c r="J46" i="12"/>
  <c r="K40" i="12"/>
  <c r="J40" i="12"/>
  <c r="K34" i="12"/>
  <c r="J34" i="12"/>
  <c r="S42" i="12" l="1"/>
  <c r="S43" i="12" s="1"/>
  <c r="K41" i="12"/>
  <c r="K35" i="12"/>
  <c r="F61" i="12"/>
  <c r="K59" i="12" s="1"/>
  <c r="K47" i="12" l="1"/>
  <c r="K53" i="12"/>
  <c r="P19" i="14"/>
  <c r="E57" i="14"/>
  <c r="J58" i="14" s="1"/>
  <c r="J39" i="14"/>
  <c r="P31" i="14"/>
  <c r="B28" i="14"/>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P26" i="14"/>
  <c r="J24" i="14"/>
  <c r="P21" i="14"/>
  <c r="M16" i="14"/>
  <c r="U10" i="14"/>
  <c r="M10" i="14"/>
  <c r="M8" i="14"/>
  <c r="J49" i="14" l="1"/>
  <c r="P39" i="14"/>
  <c r="P40" i="14" s="1"/>
  <c r="J35" i="12" l="1"/>
  <c r="E61" i="12" l="1"/>
  <c r="B32" i="12"/>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J47" i="12" l="1"/>
  <c r="J59" i="12"/>
  <c r="J53" i="12"/>
  <c r="Q34" i="12" l="1"/>
  <c r="Q29" i="12"/>
  <c r="Q24" i="12"/>
  <c r="Q42" i="12" l="1"/>
  <c r="Q43"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B2" authorId="0" shapeId="0" xr:uid="{D94D2F62-3306-4171-BDF0-3927C77A59AC}">
      <text>
        <r>
          <rPr>
            <b/>
            <sz val="10"/>
            <color indexed="81"/>
            <rFont val="Tahoma"/>
            <family val="2"/>
          </rPr>
          <t xml:space="preserve">Ohjelma laskee investoinnin kannattavuuden eri menetelmillä. </t>
        </r>
        <r>
          <rPr>
            <sz val="10"/>
            <color indexed="81"/>
            <rFont val="Tahoma"/>
            <family val="2"/>
          </rPr>
          <t xml:space="preserve">
Laskentaohjelmalla voidaan laskea minkä tahansa investoinnin kannattavuutta. Parhaiten laskelma sopii kone- ja laiteinvestointien sekä toimitilojen vuokrauksen/oston/myynnin kannattavuuden arviointiin. Voit vertailla kahden eri investoinnin kannattavuutta samalla kertaa. Oikealla olevalla nettotuottolaskelmalla voit laskea laskentaohjelmassa tarvittavan nettotuoton.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oikealla olevalla  nettotuottolaskelmalla. </t>
        </r>
        <r>
          <rPr>
            <b/>
            <sz val="10"/>
            <color indexed="81"/>
            <rFont val="Tahoma"/>
            <family val="2"/>
          </rPr>
          <t>Huomio nettotuotot pitää kohdistua tähän investointiin, ei koko yritykseen</t>
        </r>
        <r>
          <rPr>
            <sz val="10"/>
            <color indexed="81"/>
            <rFont val="Tahoma"/>
            <family val="2"/>
          </rPr>
          <t xml:space="preserve">. Jos nettotuotto on tappiollinen joinakin vuosina, merkitse tappio negatiivisena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r>
          <rPr>
            <b/>
            <sz val="10"/>
            <color indexed="81"/>
            <rFont val="Tahoma"/>
            <family val="2"/>
          </rPr>
          <t>YLEISIMMÄT EXCELIN -virheilmoitukset</t>
        </r>
        <r>
          <rPr>
            <sz val="9"/>
            <color indexed="81"/>
            <rFont val="Tahoma"/>
            <family val="2"/>
          </rPr>
          <t xml:space="preserve">
</t>
        </r>
        <r>
          <rPr>
            <b/>
            <sz val="9"/>
            <color indexed="81"/>
            <rFont val="Tahoma"/>
            <family val="2"/>
          </rPr>
          <t>#ARVO!</t>
        </r>
        <r>
          <rPr>
            <sz val="9"/>
            <color indexed="81"/>
            <rFont val="Tahoma"/>
            <family val="2"/>
          </rPr>
          <t xml:space="preserve"> = virheellinen arvo esim. kirjain, . (piste) tai jokin muu merkki. Numerosarjoissa aina pilkku esim. 2,5 ei 2.5
</t>
        </r>
        <r>
          <rPr>
            <b/>
            <sz val="9"/>
            <color indexed="81"/>
            <rFont val="Tahoma"/>
            <family val="2"/>
          </rPr>
          <t>#NIMI?</t>
        </r>
        <r>
          <rPr>
            <sz val="9"/>
            <color indexed="81"/>
            <rFont val="Tahoma"/>
            <family val="2"/>
          </rPr>
          <t xml:space="preserve"> = jos käytät luetelmaviivaa eli ranskalaista viivaa laita välilyönti eli tyhjä ennen - merkkiä. Exceli lukee sen muuten miinusmerkiksi eikä tunnista kaavan nimeä
</t>
        </r>
        <r>
          <rPr>
            <b/>
            <sz val="9"/>
            <color indexed="81"/>
            <rFont val="Tahoma"/>
            <family val="2"/>
          </rPr>
          <t>#####</t>
        </r>
        <r>
          <rPr>
            <sz val="9"/>
            <color indexed="81"/>
            <rFont val="Tahoma"/>
            <family val="2"/>
          </rPr>
          <t xml:space="preserve"> = liian monta merkkiä, luku tai kirjoitus ei mahdu soluun
Jos vikaa ei löydy niin peruuta/kumoa niin monta kertaa, että vika häviää tai lataa uusi laskelma.</t>
        </r>
      </text>
    </comment>
    <comment ref="T19" authorId="0" shapeId="0" xr:uid="{C63E8290-F582-4552-A282-1379F880B96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22" authorId="0" shapeId="0" xr:uid="{DC768D2F-4911-412A-AA24-E019A7C88C19}">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6" authorId="0" shapeId="0" xr:uid="{D5492844-A370-43C9-8DEB-D4EFB3734332}">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7" authorId="0" shapeId="0" xr:uid="{28CC35FE-D20E-4006-A321-7E7C3BD59F7B}">
      <text>
        <r>
          <rPr>
            <b/>
            <sz val="10"/>
            <color indexed="81"/>
            <rFont val="Tahoma"/>
            <family val="2"/>
          </rPr>
          <t xml:space="preserve">Palkan sivukulukerroin on 1,3 -1,5 riippuen toimialasta.
</t>
        </r>
        <r>
          <rPr>
            <sz val="10"/>
            <color indexed="81"/>
            <rFont val="Tahoma"/>
            <family val="2"/>
          </rPr>
          <t>Kerroin 1,3 sisältää pakolliset vakuutusmaksut, työeläkemaksut, sairaanhoitomaksut, lomapalkan.
Kerroin 1,5 sisältää edellisten lisäksi mm. lomarahan ja sairauskuluvakuutuksen.</t>
        </r>
      </text>
    </comment>
    <comment ref="E29" authorId="0" shapeId="0" xr:uid="{E8014FCE-5965-4D4B-89D0-47DB709566F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Q30" authorId="0" shapeId="0" xr:uid="{8E2D4698-DCF3-469C-BE29-F878CA6A6364}">
      <text>
        <r>
          <rPr>
            <sz val="10"/>
            <color indexed="81"/>
            <rFont val="Tahoma"/>
            <family val="2"/>
          </rPr>
          <t>Vain tähän investointiin kohdistuvat kulut!</t>
        </r>
      </text>
    </comment>
    <comment ref="E31" authorId="0" shapeId="0" xr:uid="{ADB6D948-F75C-4E41-89EA-7195F21DE8A3}">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31" authorId="0" shapeId="0" xr:uid="{5BE72003-E9ED-4603-AA89-2EAC2EDDE6B4}">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L37" authorId="0" shapeId="0" xr:uid="{6B25910D-5AFE-4E86-838A-D43C308099BF}">
      <text>
        <r>
          <rPr>
            <b/>
            <sz val="10"/>
            <color indexed="81"/>
            <rFont val="Tahoma"/>
            <family val="2"/>
          </rPr>
          <t>Investoinnin laskennallinen tuottoprosentti.</t>
        </r>
      </text>
    </comment>
    <comment ref="L43" authorId="0" shapeId="0" xr:uid="{65C791E5-E4A8-4DA8-9DC8-A624ED44A516}">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43" authorId="0" shapeId="0" xr:uid="{FB79BF31-9F77-412D-9506-55E335511287}">
      <text>
        <r>
          <rPr>
            <sz val="10"/>
            <color indexed="81"/>
            <rFont val="Tahoma"/>
            <family val="2"/>
          </rPr>
          <t>Tavanomaisen toimintavuoden nettotuotto, joka merkitään kohtaan Nettotuotto</t>
        </r>
      </text>
    </comment>
    <comment ref="L49" authorId="0" shapeId="0" xr:uid="{72941798-AD2F-452D-AF38-9BC7102E3A3C}">
      <text>
        <r>
          <rPr>
            <sz val="10"/>
            <color indexed="81"/>
            <rFont val="Tahoma"/>
            <family val="2"/>
          </rPr>
          <t xml:space="preserve">Investoinnin takaisinmaksuaika vuosina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5" authorId="0" shapeId="0" xr:uid="{3CDD754C-5C70-466A-80CE-E5A1879529B2}">
      <text>
        <r>
          <rPr>
            <sz val="10"/>
            <color indexed="81"/>
            <rFont val="Tahoma"/>
            <family val="2"/>
          </rPr>
          <t>Investoinnin laskennallinen tuottoprosentti  poistoilla vähennetylle pääomalle. Laskentamenetelmä huomioi verotusvaikutuksen.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T15" authorId="0" shapeId="0" xr:uid="{28432918-4F67-44C6-A882-BA40699944A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18" authorId="0" shapeId="0" xr:uid="{97D26C82-FC31-4004-8432-C851D8B0E336}">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2" authorId="0" shapeId="0" xr:uid="{A6BCBCFE-E83F-4469-B41D-2F4BB8128740}">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3" authorId="0" shapeId="0" xr:uid="{A1511FBA-CF63-42BF-A58F-6D4BCACE25B4}">
      <text>
        <r>
          <rPr>
            <sz val="10"/>
            <color indexed="81"/>
            <rFont val="Tahoma"/>
            <family val="2"/>
          </rPr>
          <t>Palkan sivukulukerroin sisältää pakolliset vakuutusmaksut, työeläkemaksut, sairaanhoitomaksut, lomapalkat, lomakorvaukset yms.</t>
        </r>
      </text>
    </comment>
    <comment ref="E24" authorId="0" shapeId="0" xr:uid="{5F7274A4-1821-4DEB-9530-C5193FB0F34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E26" authorId="0" shapeId="0" xr:uid="{B17937E4-BAAA-45A7-8C31-23457D52CC60}">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26" authorId="0" shapeId="0" xr:uid="{E19F7230-74DB-4514-A389-3F85DCA117E3}">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Q26" authorId="0" shapeId="0" xr:uid="{52F863E2-9A6E-4819-9EAE-E57B245C0603}">
      <text>
        <r>
          <rPr>
            <sz val="10"/>
            <color indexed="81"/>
            <rFont val="Tahoma"/>
            <family val="2"/>
          </rPr>
          <t>Vain tähän investointiin kohdistuvat kulut!</t>
        </r>
      </text>
    </comment>
    <comment ref="L32" authorId="0" shapeId="0" xr:uid="{43DA6263-FD11-4155-AB46-0BE40D845A1D}">
      <text>
        <r>
          <rPr>
            <b/>
            <sz val="10"/>
            <color indexed="81"/>
            <rFont val="Tahoma"/>
            <family val="2"/>
          </rPr>
          <t>Investoinnin laskennallinen tuottoprosentti.</t>
        </r>
      </text>
    </comment>
    <comment ref="L38" authorId="0" shapeId="0" xr:uid="{B591EE5D-D191-40D5-882F-77FB50809F70}">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39" authorId="0" shapeId="0" xr:uid="{A3F54B1C-0381-44E2-943D-DE85E5E8AAFD}">
      <text>
        <r>
          <rPr>
            <sz val="10"/>
            <color indexed="81"/>
            <rFont val="Tahoma"/>
            <family val="2"/>
          </rPr>
          <t>Tavanomaisen toimintavuoden nettotuotto, joka merkitään kohtaan Nettotuotto</t>
        </r>
      </text>
    </comment>
    <comment ref="L44" authorId="0" shapeId="0" xr:uid="{5E80E5AB-0E01-49BB-83F6-D8C8D501FC71}">
      <text>
        <r>
          <rPr>
            <sz val="10"/>
            <color indexed="81"/>
            <rFont val="Tahoma"/>
            <family val="2"/>
          </rPr>
          <t xml:space="preserve">Investoinnin takaisinmaksuaika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0" authorId="0" shapeId="0" xr:uid="{59EA5336-E8C9-4B83-887B-5C7582312B5C}">
      <text>
        <r>
          <rPr>
            <sz val="10"/>
            <color indexed="81"/>
            <rFont val="Tahoma"/>
            <family val="2"/>
          </rPr>
          <t>Investoinnin laskennallinen tuottoprosentti  poistoilla vähennetylle pääomalle. Laskentamenetelmä huomioi verotusvaikutuksen.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Yritystulkki</author>
    <author>Henri Järvinen</author>
  </authors>
  <commentList>
    <comment ref="C2" authorId="0" shapeId="0" xr:uid="{B833DD58-7D99-47C2-9C54-298FF4325239}">
      <text>
        <r>
          <rPr>
            <sz val="10"/>
            <color indexed="81"/>
            <rFont val="Tahoma"/>
            <family val="2"/>
          </rPr>
          <t xml:space="preserve">Ohjelma laskee investoinnin kannattavuuden eri menetelmillä. 
Laskentaohjelmalla voidaan laskea erilaisten kone- ja  laite sekä kiinteistö investointien kannattavuutta.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oikalla olevalla  nettotuottolaskelmalla. Huomio nettotuotot pitää kohdistua tähän investointiin ei koko yritykseen. Jos nettotuotto on tappiollinen joinakin vuosina merkitse tappio negatiivisenä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text>
    </comment>
    <comment ref="D19" authorId="0" shapeId="0" xr:uid="{64521F67-3709-4468-A846-61B3D9C52ED0}">
      <text>
        <r>
          <rPr>
            <sz val="10"/>
            <color indexed="81"/>
            <rFont val="Tahoma"/>
            <family val="2"/>
          </rPr>
          <t>TAVOITELTU TUOTTOPROSENTTI TARKOITTAA INVESTOINNILTA VAADITTAVAA TUOTTOA.
ESIMERKKEJÄ TUOTTOVAATIMUSPROSENTEISTA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t>
        </r>
      </text>
    </comment>
    <comment ref="D23" authorId="0" shapeId="0" xr:uid="{12E7F28B-55E1-4FF8-9CB1-8286EF2D6564}">
      <text>
        <r>
          <rPr>
            <sz val="10"/>
            <color indexed="81"/>
            <rFont val="Tahoma"/>
            <family val="2"/>
          </rPr>
          <t xml:space="preserve">Jos investointi myydään pitoajan päätyttyä, niin lisää jäännösarvo arvonlisäverottomana viimeisen käyttövuoden nettotuottoon. </t>
        </r>
      </text>
    </comment>
    <comment ref="E25" authorId="0" shapeId="0" xr:uid="{9BC8FB49-9959-4F1D-973A-90AADA3064E9}">
      <text>
        <r>
          <rPr>
            <sz val="10"/>
            <color indexed="81"/>
            <rFont val="Tahoma"/>
            <family val="2"/>
          </rPr>
          <t xml:space="preserve">Kirjoita arvo negatiivisena! Investoinnin eli koneen, laitteen, kiinteistön yms. hinta ilman arvonlisäveroa. </t>
        </r>
      </text>
    </comment>
    <comment ref="J39" authorId="1" shapeId="0" xr:uid="{68E05CE1-C060-4A51-8A64-A18AE03E999B}">
      <text>
        <r>
          <rPr>
            <sz val="10"/>
            <color indexed="81"/>
            <rFont val="Tahoma"/>
            <family val="2"/>
          </rPr>
          <t xml:space="preserve">Annuiteettimenetelmässä on jäännösarvon oltava 0 €. </t>
        </r>
        <r>
          <rPr>
            <b/>
            <sz val="10"/>
            <color indexed="81"/>
            <rFont val="Tahoma"/>
            <family val="2"/>
          </rPr>
          <t>Ilmoittaa laskentakorkokannan ja pitoajan mukaisen vuosituoton.</t>
        </r>
        <r>
          <rPr>
            <sz val="10"/>
            <color indexed="81"/>
            <rFont val="Tahoma"/>
            <family val="2"/>
          </rPr>
          <t xml:space="preserve"> Tulos paranee tavoiteltua tuottoprosenttia pienentämällä. </t>
        </r>
      </text>
    </comment>
    <comment ref="P40" authorId="0" shapeId="0" xr:uid="{7910EF50-5503-4473-BEF0-86D308AE289D}">
      <text>
        <r>
          <rPr>
            <sz val="10"/>
            <color indexed="81"/>
            <rFont val="Tahoma"/>
            <family val="2"/>
          </rPr>
          <t>Kirjoita tämä luku laskentaohjelmaan kohtaan: Nettotuotto 1. vuosi.
Laske tai arvioi muiden vuosien tuotto.</t>
        </r>
      </text>
    </comment>
  </commentList>
</comments>
</file>

<file path=xl/sharedStrings.xml><?xml version="1.0" encoding="utf-8"?>
<sst xmlns="http://schemas.openxmlformats.org/spreadsheetml/2006/main" count="291" uniqueCount="132">
  <si>
    <t>YHTEENSÄ</t>
  </si>
  <si>
    <t xml:space="preserve">  INVESTOINNIN LÄHTÖARVOT</t>
  </si>
  <si>
    <t xml:space="preserve"> - muut kulut</t>
  </si>
  <si>
    <t xml:space="preserve"> - markkinointi</t>
  </si>
  <si>
    <t xml:space="preserve"> - kaluston vuokrat</t>
  </si>
  <si>
    <t xml:space="preserve"> - ATK-kulut, ohjelmat</t>
  </si>
  <si>
    <t xml:space="preserve"> - korjaus, huolto</t>
  </si>
  <si>
    <t xml:space="preserve"> - vuokrat, vastikkeet</t>
  </si>
  <si>
    <t xml:space="preserve"> - lämmitys</t>
  </si>
  <si>
    <t xml:space="preserve"> - korjaus</t>
  </si>
  <si>
    <t xml:space="preserve"> - siivous, vartiointi</t>
  </si>
  <si>
    <t xml:space="preserve"> - palkkakuukaudet</t>
  </si>
  <si>
    <t xml:space="preserve"> - palkkojen sivukulukerroin</t>
  </si>
  <si>
    <t xml:space="preserve"> - esine- yms. vakuutukset</t>
  </si>
  <si>
    <t xml:space="preserve"> - tuotekehitys</t>
  </si>
  <si>
    <t xml:space="preserve"> </t>
  </si>
  <si>
    <t>Jäännösarvo</t>
  </si>
  <si>
    <t>KOKONAISTUOTTO</t>
  </si>
  <si>
    <t>VUOSITUOTTO</t>
  </si>
  <si>
    <t>KORKOTUOTTO</t>
  </si>
  <si>
    <t xml:space="preserve"> vuotta</t>
  </si>
  <si>
    <t xml:space="preserve"> Nettotuotto 10. vuosi</t>
  </si>
  <si>
    <t xml:space="preserve"> Nettotuotto 11. vuosi</t>
  </si>
  <si>
    <t xml:space="preserve"> Nettotuotto 12. vuosi</t>
  </si>
  <si>
    <t xml:space="preserve"> Nettotuotto 14. vuosi</t>
  </si>
  <si>
    <t xml:space="preserve"> Nettotuotto 13. vuosi</t>
  </si>
  <si>
    <t xml:space="preserve"> Nettotuotto 15. vuosi</t>
  </si>
  <si>
    <t xml:space="preserve"> Nettotuotto 16. vuosi</t>
  </si>
  <si>
    <t xml:space="preserve"> Nettotuotto 17. vuosi</t>
  </si>
  <si>
    <t xml:space="preserve"> Nettotuotto 18. vuosi</t>
  </si>
  <si>
    <t xml:space="preserve"> Nettotuotto 19. vuosi</t>
  </si>
  <si>
    <t xml:space="preserve"> Nettotuotto 20. vuosi</t>
  </si>
  <si>
    <t xml:space="preserve"> Nettotuotto 1. vuosi</t>
  </si>
  <si>
    <t xml:space="preserve"> Nettotuotto 2. vuosi</t>
  </si>
  <si>
    <t xml:space="preserve"> Nettotuotto 3. vuosi</t>
  </si>
  <si>
    <t xml:space="preserve"> Nettotuotto 4. vuosi</t>
  </si>
  <si>
    <t xml:space="preserve"> Nettotuotto 5. vuosi</t>
  </si>
  <si>
    <t xml:space="preserve"> Nettotuotto 6. vuosi</t>
  </si>
  <si>
    <t xml:space="preserve"> Nettotuotto 7. vuosi</t>
  </si>
  <si>
    <t xml:space="preserve"> Nettotuotto 8. vuosi</t>
  </si>
  <si>
    <t xml:space="preserve"> Nettotuotto 9. vuosi</t>
  </si>
  <si>
    <t xml:space="preserve"> • Investoinnin laskennallinen tuottoprosentti.</t>
  </si>
  <si>
    <t>Laatija</t>
  </si>
  <si>
    <t>Päiväys</t>
  </si>
  <si>
    <t xml:space="preserve"> euroa</t>
  </si>
  <si>
    <t xml:space="preserve">  </t>
  </si>
  <si>
    <t>Yrityksen nimi</t>
  </si>
  <si>
    <t>NETTOTUOTTOLASKELMA</t>
  </si>
  <si>
    <t>Ohjelman antamien tulosten oikeellisuus ja vastuu tuloksista</t>
  </si>
  <si>
    <t>Käyttäjä käyttää ohjelmaa ja tulkitsee tuloksia omalla vastuullaan.</t>
  </si>
  <si>
    <t xml:space="preserve">Käyttäjä tiedostaa, että ohjelma voi sisältää virheitä ja ohjelman antamat tulokset ovat viitteellisiä ja suuntaa-antavia. </t>
  </si>
  <si>
    <t>OHJE</t>
  </si>
  <si>
    <t xml:space="preserve"> 1. Myyntituotot</t>
  </si>
  <si>
    <t xml:space="preserve"> 2. Ainekäyttö</t>
  </si>
  <si>
    <t xml:space="preserve"> 3. Henkilöstökulut</t>
  </si>
  <si>
    <t xml:space="preserve"> 4. Energia, vesi</t>
  </si>
  <si>
    <t xml:space="preserve"> 5. Toimitilakulut</t>
  </si>
  <si>
    <t xml:space="preserve"> 6. Muut toimintakulut</t>
  </si>
  <si>
    <t xml:space="preserve"> • Investoinnin laskennallinen tuotto koko pitoaikana.</t>
  </si>
  <si>
    <t xml:space="preserve"> Nettotuotto 30. vuosi</t>
  </si>
  <si>
    <t xml:space="preserve"> Nettotuotto 29. vuosi</t>
  </si>
  <si>
    <t xml:space="preserve"> Nettotuotto 28. vuosi</t>
  </si>
  <si>
    <t xml:space="preserve"> Nettotuotto 27. vuosi</t>
  </si>
  <si>
    <t xml:space="preserve"> Nettotuotto 26. vuosi</t>
  </si>
  <si>
    <t xml:space="preserve"> Nettotuotto 25. vuosi</t>
  </si>
  <si>
    <t xml:space="preserve"> Nettotuotto 24. vuosi</t>
  </si>
  <si>
    <t xml:space="preserve"> Nettotuotto 23. vuosi</t>
  </si>
  <si>
    <t xml:space="preserve"> Nettotuotto 22. vuosi</t>
  </si>
  <si>
    <t xml:space="preserve"> Nettotuotto 21. vuosi</t>
  </si>
  <si>
    <t>Investoinnin arvo negatiivisena</t>
  </si>
  <si>
    <t>NYKYARVOMENETELMÄ</t>
  </si>
  <si>
    <t>MAKSUAIKA</t>
  </si>
  <si>
    <t>PÄÄOMAN TUOTTOASTEMENETELMÄ</t>
  </si>
  <si>
    <t>KESKIM.TUOTTO</t>
  </si>
  <si>
    <t xml:space="preserve"> • Tuotto investoinnin aikana laskentakorolla laskettuna. </t>
  </si>
  <si>
    <t xml:space="preserve"> • Investoinnin takaisinmaksuaika nettotuotolla laskien.</t>
  </si>
  <si>
    <t xml:space="preserve"> • Ei kerro investoinnin tuotosta.</t>
  </si>
  <si>
    <t xml:space="preserve"> • Laskentamenetelmä huomioi verotusvaikutuksen.</t>
  </si>
  <si>
    <t xml:space="preserve">   vähennetylle pääomalle.</t>
  </si>
  <si>
    <t xml:space="preserve">   eikä investoinnin jäännösarvoa.</t>
  </si>
  <si>
    <t>Pitoaika (vuotta)</t>
  </si>
  <si>
    <t xml:space="preserve"> • Menetelmä ei huomioi rahan arvon heikkenemistä</t>
  </si>
  <si>
    <t xml:space="preserve"> • Investoinnin laskennallinen tuottoprosentti poistoilla</t>
  </si>
  <si>
    <t xml:space="preserve"> • Ei voida laskea, jos investoinnilla on jäännösarvoa.</t>
  </si>
  <si>
    <t>Yritystulkki</t>
  </si>
  <si>
    <t>Lisätietoja</t>
  </si>
  <si>
    <t>Investointi</t>
  </si>
  <si>
    <t>MUISTIINPANOT/OMA LASKELMA</t>
  </si>
  <si>
    <t>Ohje</t>
  </si>
  <si>
    <t>Tavoiteltu tuotto -%</t>
  </si>
  <si>
    <t xml:space="preserve"> • Kertoo euroissa paljonko eroa tavoiteltuun tuotto -%:n.</t>
  </si>
  <si>
    <t>MENOT YHTEENSÄ</t>
  </si>
  <si>
    <t>Liiketilasijoittajat Oy</t>
  </si>
  <si>
    <t xml:space="preserve"> 500 m² x 11  €/m² x 12 kk </t>
  </si>
  <si>
    <t xml:space="preserve"> Kiinteistövakuutus 0,3 % hankintahinnasta = 1500 € + konerikko</t>
  </si>
  <si>
    <t xml:space="preserve"> Kiinteistövero</t>
  </si>
  <si>
    <r>
      <t xml:space="preserve">Rakennutetaan </t>
    </r>
    <r>
      <rPr>
        <b/>
        <sz val="9"/>
        <rFont val="Arial"/>
        <family val="2"/>
      </rPr>
      <t>500 m² liiketilat</t>
    </r>
    <r>
      <rPr>
        <sz val="9"/>
        <rFont val="Arial"/>
        <family val="2"/>
      </rPr>
      <t xml:space="preserve">, jotka vuokrataan </t>
    </r>
    <r>
      <rPr>
        <b/>
        <sz val="9"/>
        <rFont val="Arial"/>
        <family val="2"/>
      </rPr>
      <t>15 vuodeksi vuokrahintaan 11 €/m²</t>
    </r>
    <r>
      <rPr>
        <sz val="9"/>
        <rFont val="Arial"/>
        <family val="2"/>
      </rPr>
      <t xml:space="preserve">. </t>
    </r>
    <r>
      <rPr>
        <b/>
        <sz val="9"/>
        <rFont val="Arial"/>
        <family val="2"/>
      </rPr>
      <t>Investoinnin arvo on 550 000 €</t>
    </r>
    <r>
      <rPr>
        <sz val="9"/>
        <rFont val="Arial"/>
        <family val="2"/>
      </rPr>
      <t>.</t>
    </r>
  </si>
  <si>
    <t xml:space="preserve">Investointi liiketilaan. </t>
  </si>
  <si>
    <t xml:space="preserve">   </t>
  </si>
  <si>
    <t>YT14 INVESTOINNIN KANNATTAVUUSLASKELMA</t>
  </si>
  <si>
    <t xml:space="preserve"> - palkat ja luontoisedut/kk</t>
  </si>
  <si>
    <t>ANNUITEETTIMENETELMÄ</t>
  </si>
  <si>
    <t>TAKAISINMAKSUAJAN MENETELMÄ</t>
  </si>
  <si>
    <t>VUODEN NETTOTUOTTO</t>
  </si>
  <si>
    <t>TUOTOT JA KUSTANNUKSET VUODESSA</t>
  </si>
  <si>
    <t>SISÄISEN KORKOKANNAN MENETELMÄ</t>
  </si>
  <si>
    <t xml:space="preserve"> - atk-kulut, ohjelmat</t>
  </si>
  <si>
    <t xml:space="preserve"> 1. Myyntituotot </t>
  </si>
  <si>
    <t>Investointi 1.</t>
  </si>
  <si>
    <t>Investointi 2.</t>
  </si>
  <si>
    <t>Lisätietoa</t>
  </si>
  <si>
    <t>KOKONAIS-TUOTTO</t>
  </si>
  <si>
    <t>KESKIM. TUOTTO</t>
  </si>
  <si>
    <t>Nettotuotto 1.</t>
  </si>
  <si>
    <t>Nettotuotto 2.</t>
  </si>
  <si>
    <t>NETTOTUOTTOLASKELMA -tuotot ja kustannukset vuodessa</t>
  </si>
  <si>
    <t>Esimerkki</t>
  </si>
  <si>
    <t xml:space="preserve"> - leikkauspäät</t>
  </si>
  <si>
    <t xml:space="preserve"> - leikkauskaasut</t>
  </si>
  <si>
    <t xml:space="preserve"> LASER 1</t>
  </si>
  <si>
    <t>LASER 2</t>
  </si>
  <si>
    <t xml:space="preserve"> Laser 2. sis. typpigeneraattori</t>
  </si>
  <si>
    <t>Vertaillaan kahden erimerkkisen laserleikkauskoneen hankinnan kannnattavuutta.</t>
  </si>
  <si>
    <t>,</t>
  </si>
  <si>
    <t xml:space="preserve">MAKSUAIKA </t>
  </si>
  <si>
    <r>
      <t xml:space="preserve">Sijoitukselle tavoitellaan </t>
    </r>
    <r>
      <rPr>
        <b/>
        <sz val="9"/>
        <rFont val="Arial"/>
        <family val="2"/>
      </rPr>
      <t>7 % tuottoa</t>
    </r>
    <r>
      <rPr>
        <sz val="9"/>
        <rFont val="Arial"/>
        <family val="2"/>
      </rPr>
      <t xml:space="preserve">. Jäännösarvoa arvioidaan olevan 15 vuoden jälkeen 100 000 €. </t>
    </r>
  </si>
  <si>
    <t>Vuokralainen maksaa sähkön, veden, jätehuollon, ulkoalueiden hoidon ja vartioinnin.</t>
  </si>
  <si>
    <t>Päivitys 29.1.2025</t>
  </si>
  <si>
    <t xml:space="preserve"> €</t>
  </si>
  <si>
    <t xml:space="preserve"> v</t>
  </si>
  <si>
    <t xml:space="preserve"> Investointi 1:</t>
  </si>
  <si>
    <t xml:space="preserve"> Investointi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</si>
</sst>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164" formatCode="0.0\ %"/>
    <numFmt numFmtId="165" formatCode="0.0"/>
    <numFmt numFmtId="166" formatCode="#,##0\ &quot;€&quot;"/>
    <numFmt numFmtId="167" formatCode="#,##0_ ;[Red]\-#,##0\ "/>
    <numFmt numFmtId="168" formatCode="0_ ;[Red]\-0\ "/>
    <numFmt numFmtId="169" formatCode="#,##0.0"/>
    <numFmt numFmtId="170" formatCode="#,##0.0_ ;[Red]\-#,##0.0\ "/>
  </numFmts>
  <fonts count="40" x14ac:knownFonts="1">
    <font>
      <sz val="10"/>
      <name val="Arial"/>
    </font>
    <font>
      <sz val="10"/>
      <color theme="1"/>
      <name val="Arial"/>
      <family val="2"/>
    </font>
    <font>
      <sz val="10"/>
      <color theme="1"/>
      <name val="Arial"/>
      <family val="2"/>
    </font>
    <font>
      <sz val="10"/>
      <color theme="1"/>
      <name val="Arial"/>
      <family val="2"/>
    </font>
    <font>
      <b/>
      <sz val="10"/>
      <name val="Arial"/>
      <family val="2"/>
    </font>
    <font>
      <sz val="8"/>
      <name val="Arial"/>
      <family val="2"/>
    </font>
    <font>
      <b/>
      <i/>
      <sz val="8"/>
      <name val="Arial"/>
      <family val="2"/>
    </font>
    <font>
      <sz val="10"/>
      <name val="Arial"/>
      <family val="2"/>
    </font>
    <font>
      <b/>
      <i/>
      <sz val="8"/>
      <color indexed="9"/>
      <name val="Arial"/>
      <family val="2"/>
    </font>
    <font>
      <sz val="10"/>
      <color indexed="9"/>
      <name val="Arial"/>
      <family val="2"/>
    </font>
    <font>
      <sz val="9"/>
      <color indexed="81"/>
      <name val="Tahoma"/>
      <family val="2"/>
    </font>
    <font>
      <sz val="9"/>
      <name val="Arial"/>
      <family val="2"/>
    </font>
    <font>
      <b/>
      <i/>
      <sz val="9"/>
      <name val="Arial"/>
      <family val="2"/>
    </font>
    <font>
      <sz val="9"/>
      <color indexed="8"/>
      <name val="Arial"/>
      <family val="2"/>
    </font>
    <font>
      <b/>
      <sz val="9"/>
      <color indexed="8"/>
      <name val="Arial"/>
      <family val="2"/>
    </font>
    <font>
      <b/>
      <sz val="9"/>
      <name val="Arial"/>
      <family val="2"/>
    </font>
    <font>
      <b/>
      <sz val="8"/>
      <name val="Arial"/>
      <family val="2"/>
    </font>
    <font>
      <b/>
      <i/>
      <sz val="11"/>
      <color rgb="FF000000"/>
      <name val="Arial"/>
      <family val="2"/>
    </font>
    <font>
      <b/>
      <i/>
      <sz val="9"/>
      <color rgb="FF000000"/>
      <name val="Arial"/>
      <family val="2"/>
    </font>
    <font>
      <sz val="8"/>
      <color rgb="FF000000"/>
      <name val="Arial"/>
      <family val="2"/>
    </font>
    <font>
      <sz val="10"/>
      <color indexed="81"/>
      <name val="Tahoma"/>
      <family val="2"/>
    </font>
    <font>
      <b/>
      <sz val="10"/>
      <color indexed="81"/>
      <name val="Tahoma"/>
      <family val="2"/>
    </font>
    <font>
      <b/>
      <sz val="11"/>
      <name val="Arial"/>
      <family val="2"/>
    </font>
    <font>
      <b/>
      <sz val="11"/>
      <color theme="0"/>
      <name val="Arial"/>
      <family val="2"/>
    </font>
    <font>
      <b/>
      <sz val="9"/>
      <color theme="1"/>
      <name val="Arial"/>
      <family val="2"/>
    </font>
    <font>
      <b/>
      <i/>
      <sz val="8"/>
      <color rgb="FF000000"/>
      <name val="Arial"/>
      <family val="2"/>
    </font>
    <font>
      <b/>
      <sz val="9"/>
      <color rgb="FF000000"/>
      <name val="Arial"/>
      <family val="2"/>
    </font>
    <font>
      <b/>
      <sz val="9"/>
      <color theme="0"/>
      <name val="Arial"/>
      <family val="2"/>
    </font>
    <font>
      <b/>
      <sz val="10"/>
      <color theme="1"/>
      <name val="Arial"/>
      <family val="2"/>
    </font>
    <font>
      <sz val="9"/>
      <color theme="1"/>
      <name val="Arial"/>
      <family val="2"/>
    </font>
    <font>
      <b/>
      <sz val="8"/>
      <color theme="1"/>
      <name val="Arial"/>
      <family val="2"/>
    </font>
    <font>
      <b/>
      <sz val="10"/>
      <color rgb="FF000000"/>
      <name val="Arial"/>
      <family val="2"/>
    </font>
    <font>
      <b/>
      <sz val="12"/>
      <color rgb="FF000000"/>
      <name val="Arial"/>
      <family val="2"/>
    </font>
    <font>
      <b/>
      <sz val="10"/>
      <color indexed="8"/>
      <name val="Arial"/>
      <family val="2"/>
    </font>
    <font>
      <sz val="10"/>
      <color indexed="8"/>
      <name val="Arial"/>
      <family val="2"/>
    </font>
    <font>
      <b/>
      <i/>
      <sz val="10"/>
      <name val="Arial"/>
      <family val="2"/>
    </font>
    <font>
      <b/>
      <sz val="10"/>
      <color theme="0"/>
      <name val="Arial"/>
      <family val="2"/>
    </font>
    <font>
      <b/>
      <sz val="9"/>
      <color indexed="81"/>
      <name val="Tahoma"/>
      <family val="2"/>
    </font>
    <font>
      <b/>
      <i/>
      <sz val="10"/>
      <color indexed="81"/>
      <name val="Tahoma"/>
      <family val="2"/>
    </font>
    <font>
      <b/>
      <sz val="11"/>
      <color theme="1"/>
      <name val="Arial"/>
      <family val="2"/>
    </font>
  </fonts>
  <fills count="10">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0070C0"/>
        <bgColor indexed="64"/>
      </patternFill>
    </fill>
    <fill>
      <patternFill patternType="solid">
        <fgColor rgb="FFFFC000"/>
        <bgColor indexed="64"/>
      </patternFill>
    </fill>
    <fill>
      <patternFill patternType="solid">
        <fgColor theme="8" tint="0.59999389629810485"/>
        <bgColor indexed="64"/>
      </patternFill>
    </fill>
    <fill>
      <patternFill patternType="solid">
        <fgColor rgb="FF0152A1"/>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0" fontId="7" fillId="0" borderId="0"/>
  </cellStyleXfs>
  <cellXfs count="443">
    <xf numFmtId="0" fontId="0" fillId="0" borderId="0" xfId="0"/>
    <xf numFmtId="0" fontId="0" fillId="0" borderId="0" xfId="0" applyAlignment="1" applyProtection="1">
      <alignment vertical="center"/>
      <protection hidden="1"/>
    </xf>
    <xf numFmtId="0" fontId="11" fillId="0" borderId="0" xfId="0" applyFont="1" applyAlignment="1" applyProtection="1">
      <alignment vertical="center"/>
      <protection hidden="1"/>
    </xf>
    <xf numFmtId="0" fontId="13" fillId="0" borderId="0" xfId="0" applyFont="1" applyAlignment="1" applyProtection="1">
      <alignment vertical="center"/>
      <protection hidden="1"/>
    </xf>
    <xf numFmtId="0" fontId="11" fillId="0" borderId="0" xfId="0" applyFont="1" applyProtection="1">
      <protection hidden="1"/>
    </xf>
    <xf numFmtId="0" fontId="0" fillId="0" borderId="0" xfId="0" applyProtection="1">
      <protection hidden="1"/>
    </xf>
    <xf numFmtId="0" fontId="17" fillId="0" borderId="0" xfId="0" applyFont="1" applyAlignment="1" applyProtection="1">
      <alignment horizontal="left" vertical="center"/>
      <protection hidden="1"/>
    </xf>
    <xf numFmtId="0" fontId="17" fillId="0" borderId="0" xfId="0" applyFont="1" applyAlignment="1" applyProtection="1">
      <alignment horizontal="left"/>
      <protection hidden="1"/>
    </xf>
    <xf numFmtId="0" fontId="16" fillId="0" borderId="0" xfId="0" applyFont="1" applyAlignment="1" applyProtection="1">
      <alignment horizontal="right" vertical="top"/>
      <protection hidden="1"/>
    </xf>
    <xf numFmtId="0" fontId="13" fillId="0" borderId="0" xfId="0" applyFont="1" applyAlignment="1" applyProtection="1">
      <alignment horizontal="left" vertical="center"/>
      <protection hidden="1"/>
    </xf>
    <xf numFmtId="0" fontId="13" fillId="2" borderId="0" xfId="0" applyFont="1" applyFill="1" applyAlignment="1" applyProtection="1">
      <alignment vertical="center"/>
      <protection locked="0" hidden="1"/>
    </xf>
    <xf numFmtId="0" fontId="18" fillId="0" borderId="0" xfId="0" applyFont="1" applyAlignment="1" applyProtection="1">
      <alignment horizontal="right" vertical="top"/>
      <protection hidden="1"/>
    </xf>
    <xf numFmtId="0" fontId="6" fillId="0" borderId="0" xfId="0" applyFont="1" applyAlignment="1" applyProtection="1">
      <alignment horizontal="right"/>
      <protection hidden="1"/>
    </xf>
    <xf numFmtId="0" fontId="25" fillId="0" borderId="0" xfId="0" applyFont="1" applyAlignment="1" applyProtection="1">
      <alignment horizontal="left"/>
      <protection hidden="1"/>
    </xf>
    <xf numFmtId="0" fontId="18" fillId="0" borderId="0" xfId="0" applyFont="1" applyAlignment="1" applyProtection="1">
      <alignment horizontal="right" vertical="top" wrapText="1"/>
      <protection hidden="1"/>
    </xf>
    <xf numFmtId="0" fontId="25" fillId="0" borderId="0" xfId="0" applyFont="1" applyAlignment="1" applyProtection="1">
      <alignment horizontal="left" vertical="center" wrapText="1"/>
      <protection hidden="1"/>
    </xf>
    <xf numFmtId="0" fontId="7" fillId="0" borderId="0" xfId="1"/>
    <xf numFmtId="0" fontId="7" fillId="0" borderId="0" xfId="1" applyProtection="1">
      <protection hidden="1"/>
    </xf>
    <xf numFmtId="0" fontId="8" fillId="0" borderId="0" xfId="1" applyFont="1"/>
    <xf numFmtId="0" fontId="9" fillId="0" borderId="0" xfId="1" applyFont="1"/>
    <xf numFmtId="0" fontId="6" fillId="0" borderId="0" xfId="1" applyFont="1" applyAlignment="1">
      <alignment horizontal="right"/>
    </xf>
    <xf numFmtId="0" fontId="17" fillId="0" borderId="0" xfId="1" applyFont="1" applyAlignment="1" applyProtection="1">
      <alignment horizontal="left" vertical="center"/>
      <protection hidden="1"/>
    </xf>
    <xf numFmtId="0" fontId="7" fillId="0" borderId="0" xfId="1" applyAlignment="1" applyProtection="1">
      <alignment vertical="center"/>
      <protection hidden="1"/>
    </xf>
    <xf numFmtId="0" fontId="17" fillId="0" borderId="0" xfId="1" applyFont="1" applyAlignment="1" applyProtection="1">
      <alignment horizontal="left"/>
      <protection hidden="1"/>
    </xf>
    <xf numFmtId="0" fontId="18" fillId="0" borderId="0" xfId="1" applyFont="1" applyAlignment="1" applyProtection="1">
      <alignment horizontal="right" vertical="top"/>
      <protection hidden="1"/>
    </xf>
    <xf numFmtId="0" fontId="16" fillId="0" borderId="0" xfId="1" applyFont="1" applyAlignment="1" applyProtection="1">
      <alignment horizontal="right" vertical="top"/>
      <protection hidden="1"/>
    </xf>
    <xf numFmtId="0" fontId="25" fillId="0" borderId="0" xfId="1" applyFont="1" applyAlignment="1" applyProtection="1">
      <alignment horizontal="left"/>
      <protection hidden="1"/>
    </xf>
    <xf numFmtId="0" fontId="18" fillId="0" borderId="0" xfId="1" applyFont="1" applyAlignment="1" applyProtection="1">
      <alignment horizontal="right" vertical="top" wrapText="1"/>
      <protection hidden="1"/>
    </xf>
    <xf numFmtId="0" fontId="25" fillId="0" borderId="0" xfId="1" applyFont="1" applyAlignment="1" applyProtection="1">
      <alignment horizontal="left" vertical="center" wrapText="1"/>
      <protection hidden="1"/>
    </xf>
    <xf numFmtId="0" fontId="12" fillId="0" borderId="0" xfId="1" applyFont="1" applyProtection="1">
      <protection hidden="1"/>
    </xf>
    <xf numFmtId="0" fontId="15" fillId="0" borderId="0" xfId="1" applyFont="1" applyAlignment="1" applyProtection="1">
      <alignment vertical="center"/>
      <protection hidden="1"/>
    </xf>
    <xf numFmtId="0" fontId="7" fillId="0" borderId="0" xfId="1" applyAlignment="1">
      <alignment vertical="center"/>
    </xf>
    <xf numFmtId="0" fontId="4" fillId="0" borderId="0" xfId="1" applyFont="1" applyProtection="1">
      <protection hidden="1"/>
    </xf>
    <xf numFmtId="0" fontId="11" fillId="0" borderId="0" xfId="1" applyFont="1" applyProtection="1">
      <protection hidden="1"/>
    </xf>
    <xf numFmtId="0" fontId="4" fillId="0" borderId="0" xfId="1" applyFont="1" applyAlignment="1" applyProtection="1">
      <alignment horizontal="left" vertical="top"/>
      <protection hidden="1"/>
    </xf>
    <xf numFmtId="0" fontId="5" fillId="0" borderId="0" xfId="1" applyFont="1"/>
    <xf numFmtId="0" fontId="16" fillId="0" borderId="0" xfId="1" applyFont="1" applyProtection="1">
      <protection hidden="1"/>
    </xf>
    <xf numFmtId="0" fontId="11" fillId="2" borderId="0" xfId="0" applyFont="1" applyFill="1" applyAlignment="1" applyProtection="1">
      <alignment vertical="center"/>
      <protection locked="0"/>
    </xf>
    <xf numFmtId="0" fontId="7" fillId="0" borderId="0" xfId="0" applyFont="1" applyProtection="1">
      <protection hidden="1"/>
    </xf>
    <xf numFmtId="0" fontId="25" fillId="0" borderId="0" xfId="1" applyFont="1" applyAlignment="1" applyProtection="1">
      <alignment horizontal="right" vertical="top" wrapText="1"/>
      <protection hidden="1"/>
    </xf>
    <xf numFmtId="0" fontId="4" fillId="7" borderId="0" xfId="1" applyFont="1" applyFill="1" applyAlignment="1" applyProtection="1">
      <alignment horizontal="center" vertical="center"/>
      <protection locked="0"/>
    </xf>
    <xf numFmtId="0" fontId="4" fillId="0" borderId="0" xfId="1" applyFont="1" applyAlignment="1" applyProtection="1">
      <alignment horizontal="center" vertical="center"/>
      <protection locked="0"/>
    </xf>
    <xf numFmtId="0" fontId="23" fillId="0" borderId="0" xfId="1" applyFont="1" applyAlignment="1" applyProtection="1">
      <alignment horizontal="center" vertical="center"/>
      <protection hidden="1"/>
    </xf>
    <xf numFmtId="0" fontId="11" fillId="0" borderId="0" xfId="1" applyFont="1" applyAlignment="1" applyProtection="1">
      <alignment vertical="center"/>
      <protection hidden="1"/>
    </xf>
    <xf numFmtId="0" fontId="15" fillId="0" borderId="0" xfId="1" applyFont="1" applyAlignment="1" applyProtection="1">
      <alignment horizontal="left"/>
      <protection hidden="1"/>
    </xf>
    <xf numFmtId="0" fontId="4" fillId="0" borderId="0" xfId="1" applyFont="1" applyAlignment="1" applyProtection="1">
      <alignment horizontal="right"/>
      <protection hidden="1"/>
    </xf>
    <xf numFmtId="166" fontId="4" fillId="0" borderId="0" xfId="1" applyNumberFormat="1" applyFont="1" applyAlignment="1" applyProtection="1">
      <alignment horizontal="right"/>
      <protection hidden="1"/>
    </xf>
    <xf numFmtId="166" fontId="15" fillId="2" borderId="3" xfId="1" applyNumberFormat="1" applyFont="1" applyFill="1" applyBorder="1" applyAlignment="1" applyProtection="1">
      <alignment horizontal="center" vertical="center"/>
      <protection locked="0"/>
    </xf>
    <xf numFmtId="166" fontId="4" fillId="4" borderId="2" xfId="1" applyNumberFormat="1" applyFont="1" applyFill="1" applyBorder="1" applyAlignment="1" applyProtection="1">
      <alignment horizontal="center" vertical="center"/>
      <protection hidden="1"/>
    </xf>
    <xf numFmtId="0" fontId="15" fillId="0" borderId="0" xfId="1" applyFont="1" applyAlignment="1" applyProtection="1">
      <alignment horizontal="left" vertical="center"/>
      <protection hidden="1"/>
    </xf>
    <xf numFmtId="0" fontId="15" fillId="0" borderId="0" xfId="1" applyFont="1" applyAlignment="1" applyProtection="1">
      <alignment horizontal="center" vertical="center"/>
      <protection hidden="1"/>
    </xf>
    <xf numFmtId="0" fontId="11" fillId="0" borderId="0" xfId="1" applyFont="1" applyAlignment="1" applyProtection="1">
      <alignment horizontal="left" vertical="center"/>
      <protection hidden="1"/>
    </xf>
    <xf numFmtId="164" fontId="15" fillId="0" borderId="0" xfId="1" applyNumberFormat="1" applyFont="1" applyAlignment="1" applyProtection="1">
      <alignment horizontal="center" vertical="center"/>
      <protection hidden="1"/>
    </xf>
    <xf numFmtId="0" fontId="22" fillId="0" borderId="0" xfId="1" applyFont="1" applyAlignment="1" applyProtection="1">
      <alignment horizontal="left" vertical="center"/>
      <protection hidden="1"/>
    </xf>
    <xf numFmtId="0" fontId="11" fillId="0" borderId="0" xfId="1" applyFont="1" applyAlignment="1">
      <alignment vertical="center"/>
    </xf>
    <xf numFmtId="0" fontId="22" fillId="0" borderId="0" xfId="1" applyFont="1" applyAlignment="1" applyProtection="1">
      <alignment horizontal="left"/>
      <protection hidden="1"/>
    </xf>
    <xf numFmtId="0" fontId="15" fillId="0" borderId="0" xfId="1" applyFont="1" applyAlignment="1" applyProtection="1">
      <alignment horizontal="left" vertical="center" wrapText="1"/>
      <protection hidden="1"/>
    </xf>
    <xf numFmtId="0" fontId="27" fillId="0" borderId="0" xfId="1" applyFont="1" applyAlignment="1" applyProtection="1">
      <alignment horizontal="left" vertical="center" wrapText="1"/>
      <protection hidden="1"/>
    </xf>
    <xf numFmtId="0" fontId="7" fillId="0" borderId="0" xfId="1" applyAlignment="1" applyProtection="1">
      <alignment horizontal="left" vertical="center"/>
      <protection hidden="1"/>
    </xf>
    <xf numFmtId="0" fontId="11" fillId="0" borderId="0" xfId="0" applyFont="1" applyAlignment="1" applyProtection="1">
      <alignment vertical="center"/>
      <protection locked="0"/>
    </xf>
    <xf numFmtId="0" fontId="0" fillId="0" borderId="0" xfId="0" applyAlignment="1" applyProtection="1">
      <alignment vertical="center"/>
      <protection locked="0"/>
    </xf>
    <xf numFmtId="0" fontId="15" fillId="0" borderId="0" xfId="1" applyFont="1" applyAlignment="1" applyProtection="1">
      <alignment horizontal="right" vertical="center"/>
      <protection hidden="1"/>
    </xf>
    <xf numFmtId="0" fontId="15" fillId="0" borderId="0" xfId="1" applyFont="1" applyAlignment="1" applyProtection="1">
      <alignment horizontal="left" vertical="top"/>
      <protection hidden="1"/>
    </xf>
    <xf numFmtId="0" fontId="13" fillId="2" borderId="0" xfId="0" applyFont="1" applyFill="1" applyAlignment="1" applyProtection="1">
      <alignment horizontal="left" vertical="center"/>
      <protection locked="0" hidden="1"/>
    </xf>
    <xf numFmtId="0" fontId="11" fillId="0" borderId="0" xfId="0" applyFont="1" applyAlignment="1" applyProtection="1">
      <alignment horizontal="left" vertical="center"/>
      <protection hidden="1"/>
    </xf>
    <xf numFmtId="0" fontId="11" fillId="2" borderId="0" xfId="0" applyFont="1" applyFill="1" applyAlignment="1" applyProtection="1">
      <alignment horizontal="left"/>
      <protection locked="0" hidden="1"/>
    </xf>
    <xf numFmtId="10" fontId="15" fillId="2" borderId="2" xfId="1" applyNumberFormat="1" applyFont="1" applyFill="1" applyBorder="1" applyAlignment="1" applyProtection="1">
      <alignment horizontal="center" vertical="center"/>
      <protection locked="0" hidden="1"/>
    </xf>
    <xf numFmtId="165" fontId="15" fillId="2" borderId="2" xfId="1" applyNumberFormat="1" applyFont="1" applyFill="1" applyBorder="1" applyAlignment="1" applyProtection="1">
      <alignment horizontal="center" vertical="center"/>
      <protection locked="0" hidden="1"/>
    </xf>
    <xf numFmtId="166" fontId="15" fillId="2" borderId="2" xfId="1" applyNumberFormat="1" applyFont="1" applyFill="1" applyBorder="1" applyAlignment="1" applyProtection="1">
      <alignment horizontal="center"/>
      <protection locked="0" hidden="1"/>
    </xf>
    <xf numFmtId="0" fontId="4" fillId="0" borderId="0" xfId="1" applyFont="1"/>
    <xf numFmtId="167" fontId="15" fillId="3" borderId="21" xfId="1" applyNumberFormat="1" applyFont="1" applyFill="1" applyBorder="1" applyAlignment="1">
      <alignment horizontal="center" vertical="center"/>
    </xf>
    <xf numFmtId="168" fontId="24" fillId="0" borderId="0" xfId="1" applyNumberFormat="1" applyFont="1" applyAlignment="1">
      <alignment horizontal="center"/>
    </xf>
    <xf numFmtId="166" fontId="15" fillId="0" borderId="0" xfId="1" applyNumberFormat="1" applyFont="1" applyAlignment="1">
      <alignment horizontal="right"/>
    </xf>
    <xf numFmtId="164" fontId="15" fillId="3" borderId="21" xfId="1" applyNumberFormat="1" applyFont="1" applyFill="1" applyBorder="1" applyAlignment="1">
      <alignment horizontal="center" vertical="center"/>
    </xf>
    <xf numFmtId="170" fontId="15" fillId="3" borderId="21" xfId="1" applyNumberFormat="1" applyFont="1" applyFill="1" applyBorder="1" applyAlignment="1">
      <alignment horizontal="center" vertical="center"/>
    </xf>
    <xf numFmtId="166" fontId="4" fillId="0" borderId="0" xfId="1" applyNumberFormat="1" applyFont="1" applyAlignment="1">
      <alignment horizontal="right"/>
    </xf>
    <xf numFmtId="164" fontId="15" fillId="3" borderId="2" xfId="1" applyNumberFormat="1" applyFont="1" applyFill="1" applyBorder="1" applyAlignment="1">
      <alignment horizontal="center" vertical="center"/>
    </xf>
    <xf numFmtId="0" fontId="4" fillId="0" borderId="0" xfId="1" applyFont="1" applyAlignment="1">
      <alignment horizontal="right"/>
    </xf>
    <xf numFmtId="14" fontId="15" fillId="0" borderId="0" xfId="1" applyNumberFormat="1" applyFont="1" applyAlignment="1">
      <alignment horizontal="left" vertical="center"/>
    </xf>
    <xf numFmtId="0" fontId="25" fillId="0" borderId="0" xfId="1" applyFont="1" applyAlignment="1" applyProtection="1">
      <alignment horizontal="center" vertical="top"/>
      <protection hidden="1"/>
    </xf>
    <xf numFmtId="166" fontId="6" fillId="0" borderId="0" xfId="1" applyNumberFormat="1" applyFont="1" applyAlignment="1">
      <alignment horizontal="left"/>
    </xf>
    <xf numFmtId="0" fontId="11" fillId="2" borderId="16" xfId="0" applyFont="1" applyFill="1" applyBorder="1" applyAlignment="1" applyProtection="1">
      <alignment vertical="center"/>
      <protection locked="0"/>
    </xf>
    <xf numFmtId="0" fontId="11" fillId="2" borderId="17" xfId="0" applyFont="1" applyFill="1" applyBorder="1" applyAlignment="1" applyProtection="1">
      <alignment vertical="center"/>
      <protection locked="0"/>
    </xf>
    <xf numFmtId="0" fontId="11" fillId="2" borderId="18" xfId="0" applyFont="1" applyFill="1" applyBorder="1" applyAlignment="1" applyProtection="1">
      <alignment vertical="center"/>
      <protection locked="0"/>
    </xf>
    <xf numFmtId="0" fontId="11" fillId="2" borderId="19" xfId="0" applyFont="1" applyFill="1" applyBorder="1" applyAlignment="1" applyProtection="1">
      <alignment vertical="center"/>
      <protection locked="0"/>
    </xf>
    <xf numFmtId="0" fontId="11" fillId="2" borderId="20" xfId="0" applyFont="1" applyFill="1" applyBorder="1" applyAlignment="1" applyProtection="1">
      <alignment vertical="center"/>
      <protection locked="0"/>
    </xf>
    <xf numFmtId="0" fontId="14" fillId="0" borderId="16" xfId="0" applyFont="1" applyBorder="1" applyAlignment="1" applyProtection="1">
      <alignment vertical="center"/>
      <protection hidden="1"/>
    </xf>
    <xf numFmtId="0" fontId="13" fillId="0" borderId="16" xfId="0" applyFont="1" applyBorder="1" applyAlignment="1" applyProtection="1">
      <alignment horizontal="left" vertical="center"/>
      <protection hidden="1"/>
    </xf>
    <xf numFmtId="0" fontId="15" fillId="0" borderId="16" xfId="0" applyFont="1" applyBorder="1" applyProtection="1">
      <protection hidden="1"/>
    </xf>
    <xf numFmtId="0" fontId="13" fillId="2" borderId="16" xfId="0" applyFont="1" applyFill="1" applyBorder="1" applyAlignment="1" applyProtection="1">
      <alignment horizontal="left" vertical="center"/>
      <protection locked="0" hidden="1"/>
    </xf>
    <xf numFmtId="0" fontId="11" fillId="0" borderId="16" xfId="0" applyFont="1" applyBorder="1" applyAlignment="1" applyProtection="1">
      <alignment vertical="center"/>
      <protection hidden="1"/>
    </xf>
    <xf numFmtId="14" fontId="15" fillId="0" borderId="1" xfId="0" applyNumberFormat="1" applyFont="1" applyBorder="1" applyAlignment="1" applyProtection="1">
      <alignment horizontal="left" vertical="center"/>
      <protection hidden="1"/>
    </xf>
    <xf numFmtId="0" fontId="11" fillId="2" borderId="16" xfId="0" applyFont="1" applyFill="1" applyBorder="1" applyAlignment="1" applyProtection="1">
      <alignment horizontal="left"/>
      <protection locked="0" hidden="1"/>
    </xf>
    <xf numFmtId="0" fontId="15" fillId="0" borderId="0" xfId="0" applyFont="1" applyAlignment="1" applyProtection="1">
      <alignment horizontal="center" vertical="center"/>
      <protection hidden="1"/>
    </xf>
    <xf numFmtId="3" fontId="11" fillId="2" borderId="22" xfId="0" applyNumberFormat="1" applyFont="1" applyFill="1" applyBorder="1" applyAlignment="1" applyProtection="1">
      <alignment horizontal="center" vertical="center"/>
      <protection locked="0"/>
    </xf>
    <xf numFmtId="3" fontId="11" fillId="0" borderId="22" xfId="0" applyNumberFormat="1" applyFont="1" applyBorder="1" applyAlignment="1">
      <alignment horizontal="center" vertical="center"/>
    </xf>
    <xf numFmtId="169" fontId="11" fillId="2" borderId="22" xfId="0" applyNumberFormat="1" applyFont="1" applyFill="1" applyBorder="1" applyAlignment="1" applyProtection="1">
      <alignment horizontal="center" vertical="center"/>
      <protection locked="0"/>
    </xf>
    <xf numFmtId="4" fontId="11" fillId="2" borderId="22" xfId="0" applyNumberFormat="1" applyFont="1" applyFill="1" applyBorder="1" applyAlignment="1" applyProtection="1">
      <alignment horizontal="center" vertical="center"/>
      <protection locked="0"/>
    </xf>
    <xf numFmtId="3" fontId="11" fillId="3" borderId="22" xfId="0" applyNumberFormat="1" applyFont="1" applyFill="1" applyBorder="1" applyAlignment="1">
      <alignment horizontal="center" vertical="center"/>
    </xf>
    <xf numFmtId="0" fontId="6" fillId="0" borderId="0" xfId="1" applyFont="1"/>
    <xf numFmtId="166" fontId="4" fillId="2" borderId="2" xfId="1" applyNumberFormat="1" applyFont="1" applyFill="1" applyBorder="1" applyAlignment="1" applyProtection="1">
      <alignment horizontal="center" vertical="center"/>
      <protection locked="0"/>
    </xf>
    <xf numFmtId="0" fontId="16" fillId="0" borderId="0" xfId="1" applyFont="1" applyAlignment="1" applyProtection="1">
      <alignment horizontal="center" vertical="top"/>
      <protection hidden="1"/>
    </xf>
    <xf numFmtId="0" fontId="11" fillId="0" borderId="0" xfId="1" applyFont="1" applyAlignment="1" applyProtection="1">
      <alignment horizontal="left"/>
      <protection hidden="1"/>
    </xf>
    <xf numFmtId="0" fontId="7" fillId="0" borderId="0" xfId="1" applyAlignment="1" applyProtection="1">
      <alignment horizontal="left"/>
      <protection hidden="1"/>
    </xf>
    <xf numFmtId="0" fontId="12" fillId="0" borderId="0" xfId="1" applyFont="1" applyAlignment="1" applyProtection="1">
      <alignment horizontal="left"/>
      <protection hidden="1"/>
    </xf>
    <xf numFmtId="0" fontId="16" fillId="0" borderId="0" xfId="1" applyFont="1" applyAlignment="1" applyProtection="1">
      <alignment horizontal="right"/>
      <protection hidden="1"/>
    </xf>
    <xf numFmtId="0" fontId="15" fillId="0" borderId="0" xfId="1" applyFont="1" applyProtection="1">
      <protection hidden="1"/>
    </xf>
    <xf numFmtId="170" fontId="15" fillId="0" borderId="0" xfId="1" applyNumberFormat="1" applyFont="1" applyAlignment="1" applyProtection="1">
      <alignment horizontal="center" vertical="center"/>
      <protection hidden="1"/>
    </xf>
    <xf numFmtId="0" fontId="34" fillId="0" borderId="0" xfId="0" applyFont="1" applyAlignment="1" applyProtection="1">
      <alignment vertical="center"/>
      <protection hidden="1"/>
    </xf>
    <xf numFmtId="0" fontId="34" fillId="0" borderId="0" xfId="0" applyFont="1" applyAlignment="1" applyProtection="1">
      <alignment horizontal="left" vertical="center"/>
      <protection hidden="1"/>
    </xf>
    <xf numFmtId="167" fontId="4" fillId="3" borderId="21" xfId="1" applyNumberFormat="1" applyFont="1" applyFill="1" applyBorder="1" applyAlignment="1">
      <alignment horizontal="center" vertical="center"/>
    </xf>
    <xf numFmtId="166" fontId="4" fillId="2" borderId="3" xfId="1" applyNumberFormat="1" applyFont="1" applyFill="1" applyBorder="1" applyAlignment="1" applyProtection="1">
      <alignment horizontal="center" vertical="center"/>
      <protection locked="0"/>
    </xf>
    <xf numFmtId="164" fontId="4" fillId="3" borderId="21" xfId="1" applyNumberFormat="1" applyFont="1" applyFill="1" applyBorder="1" applyAlignment="1">
      <alignment horizontal="center" vertical="center"/>
    </xf>
    <xf numFmtId="0" fontId="35" fillId="0" borderId="0" xfId="1" applyFont="1"/>
    <xf numFmtId="170" fontId="4" fillId="3" borderId="21" xfId="1" applyNumberFormat="1" applyFont="1" applyFill="1" applyBorder="1" applyAlignment="1">
      <alignment horizontal="center" vertical="center"/>
    </xf>
    <xf numFmtId="14" fontId="4" fillId="2" borderId="0" xfId="1" applyNumberFormat="1" applyFont="1" applyFill="1" applyAlignment="1" applyProtection="1">
      <alignment horizontal="left"/>
      <protection locked="0"/>
    </xf>
    <xf numFmtId="3" fontId="15" fillId="3" borderId="23" xfId="0" applyNumberFormat="1" applyFont="1" applyFill="1" applyBorder="1" applyAlignment="1">
      <alignment horizontal="center"/>
    </xf>
    <xf numFmtId="3" fontId="15" fillId="8" borderId="21" xfId="0" applyNumberFormat="1" applyFont="1" applyFill="1" applyBorder="1" applyAlignment="1">
      <alignment horizontal="center" vertical="center"/>
    </xf>
    <xf numFmtId="166" fontId="4" fillId="3" borderId="17" xfId="1" applyNumberFormat="1" applyFont="1" applyFill="1" applyBorder="1" applyAlignment="1">
      <alignment horizontal="right"/>
    </xf>
    <xf numFmtId="166" fontId="4" fillId="3" borderId="17" xfId="1" applyNumberFormat="1" applyFont="1" applyFill="1" applyBorder="1" applyAlignment="1">
      <alignment horizontal="left"/>
    </xf>
    <xf numFmtId="168" fontId="28" fillId="3" borderId="18" xfId="1" applyNumberFormat="1" applyFont="1" applyFill="1" applyBorder="1" applyAlignment="1">
      <alignment horizontal="center"/>
    </xf>
    <xf numFmtId="166" fontId="4" fillId="3" borderId="20" xfId="1" applyNumberFormat="1" applyFont="1" applyFill="1" applyBorder="1" applyAlignment="1">
      <alignment horizontal="right"/>
    </xf>
    <xf numFmtId="0" fontId="4" fillId="3" borderId="0" xfId="1" applyFont="1" applyFill="1" applyAlignment="1">
      <alignment horizontal="right"/>
    </xf>
    <xf numFmtId="0" fontId="7" fillId="3" borderId="18" xfId="1" applyFill="1" applyBorder="1"/>
    <xf numFmtId="0" fontId="4" fillId="3" borderId="19" xfId="1" applyFont="1" applyFill="1" applyBorder="1" applyAlignment="1">
      <alignment horizontal="right"/>
    </xf>
    <xf numFmtId="168" fontId="3" fillId="3" borderId="16" xfId="1" applyNumberFormat="1" applyFont="1" applyFill="1" applyBorder="1" applyAlignment="1">
      <alignment vertical="center" wrapText="1"/>
    </xf>
    <xf numFmtId="168" fontId="3" fillId="3" borderId="17" xfId="1" applyNumberFormat="1" applyFont="1" applyFill="1" applyBorder="1" applyAlignment="1">
      <alignment vertical="center" wrapText="1"/>
    </xf>
    <xf numFmtId="168" fontId="24" fillId="3" borderId="16" xfId="1" applyNumberFormat="1" applyFont="1" applyFill="1" applyBorder="1" applyAlignment="1">
      <alignment horizontal="center"/>
    </xf>
    <xf numFmtId="0" fontId="15" fillId="3" borderId="0" xfId="1" applyFont="1" applyFill="1" applyAlignment="1">
      <alignment horizontal="left" vertical="center"/>
    </xf>
    <xf numFmtId="166" fontId="15" fillId="3" borderId="17" xfId="1" applyNumberFormat="1" applyFont="1" applyFill="1" applyBorder="1" applyAlignment="1">
      <alignment horizontal="right"/>
    </xf>
    <xf numFmtId="166" fontId="15" fillId="3" borderId="17" xfId="1" applyNumberFormat="1" applyFont="1" applyFill="1" applyBorder="1" applyAlignment="1">
      <alignment horizontal="left"/>
    </xf>
    <xf numFmtId="168" fontId="24" fillId="3" borderId="18" xfId="1" applyNumberFormat="1" applyFont="1" applyFill="1" applyBorder="1" applyAlignment="1">
      <alignment horizontal="center"/>
    </xf>
    <xf numFmtId="166" fontId="15" fillId="3" borderId="20" xfId="1" applyNumberFormat="1" applyFont="1" applyFill="1" applyBorder="1" applyAlignment="1">
      <alignment horizontal="right"/>
    </xf>
    <xf numFmtId="168" fontId="29" fillId="3" borderId="16" xfId="1" applyNumberFormat="1" applyFont="1" applyFill="1" applyBorder="1" applyAlignment="1">
      <alignment horizontal="left"/>
    </xf>
    <xf numFmtId="0" fontId="11" fillId="3" borderId="0" xfId="1" applyFont="1" applyFill="1" applyAlignment="1">
      <alignment horizontal="left" vertical="center"/>
    </xf>
    <xf numFmtId="166" fontId="11" fillId="3" borderId="17" xfId="1" applyNumberFormat="1" applyFont="1" applyFill="1" applyBorder="1" applyAlignment="1">
      <alignment horizontal="left"/>
    </xf>
    <xf numFmtId="168" fontId="24" fillId="3" borderId="16" xfId="1" applyNumberFormat="1" applyFont="1" applyFill="1" applyBorder="1" applyAlignment="1">
      <alignment horizontal="left"/>
    </xf>
    <xf numFmtId="0" fontId="7" fillId="3" borderId="16" xfId="1" applyFill="1" applyBorder="1"/>
    <xf numFmtId="0" fontId="11" fillId="2" borderId="16" xfId="0" applyFont="1" applyFill="1" applyBorder="1" applyAlignment="1" applyProtection="1">
      <alignment horizontal="left" vertical="center"/>
      <protection locked="0" hidden="1"/>
    </xf>
    <xf numFmtId="0" fontId="11" fillId="2" borderId="0" xfId="0" applyFont="1" applyFill="1" applyAlignment="1" applyProtection="1">
      <alignment horizontal="left" vertical="center"/>
      <protection locked="0" hidden="1"/>
    </xf>
    <xf numFmtId="0" fontId="33" fillId="0" borderId="7" xfId="0" applyFont="1" applyBorder="1" applyAlignment="1" applyProtection="1">
      <alignment vertical="center"/>
      <protection hidden="1"/>
    </xf>
    <xf numFmtId="0" fontId="7" fillId="0" borderId="8" xfId="0" applyFont="1" applyBorder="1" applyAlignment="1" applyProtection="1">
      <alignment vertical="center"/>
      <protection hidden="1"/>
    </xf>
    <xf numFmtId="0" fontId="7" fillId="0" borderId="8" xfId="0" applyFont="1" applyBorder="1" applyProtection="1">
      <protection hidden="1"/>
    </xf>
    <xf numFmtId="3" fontId="7" fillId="2" borderId="2" xfId="0" applyNumberFormat="1" applyFont="1" applyFill="1" applyBorder="1" applyAlignment="1" applyProtection="1">
      <alignment horizontal="center" vertical="center"/>
      <protection locked="0"/>
    </xf>
    <xf numFmtId="0" fontId="33" fillId="0" borderId="10" xfId="0" applyFont="1" applyBorder="1" applyAlignment="1" applyProtection="1">
      <alignment vertical="center"/>
      <protection hidden="1"/>
    </xf>
    <xf numFmtId="3" fontId="7" fillId="0" borderId="2" xfId="0" applyNumberFormat="1" applyFont="1" applyBorder="1" applyAlignment="1">
      <alignment horizontal="center" vertical="center"/>
    </xf>
    <xf numFmtId="0" fontId="34" fillId="0" borderId="10" xfId="0" applyFont="1" applyBorder="1" applyAlignment="1" applyProtection="1">
      <alignment horizontal="left" vertical="center"/>
      <protection hidden="1"/>
    </xf>
    <xf numFmtId="169" fontId="7" fillId="2" borderId="2" xfId="0" applyNumberFormat="1" applyFont="1" applyFill="1" applyBorder="1" applyAlignment="1" applyProtection="1">
      <alignment horizontal="center" vertical="center"/>
      <protection locked="0"/>
    </xf>
    <xf numFmtId="4" fontId="7" fillId="2" borderId="2" xfId="0" applyNumberFormat="1" applyFont="1" applyFill="1" applyBorder="1" applyAlignment="1" applyProtection="1">
      <alignment horizontal="center" vertical="center"/>
      <protection locked="0"/>
    </xf>
    <xf numFmtId="0" fontId="4" fillId="0" borderId="10" xfId="0" applyFont="1" applyBorder="1" applyProtection="1">
      <protection hidden="1"/>
    </xf>
    <xf numFmtId="3" fontId="7" fillId="3" borderId="2" xfId="0" applyNumberFormat="1" applyFont="1" applyFill="1" applyBorder="1" applyAlignment="1">
      <alignment horizontal="center" vertical="center"/>
    </xf>
    <xf numFmtId="0" fontId="7" fillId="0" borderId="10" xfId="0" applyFont="1" applyBorder="1" applyAlignment="1" applyProtection="1">
      <alignment vertical="center"/>
      <protection hidden="1"/>
    </xf>
    <xf numFmtId="3" fontId="4" fillId="3" borderId="24" xfId="0" applyNumberFormat="1" applyFont="1" applyFill="1" applyBorder="1" applyAlignment="1">
      <alignment horizontal="center"/>
    </xf>
    <xf numFmtId="0" fontId="7" fillId="0" borderId="0" xfId="0" applyFont="1" applyAlignment="1">
      <alignment vertical="center"/>
    </xf>
    <xf numFmtId="0" fontId="14" fillId="0" borderId="25" xfId="0" applyFont="1" applyBorder="1" applyAlignment="1" applyProtection="1">
      <alignment vertical="center"/>
      <protection hidden="1"/>
    </xf>
    <xf numFmtId="0" fontId="11" fillId="0" borderId="8" xfId="0" applyFont="1" applyBorder="1" applyAlignment="1" applyProtection="1">
      <alignment vertical="center"/>
      <protection hidden="1"/>
    </xf>
    <xf numFmtId="0" fontId="0" fillId="0" borderId="8" xfId="0" applyBorder="1" applyProtection="1">
      <protection hidden="1"/>
    </xf>
    <xf numFmtId="0" fontId="11" fillId="2" borderId="25"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11" fillId="2" borderId="26" xfId="0" applyFont="1" applyFill="1" applyBorder="1" applyAlignment="1" applyProtection="1">
      <alignment vertical="center"/>
      <protection locked="0"/>
    </xf>
    <xf numFmtId="0" fontId="6" fillId="0" borderId="0" xfId="0" applyFont="1" applyProtection="1">
      <protection hidden="1"/>
    </xf>
    <xf numFmtId="3" fontId="4" fillId="5" borderId="21" xfId="0" applyNumberFormat="1" applyFont="1" applyFill="1" applyBorder="1" applyAlignment="1">
      <alignment horizontal="center" vertical="center"/>
    </xf>
    <xf numFmtId="14" fontId="15" fillId="0" borderId="0" xfId="1" applyNumberFormat="1" applyFont="1" applyAlignment="1" applyProtection="1">
      <alignment horizontal="left"/>
      <protection locked="0"/>
    </xf>
    <xf numFmtId="0" fontId="7" fillId="2" borderId="0" xfId="0" applyFont="1" applyFill="1" applyAlignment="1" applyProtection="1">
      <alignment horizontal="left" vertical="center"/>
      <protection locked="0"/>
    </xf>
    <xf numFmtId="0" fontId="7" fillId="3" borderId="17" xfId="1" applyFill="1" applyBorder="1" applyAlignment="1">
      <alignment horizontal="left" vertical="center" wrapText="1" indent="1"/>
    </xf>
    <xf numFmtId="0" fontId="7" fillId="2" borderId="0" xfId="1" applyFill="1" applyAlignment="1" applyProtection="1">
      <alignment vertical="center"/>
      <protection locked="0"/>
    </xf>
    <xf numFmtId="10" fontId="4" fillId="2" borderId="2" xfId="1" applyNumberFormat="1" applyFont="1" applyFill="1" applyBorder="1" applyAlignment="1" applyProtection="1">
      <alignment horizontal="center" vertical="center"/>
      <protection locked="0"/>
    </xf>
    <xf numFmtId="165" fontId="4" fillId="2" borderId="2" xfId="1" applyNumberFormat="1" applyFont="1" applyFill="1" applyBorder="1" applyAlignment="1" applyProtection="1">
      <alignment horizontal="center" vertical="center"/>
      <protection locked="0"/>
    </xf>
    <xf numFmtId="166" fontId="4" fillId="2" borderId="2" xfId="1" applyNumberFormat="1" applyFont="1" applyFill="1" applyBorder="1" applyAlignment="1" applyProtection="1">
      <alignment horizontal="center"/>
      <protection locked="0"/>
    </xf>
    <xf numFmtId="166" fontId="4" fillId="0" borderId="2" xfId="1" applyNumberFormat="1" applyFont="1" applyBorder="1" applyAlignment="1" applyProtection="1">
      <alignment horizontal="center" vertical="center"/>
      <protection hidden="1"/>
    </xf>
    <xf numFmtId="0" fontId="31" fillId="0" borderId="0" xfId="1" applyFont="1" applyAlignment="1" applyProtection="1">
      <alignment horizontal="center" vertical="top" wrapText="1"/>
      <protection hidden="1"/>
    </xf>
    <xf numFmtId="0" fontId="25" fillId="0" borderId="0" xfId="1" applyFont="1" applyAlignment="1" applyProtection="1">
      <alignment horizontal="right" vertical="top"/>
      <protection hidden="1"/>
    </xf>
    <xf numFmtId="0" fontId="7" fillId="2" borderId="0" xfId="1" applyFill="1" applyAlignment="1" applyProtection="1">
      <alignment horizontal="center" vertical="center"/>
      <protection locked="0"/>
    </xf>
    <xf numFmtId="0" fontId="4" fillId="3" borderId="19" xfId="1" applyFont="1" applyFill="1" applyBorder="1" applyAlignment="1">
      <alignment horizontal="left" vertical="center"/>
    </xf>
    <xf numFmtId="0" fontId="7" fillId="0" borderId="0" xfId="0" applyFont="1" applyAlignment="1">
      <alignment horizontal="left"/>
    </xf>
    <xf numFmtId="0" fontId="4" fillId="2" borderId="1" xfId="1" applyFont="1" applyFill="1" applyBorder="1" applyAlignment="1" applyProtection="1">
      <alignment horizontal="left" vertical="center"/>
      <protection locked="0"/>
    </xf>
    <xf numFmtId="0" fontId="7" fillId="3" borderId="0" xfId="1" applyFill="1" applyAlignment="1">
      <alignment horizontal="left" vertical="center" wrapText="1" indent="1"/>
    </xf>
    <xf numFmtId="0" fontId="7" fillId="0" borderId="0" xfId="1" applyAlignment="1" applyProtection="1">
      <alignment horizontal="right"/>
      <protection hidden="1"/>
    </xf>
    <xf numFmtId="0" fontId="4" fillId="5" borderId="0" xfId="1" applyFont="1" applyFill="1" applyAlignment="1" applyProtection="1">
      <alignment horizontal="left" vertical="center"/>
      <protection hidden="1"/>
    </xf>
    <xf numFmtId="0" fontId="4" fillId="2" borderId="0" xfId="1" applyFont="1" applyFill="1" applyAlignment="1" applyProtection="1">
      <alignment horizontal="center" vertical="center"/>
      <protection locked="0"/>
    </xf>
    <xf numFmtId="168" fontId="3" fillId="3" borderId="0" xfId="1" applyNumberFormat="1" applyFont="1" applyFill="1" applyAlignment="1">
      <alignment vertical="center" wrapText="1"/>
    </xf>
    <xf numFmtId="168" fontId="28" fillId="3" borderId="0" xfId="1" applyNumberFormat="1" applyFont="1" applyFill="1" applyAlignment="1">
      <alignment horizontal="center" vertical="center" wrapText="1"/>
    </xf>
    <xf numFmtId="0" fontId="7" fillId="0" borderId="16" xfId="1" applyBorder="1"/>
    <xf numFmtId="0" fontId="7" fillId="0" borderId="17" xfId="1" applyBorder="1"/>
    <xf numFmtId="0" fontId="7" fillId="0" borderId="18" xfId="1" applyBorder="1"/>
    <xf numFmtId="0" fontId="7" fillId="0" borderId="19" xfId="1" applyBorder="1"/>
    <xf numFmtId="0" fontId="7" fillId="0" borderId="20" xfId="1" applyBorder="1"/>
    <xf numFmtId="168" fontId="28" fillId="3" borderId="0" xfId="1" applyNumberFormat="1" applyFont="1" applyFill="1" applyAlignment="1">
      <alignment horizontal="center"/>
    </xf>
    <xf numFmtId="0" fontId="7" fillId="3" borderId="0" xfId="1" applyFill="1"/>
    <xf numFmtId="0" fontId="4" fillId="3" borderId="0" xfId="1" applyFont="1" applyFill="1" applyAlignment="1">
      <alignment horizontal="center" vertical="center"/>
    </xf>
    <xf numFmtId="0" fontId="4" fillId="0" borderId="0" xfId="1" applyFont="1" applyAlignment="1">
      <alignment horizontal="center"/>
    </xf>
    <xf numFmtId="0" fontId="15" fillId="3" borderId="0" xfId="1" applyFont="1" applyFill="1" applyAlignment="1">
      <alignment horizontal="center" vertical="center"/>
    </xf>
    <xf numFmtId="0" fontId="28" fillId="0" borderId="17" xfId="1" applyFont="1" applyBorder="1" applyAlignment="1">
      <alignment horizontal="center"/>
    </xf>
    <xf numFmtId="0" fontId="4" fillId="0" borderId="0" xfId="1" applyFont="1" applyAlignment="1">
      <alignment horizontal="left" vertical="center"/>
    </xf>
    <xf numFmtId="0" fontId="17" fillId="2" borderId="1" xfId="1" applyFont="1" applyFill="1" applyBorder="1" applyAlignment="1" applyProtection="1">
      <alignment horizontal="left"/>
      <protection locked="0"/>
    </xf>
    <xf numFmtId="0" fontId="32" fillId="2" borderId="1" xfId="1" applyFont="1" applyFill="1" applyBorder="1" applyAlignment="1" applyProtection="1">
      <alignment horizontal="center" vertical="top" wrapText="1"/>
      <protection locked="0"/>
    </xf>
    <xf numFmtId="0" fontId="36" fillId="0" borderId="0" xfId="1" applyFont="1" applyAlignment="1" applyProtection="1">
      <alignment horizontal="center" vertical="center"/>
      <protection hidden="1"/>
    </xf>
    <xf numFmtId="0" fontId="36" fillId="0" borderId="0" xfId="0" applyFont="1" applyAlignment="1" applyProtection="1">
      <alignment horizontal="center" vertical="center"/>
      <protection hidden="1"/>
    </xf>
    <xf numFmtId="168" fontId="29" fillId="3" borderId="0" xfId="1" applyNumberFormat="1" applyFont="1" applyFill="1" applyAlignment="1">
      <alignment horizontal="left" indent="1"/>
    </xf>
    <xf numFmtId="166" fontId="11" fillId="3" borderId="0" xfId="1" applyNumberFormat="1" applyFont="1" applyFill="1" applyAlignment="1">
      <alignment horizontal="left"/>
    </xf>
    <xf numFmtId="168" fontId="24" fillId="3" borderId="0" xfId="1" applyNumberFormat="1" applyFont="1" applyFill="1" applyAlignment="1">
      <alignment horizontal="left" indent="1"/>
    </xf>
    <xf numFmtId="166" fontId="15" fillId="3" borderId="0" xfId="1" applyNumberFormat="1" applyFont="1" applyFill="1" applyAlignment="1">
      <alignment horizontal="left"/>
    </xf>
    <xf numFmtId="3" fontId="7" fillId="0" borderId="0" xfId="0" applyNumberFormat="1" applyFont="1" applyAlignment="1">
      <alignment horizontal="center" vertical="center"/>
    </xf>
    <xf numFmtId="3" fontId="7" fillId="3" borderId="0" xfId="0" applyNumberFormat="1" applyFont="1" applyFill="1" applyAlignment="1">
      <alignment horizontal="center" vertical="center"/>
    </xf>
    <xf numFmtId="3" fontId="4" fillId="3" borderId="0" xfId="0" applyNumberFormat="1" applyFont="1" applyFill="1" applyAlignment="1">
      <alignment horizontal="center"/>
    </xf>
    <xf numFmtId="3" fontId="4" fillId="0" borderId="0" xfId="0" applyNumberFormat="1" applyFont="1" applyAlignment="1">
      <alignment horizontal="center" vertical="center"/>
    </xf>
    <xf numFmtId="2" fontId="7" fillId="2" borderId="2" xfId="0" applyNumberFormat="1" applyFont="1" applyFill="1" applyBorder="1" applyAlignment="1" applyProtection="1">
      <alignment horizontal="center" vertical="center"/>
      <protection locked="0"/>
    </xf>
    <xf numFmtId="0" fontId="35" fillId="0" borderId="0" xfId="0" applyFont="1" applyAlignment="1" applyProtection="1">
      <alignment horizontal="left" vertical="center"/>
      <protection hidden="1"/>
    </xf>
    <xf numFmtId="0" fontId="15" fillId="0" borderId="0" xfId="1" applyFont="1" applyAlignment="1">
      <alignment horizontal="center" vertical="center"/>
    </xf>
    <xf numFmtId="0" fontId="36" fillId="9" borderId="0" xfId="1" applyFont="1" applyFill="1" applyAlignment="1" applyProtection="1">
      <alignment horizontal="center" vertical="center"/>
      <protection hidden="1"/>
    </xf>
    <xf numFmtId="0" fontId="7" fillId="5" borderId="0" xfId="1" applyFill="1" applyAlignment="1">
      <alignment vertical="center"/>
    </xf>
    <xf numFmtId="168" fontId="4" fillId="2" borderId="4" xfId="1" applyNumberFormat="1" applyFont="1" applyFill="1" applyBorder="1" applyAlignment="1" applyProtection="1">
      <alignment horizontal="center" vertical="center"/>
      <protection locked="0"/>
    </xf>
    <xf numFmtId="168" fontId="2" fillId="3" borderId="5" xfId="1" applyNumberFormat="1" applyFont="1" applyFill="1" applyBorder="1" applyAlignment="1" applyProtection="1">
      <alignment horizontal="center" vertical="center"/>
      <protection hidden="1"/>
    </xf>
    <xf numFmtId="168" fontId="28" fillId="3" borderId="5" xfId="1" applyNumberFormat="1" applyFont="1" applyFill="1" applyBorder="1" applyAlignment="1" applyProtection="1">
      <alignment horizontal="center" vertical="center"/>
      <protection hidden="1"/>
    </xf>
    <xf numFmtId="168" fontId="28" fillId="3" borderId="6" xfId="1" applyNumberFormat="1" applyFont="1" applyFill="1" applyBorder="1" applyAlignment="1" applyProtection="1">
      <alignment horizontal="center" vertical="center"/>
      <protection hidden="1"/>
    </xf>
    <xf numFmtId="168" fontId="2" fillId="3" borderId="6" xfId="1" applyNumberFormat="1" applyFont="1" applyFill="1" applyBorder="1" applyAlignment="1" applyProtection="1">
      <alignment horizontal="center" vertical="center"/>
      <protection hidden="1"/>
    </xf>
    <xf numFmtId="168" fontId="28" fillId="3" borderId="12" xfId="1" applyNumberFormat="1" applyFont="1" applyFill="1" applyBorder="1" applyAlignment="1" applyProtection="1">
      <alignment horizontal="center" vertical="center"/>
      <protection hidden="1"/>
    </xf>
    <xf numFmtId="168" fontId="15" fillId="2" borderId="4" xfId="1" applyNumberFormat="1" applyFont="1" applyFill="1" applyBorder="1" applyAlignment="1" applyProtection="1">
      <alignment horizontal="center" vertical="center"/>
      <protection locked="0" hidden="1"/>
    </xf>
    <xf numFmtId="168" fontId="29" fillId="3" borderId="5" xfId="1" applyNumberFormat="1" applyFont="1" applyFill="1" applyBorder="1" applyAlignment="1" applyProtection="1">
      <alignment horizontal="center" vertical="center"/>
      <protection hidden="1"/>
    </xf>
    <xf numFmtId="168" fontId="24" fillId="3" borderId="5" xfId="1" applyNumberFormat="1" applyFont="1" applyFill="1" applyBorder="1" applyAlignment="1" applyProtection="1">
      <alignment horizontal="center" vertical="center"/>
      <protection hidden="1"/>
    </xf>
    <xf numFmtId="168" fontId="24" fillId="3" borderId="6" xfId="1" applyNumberFormat="1" applyFont="1" applyFill="1" applyBorder="1" applyAlignment="1" applyProtection="1">
      <alignment horizontal="center" vertical="center"/>
      <protection hidden="1"/>
    </xf>
    <xf numFmtId="168" fontId="29" fillId="3" borderId="6" xfId="1" applyNumberFormat="1" applyFont="1" applyFill="1" applyBorder="1" applyAlignment="1" applyProtection="1">
      <alignment horizontal="center" vertical="center"/>
      <protection hidden="1"/>
    </xf>
    <xf numFmtId="168" fontId="24" fillId="3" borderId="12" xfId="1" applyNumberFormat="1" applyFont="1" applyFill="1" applyBorder="1" applyAlignment="1" applyProtection="1">
      <alignment horizontal="center" vertical="center"/>
      <protection hidden="1"/>
    </xf>
    <xf numFmtId="0" fontId="7" fillId="5" borderId="0" xfId="1" applyFill="1"/>
    <xf numFmtId="0" fontId="7" fillId="2" borderId="8" xfId="1" applyFill="1" applyBorder="1" applyAlignment="1" applyProtection="1">
      <alignment horizontal="left" vertical="top"/>
      <protection locked="0"/>
    </xf>
    <xf numFmtId="0" fontId="7" fillId="0" borderId="0" xfId="1" applyAlignment="1">
      <alignment horizontal="left" vertical="top"/>
    </xf>
    <xf numFmtId="0" fontId="7" fillId="2" borderId="10" xfId="1" applyFill="1" applyBorder="1" applyAlignment="1" applyProtection="1">
      <alignment horizontal="left" vertical="top"/>
      <protection locked="0"/>
    </xf>
    <xf numFmtId="0" fontId="7" fillId="2" borderId="0" xfId="1" applyFill="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168" fontId="24" fillId="3" borderId="0" xfId="1" applyNumberFormat="1" applyFont="1" applyFill="1" applyAlignment="1">
      <alignment horizontal="center" vertical="center" wrapText="1"/>
    </xf>
    <xf numFmtId="0" fontId="4" fillId="0" borderId="0" xfId="1" applyFont="1" applyAlignment="1">
      <alignment horizontal="center" vertical="center" wrapText="1"/>
    </xf>
    <xf numFmtId="0" fontId="6" fillId="0" borderId="0" xfId="1" applyFont="1" applyAlignment="1" applyProtection="1">
      <alignment horizontal="right"/>
      <protection hidden="1"/>
    </xf>
    <xf numFmtId="0" fontId="6" fillId="0" borderId="0" xfId="1" applyFont="1" applyProtection="1">
      <protection hidden="1"/>
    </xf>
    <xf numFmtId="0" fontId="35" fillId="0" borderId="0" xfId="1" applyFont="1" applyAlignment="1" applyProtection="1">
      <alignment horizontal="left" vertical="center"/>
      <protection hidden="1"/>
    </xf>
    <xf numFmtId="0" fontId="7" fillId="0" borderId="0" xfId="1" applyAlignment="1">
      <alignment horizontal="left"/>
    </xf>
    <xf numFmtId="0" fontId="33" fillId="0" borderId="7" xfId="1" applyFont="1" applyBorder="1" applyAlignment="1" applyProtection="1">
      <alignment vertical="center"/>
      <protection hidden="1"/>
    </xf>
    <xf numFmtId="0" fontId="7" fillId="0" borderId="8" xfId="1" applyBorder="1" applyAlignment="1" applyProtection="1">
      <alignment vertical="center"/>
      <protection hidden="1"/>
    </xf>
    <xf numFmtId="0" fontId="7" fillId="0" borderId="8" xfId="1" applyBorder="1" applyProtection="1">
      <protection hidden="1"/>
    </xf>
    <xf numFmtId="3" fontId="4" fillId="2" borderId="2" xfId="1" applyNumberFormat="1" applyFont="1" applyFill="1" applyBorder="1" applyAlignment="1" applyProtection="1">
      <alignment horizontal="center" vertical="center"/>
      <protection locked="0"/>
    </xf>
    <xf numFmtId="0" fontId="7" fillId="2" borderId="8" xfId="1" applyFill="1" applyBorder="1" applyAlignment="1" applyProtection="1">
      <alignment vertical="center"/>
      <protection locked="0"/>
    </xf>
    <xf numFmtId="0" fontId="7" fillId="2" borderId="8" xfId="1" applyFill="1" applyBorder="1" applyAlignment="1" applyProtection="1">
      <alignment horizontal="center" vertical="center"/>
      <protection locked="0"/>
    </xf>
    <xf numFmtId="0" fontId="33" fillId="0" borderId="10" xfId="1" applyFont="1" applyBorder="1" applyAlignment="1" applyProtection="1">
      <alignment vertical="center"/>
      <protection hidden="1"/>
    </xf>
    <xf numFmtId="0" fontId="34" fillId="0" borderId="0" xfId="1" applyFont="1" applyAlignment="1" applyProtection="1">
      <alignment vertical="center"/>
      <protection hidden="1"/>
    </xf>
    <xf numFmtId="3" fontId="7" fillId="2" borderId="2" xfId="1" applyNumberFormat="1" applyFill="1" applyBorder="1" applyAlignment="1" applyProtection="1">
      <alignment horizontal="center" vertical="center"/>
      <protection locked="0"/>
    </xf>
    <xf numFmtId="3" fontId="4" fillId="0" borderId="2" xfId="1" applyNumberFormat="1" applyFont="1" applyBorder="1" applyAlignment="1">
      <alignment horizontal="center" vertical="center"/>
    </xf>
    <xf numFmtId="3" fontId="7" fillId="0" borderId="0" xfId="1" applyNumberFormat="1" applyAlignment="1">
      <alignment horizontal="center" vertical="center"/>
    </xf>
    <xf numFmtId="0" fontId="34" fillId="0" borderId="10" xfId="1" applyFont="1" applyBorder="1" applyAlignment="1" applyProtection="1">
      <alignment horizontal="left" vertical="center"/>
      <protection hidden="1"/>
    </xf>
    <xf numFmtId="0" fontId="34" fillId="0" borderId="0" xfId="1" applyFont="1" applyAlignment="1" applyProtection="1">
      <alignment horizontal="left" vertical="center"/>
      <protection hidden="1"/>
    </xf>
    <xf numFmtId="169" fontId="7" fillId="2" borderId="2" xfId="1" applyNumberFormat="1" applyFill="1" applyBorder="1" applyAlignment="1" applyProtection="1">
      <alignment horizontal="center" vertical="center"/>
      <protection locked="0"/>
    </xf>
    <xf numFmtId="4" fontId="7" fillId="2" borderId="2" xfId="1" applyNumberFormat="1" applyFill="1" applyBorder="1" applyAlignment="1" applyProtection="1">
      <alignment horizontal="center" vertical="center"/>
      <protection locked="0"/>
    </xf>
    <xf numFmtId="2" fontId="7" fillId="2" borderId="2" xfId="1" applyNumberFormat="1" applyFill="1" applyBorder="1" applyAlignment="1" applyProtection="1">
      <alignment horizontal="center" vertical="center"/>
      <protection locked="0"/>
    </xf>
    <xf numFmtId="0" fontId="4" fillId="0" borderId="10" xfId="1" applyFont="1" applyBorder="1" applyProtection="1">
      <protection hidden="1"/>
    </xf>
    <xf numFmtId="3" fontId="4" fillId="3" borderId="2" xfId="1" applyNumberFormat="1" applyFont="1" applyFill="1" applyBorder="1" applyAlignment="1">
      <alignment horizontal="center" vertical="center"/>
    </xf>
    <xf numFmtId="3" fontId="7" fillId="3" borderId="0" xfId="1" applyNumberFormat="1" applyFill="1" applyAlignment="1">
      <alignment horizontal="center" vertical="center"/>
    </xf>
    <xf numFmtId="0" fontId="7" fillId="2" borderId="10" xfId="1" applyFill="1" applyBorder="1" applyAlignment="1" applyProtection="1">
      <alignment horizontal="left"/>
      <protection locked="0"/>
    </xf>
    <xf numFmtId="0" fontId="7" fillId="2" borderId="0" xfId="1" applyFill="1" applyAlignment="1" applyProtection="1">
      <alignment horizontal="left"/>
      <protection locked="0"/>
    </xf>
    <xf numFmtId="168" fontId="1" fillId="3" borderId="5" xfId="1" applyNumberFormat="1" applyFont="1" applyFill="1" applyBorder="1" applyAlignment="1" applyProtection="1">
      <alignment horizontal="center" vertical="center"/>
      <protection hidden="1"/>
    </xf>
    <xf numFmtId="0" fontId="34" fillId="2" borderId="10" xfId="1" applyFont="1" applyFill="1" applyBorder="1" applyAlignment="1" applyProtection="1">
      <alignment horizontal="left" vertical="center"/>
      <protection locked="0"/>
    </xf>
    <xf numFmtId="0" fontId="34" fillId="2" borderId="0" xfId="1" applyFont="1" applyFill="1" applyAlignment="1" applyProtection="1">
      <alignment horizontal="left" vertical="center"/>
      <protection locked="0"/>
    </xf>
    <xf numFmtId="0" fontId="34" fillId="2" borderId="0" xfId="1" applyFont="1" applyFill="1" applyAlignment="1" applyProtection="1">
      <alignment vertical="center"/>
      <protection locked="0"/>
    </xf>
    <xf numFmtId="0" fontId="7" fillId="0" borderId="10" xfId="1" applyBorder="1" applyAlignment="1" applyProtection="1">
      <alignment vertical="center"/>
      <protection hidden="1"/>
    </xf>
    <xf numFmtId="0" fontId="7" fillId="2" borderId="10" xfId="1" applyFill="1" applyBorder="1" applyAlignment="1" applyProtection="1">
      <alignment horizontal="left" vertical="center"/>
      <protection locked="0"/>
    </xf>
    <xf numFmtId="3" fontId="4" fillId="3" borderId="24" xfId="1" applyNumberFormat="1" applyFont="1" applyFill="1" applyBorder="1" applyAlignment="1">
      <alignment horizontal="center"/>
    </xf>
    <xf numFmtId="3" fontId="4" fillId="3" borderId="0" xfId="1" applyNumberFormat="1" applyFont="1" applyFill="1" applyAlignment="1">
      <alignment horizontal="center"/>
    </xf>
    <xf numFmtId="3" fontId="4" fillId="5" borderId="21" xfId="1" applyNumberFormat="1" applyFont="1" applyFill="1" applyBorder="1" applyAlignment="1">
      <alignment horizontal="center" vertical="center"/>
    </xf>
    <xf numFmtId="3" fontId="4" fillId="0" borderId="0" xfId="1" applyNumberFormat="1" applyFont="1" applyAlignment="1">
      <alignment horizontal="center" vertical="center"/>
    </xf>
    <xf numFmtId="168" fontId="1" fillId="3" borderId="6" xfId="1" applyNumberFormat="1" applyFont="1" applyFill="1" applyBorder="1" applyAlignment="1" applyProtection="1">
      <alignment horizontal="center" vertical="center"/>
      <protection hidden="1"/>
    </xf>
    <xf numFmtId="168" fontId="1" fillId="3" borderId="16" xfId="1" applyNumberFormat="1" applyFont="1" applyFill="1" applyBorder="1" applyAlignment="1">
      <alignment vertical="center" wrapText="1"/>
    </xf>
    <xf numFmtId="168" fontId="1" fillId="3" borderId="0" xfId="1" applyNumberFormat="1" applyFont="1" applyFill="1" applyAlignment="1">
      <alignment vertical="center" wrapText="1"/>
    </xf>
    <xf numFmtId="168" fontId="1" fillId="3" borderId="17" xfId="1" applyNumberFormat="1" applyFont="1" applyFill="1" applyBorder="1" applyAlignment="1">
      <alignment vertical="center" wrapText="1"/>
    </xf>
    <xf numFmtId="0" fontId="15" fillId="0" borderId="0" xfId="1" applyFont="1" applyAlignment="1">
      <alignment horizontal="center"/>
    </xf>
    <xf numFmtId="0" fontId="15" fillId="2" borderId="0" xfId="1" applyFont="1" applyFill="1" applyAlignment="1" applyProtection="1">
      <alignment horizontal="center" vertical="center"/>
      <protection locked="0"/>
    </xf>
    <xf numFmtId="166" fontId="4" fillId="3" borderId="17" xfId="1" applyNumberFormat="1" applyFont="1" applyFill="1" applyBorder="1" applyAlignment="1">
      <alignment horizontal="center" vertical="center"/>
    </xf>
    <xf numFmtId="166" fontId="4" fillId="3" borderId="17" xfId="1" applyNumberFormat="1" applyFont="1" applyFill="1" applyBorder="1" applyAlignment="1">
      <alignment horizontal="left" vertical="center"/>
    </xf>
    <xf numFmtId="0" fontId="7" fillId="2" borderId="0" xfId="0" applyFont="1" applyFill="1" applyAlignment="1" applyProtection="1">
      <alignment vertical="center"/>
      <protection locked="0"/>
    </xf>
    <xf numFmtId="0" fontId="4" fillId="0" borderId="10" xfId="0" applyFont="1" applyBorder="1" applyAlignment="1" applyProtection="1">
      <alignment horizontal="left" vertical="center" indent="1"/>
      <protection hidden="1"/>
    </xf>
    <xf numFmtId="0" fontId="4" fillId="0" borderId="0" xfId="0" applyFont="1" applyAlignment="1" applyProtection="1">
      <alignment horizontal="left" vertical="center" indent="1"/>
      <protection hidden="1"/>
    </xf>
    <xf numFmtId="0" fontId="4" fillId="0" borderId="11" xfId="0" applyFont="1" applyBorder="1" applyAlignment="1" applyProtection="1">
      <alignment horizontal="left" vertical="center" indent="1"/>
      <protection hidden="1"/>
    </xf>
    <xf numFmtId="0" fontId="33" fillId="0" borderId="6" xfId="0" applyFont="1" applyBorder="1" applyAlignment="1" applyProtection="1">
      <alignment horizontal="left" vertical="center" indent="1"/>
      <protection hidden="1"/>
    </xf>
    <xf numFmtId="0" fontId="33" fillId="0" borderId="1" xfId="0" applyFont="1" applyBorder="1" applyAlignment="1" applyProtection="1">
      <alignment horizontal="left" vertical="center" indent="1"/>
      <protection hidden="1"/>
    </xf>
    <xf numFmtId="0" fontId="6" fillId="2" borderId="0" xfId="1" applyFont="1" applyFill="1" applyAlignment="1" applyProtection="1">
      <alignment horizontal="left" vertical="center"/>
      <protection locked="0"/>
    </xf>
    <xf numFmtId="0" fontId="7" fillId="2" borderId="7" xfId="1" applyFill="1" applyBorder="1" applyAlignment="1" applyProtection="1">
      <alignment horizontal="left" vertical="top"/>
      <protection locked="0"/>
    </xf>
    <xf numFmtId="0" fontId="4" fillId="5" borderId="0" xfId="1" applyFont="1" applyFill="1" applyAlignment="1" applyProtection="1">
      <alignment horizontal="left" vertical="center" indent="1"/>
      <protection hidden="1"/>
    </xf>
    <xf numFmtId="0" fontId="7" fillId="0" borderId="0" xfId="1" applyAlignment="1">
      <alignment horizontal="left" vertical="center" indent="1"/>
    </xf>
    <xf numFmtId="0" fontId="7" fillId="2" borderId="0" xfId="1" applyFill="1" applyProtection="1">
      <protection locked="0"/>
    </xf>
    <xf numFmtId="0" fontId="7" fillId="2" borderId="0" xfId="1" applyFill="1" applyAlignment="1" applyProtection="1">
      <alignment horizontal="left" vertical="top"/>
      <protection locked="0"/>
    </xf>
    <xf numFmtId="6" fontId="7" fillId="2" borderId="0" xfId="1" applyNumberFormat="1" applyFill="1" applyAlignment="1" applyProtection="1">
      <alignment horizontal="left" vertical="top"/>
      <protection locked="0"/>
    </xf>
    <xf numFmtId="168" fontId="36" fillId="9" borderId="13" xfId="1" applyNumberFormat="1" applyFont="1" applyFill="1" applyBorder="1" applyAlignment="1">
      <alignment horizontal="center" vertical="center"/>
    </xf>
    <xf numFmtId="168" fontId="36" fillId="9" borderId="14" xfId="1" applyNumberFormat="1" applyFont="1" applyFill="1" applyBorder="1" applyAlignment="1">
      <alignment horizontal="center" vertical="center"/>
    </xf>
    <xf numFmtId="168" fontId="36" fillId="9" borderId="16" xfId="1" applyNumberFormat="1" applyFont="1" applyFill="1" applyBorder="1" applyAlignment="1">
      <alignment horizontal="center" vertical="center"/>
    </xf>
    <xf numFmtId="168" fontId="36" fillId="9" borderId="0" xfId="1" applyNumberFormat="1" applyFont="1" applyFill="1" applyAlignment="1">
      <alignment horizontal="center" vertical="center"/>
    </xf>
    <xf numFmtId="0" fontId="36" fillId="9" borderId="0" xfId="1" applyFont="1" applyFill="1" applyAlignment="1" applyProtection="1">
      <alignment horizontal="center" vertical="center"/>
      <protection hidden="1"/>
    </xf>
    <xf numFmtId="0" fontId="4" fillId="5" borderId="0" xfId="1" applyFont="1" applyFill="1" applyAlignment="1">
      <alignment horizontal="left" vertical="center" wrapText="1" indent="1"/>
    </xf>
    <xf numFmtId="0" fontId="7" fillId="5" borderId="12" xfId="1" applyFill="1" applyBorder="1" applyAlignment="1" applyProtection="1">
      <alignment horizontal="left" vertical="center"/>
      <protection hidden="1"/>
    </xf>
    <xf numFmtId="0" fontId="7" fillId="5" borderId="3" xfId="1" applyFill="1" applyBorder="1" applyAlignment="1" applyProtection="1">
      <alignment horizontal="left" vertical="center"/>
      <protection hidden="1"/>
    </xf>
    <xf numFmtId="0" fontId="4" fillId="5" borderId="12" xfId="1" applyFont="1" applyFill="1" applyBorder="1" applyAlignment="1" applyProtection="1">
      <alignment horizontal="left" vertical="center"/>
      <protection hidden="1"/>
    </xf>
    <xf numFmtId="0" fontId="4" fillId="5" borderId="3" xfId="1" applyFont="1" applyFill="1" applyBorder="1" applyAlignment="1" applyProtection="1">
      <alignment horizontal="left" vertical="center"/>
      <protection hidden="1"/>
    </xf>
    <xf numFmtId="0" fontId="7" fillId="2" borderId="10" xfId="0" applyFont="1" applyFill="1" applyBorder="1" applyAlignment="1" applyProtection="1">
      <alignment horizontal="left"/>
      <protection locked="0"/>
    </xf>
    <xf numFmtId="0" fontId="7" fillId="2" borderId="0" xfId="0" applyFont="1" applyFill="1" applyAlignment="1" applyProtection="1">
      <alignment horizontal="left"/>
      <protection locked="0"/>
    </xf>
    <xf numFmtId="0" fontId="7" fillId="2" borderId="11" xfId="0" applyFont="1" applyFill="1" applyBorder="1" applyAlignment="1" applyProtection="1">
      <alignment horizontal="left"/>
      <protection locked="0"/>
    </xf>
    <xf numFmtId="0" fontId="34" fillId="2" borderId="10" xfId="0" applyFont="1" applyFill="1" applyBorder="1" applyAlignment="1" applyProtection="1">
      <alignment horizontal="left" vertical="center"/>
      <protection locked="0"/>
    </xf>
    <xf numFmtId="0" fontId="34" fillId="2" borderId="0" xfId="0" applyFont="1" applyFill="1" applyAlignment="1" applyProtection="1">
      <alignment horizontal="left" vertical="center"/>
      <protection locked="0"/>
    </xf>
    <xf numFmtId="0" fontId="34" fillId="2" borderId="11"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0" xfId="0" applyFont="1" applyFill="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36" fillId="9" borderId="0" xfId="0" applyFont="1" applyFill="1" applyAlignment="1" applyProtection="1">
      <alignment horizontal="center" vertical="center"/>
      <protection hidden="1"/>
    </xf>
    <xf numFmtId="168" fontId="24" fillId="3" borderId="16" xfId="1" applyNumberFormat="1" applyFont="1" applyFill="1" applyBorder="1" applyAlignment="1">
      <alignment horizontal="center"/>
    </xf>
    <xf numFmtId="168" fontId="24" fillId="3" borderId="17" xfId="1" applyNumberFormat="1" applyFont="1" applyFill="1" applyBorder="1" applyAlignment="1">
      <alignment horizontal="center"/>
    </xf>
    <xf numFmtId="168" fontId="24" fillId="3" borderId="16" xfId="1" applyNumberFormat="1" applyFont="1" applyFill="1" applyBorder="1" applyAlignment="1">
      <alignment horizontal="center" wrapText="1"/>
    </xf>
    <xf numFmtId="168" fontId="24" fillId="3" borderId="0" xfId="1" applyNumberFormat="1" applyFont="1" applyFill="1" applyAlignment="1">
      <alignment horizontal="center" wrapText="1"/>
    </xf>
    <xf numFmtId="0" fontId="36" fillId="9" borderId="13" xfId="1" applyFont="1" applyFill="1" applyBorder="1" applyAlignment="1">
      <alignment horizontal="center" vertical="center"/>
    </xf>
    <xf numFmtId="0" fontId="36" fillId="9" borderId="14" xfId="1" applyFont="1" applyFill="1" applyBorder="1" applyAlignment="1">
      <alignment horizontal="center" vertical="center"/>
    </xf>
    <xf numFmtId="0" fontId="36" fillId="9" borderId="16" xfId="1" applyFont="1" applyFill="1" applyBorder="1" applyAlignment="1">
      <alignment horizontal="center" vertical="center"/>
    </xf>
    <xf numFmtId="0" fontId="36" fillId="9" borderId="0" xfId="1" applyFont="1" applyFill="1" applyAlignment="1">
      <alignment horizontal="center" vertical="center"/>
    </xf>
    <xf numFmtId="0" fontId="36" fillId="9" borderId="15" xfId="1" applyFont="1" applyFill="1" applyBorder="1" applyAlignment="1">
      <alignment horizontal="center" vertical="center"/>
    </xf>
    <xf numFmtId="0" fontId="36" fillId="9" borderId="17" xfId="1" applyFont="1" applyFill="1" applyBorder="1" applyAlignment="1">
      <alignment horizontal="center" vertical="center"/>
    </xf>
    <xf numFmtId="168" fontId="36" fillId="9" borderId="15" xfId="1" applyNumberFormat="1" applyFont="1" applyFill="1" applyBorder="1" applyAlignment="1">
      <alignment horizontal="center" vertical="center"/>
    </xf>
    <xf numFmtId="168" fontId="36" fillId="9" borderId="17" xfId="1" applyNumberFormat="1" applyFont="1" applyFill="1" applyBorder="1" applyAlignment="1">
      <alignment horizontal="center" vertical="center"/>
    </xf>
    <xf numFmtId="0" fontId="7" fillId="3" borderId="0" xfId="1" applyFill="1" applyAlignment="1">
      <alignment horizontal="left" vertical="center" wrapText="1" indent="1"/>
    </xf>
    <xf numFmtId="0" fontId="11" fillId="3" borderId="0" xfId="1" applyFont="1" applyFill="1" applyAlignment="1">
      <alignment horizontal="left" vertical="center" wrapText="1" indent="1"/>
    </xf>
    <xf numFmtId="0" fontId="4" fillId="0" borderId="8" xfId="1" applyFont="1" applyBorder="1" applyAlignment="1" applyProtection="1">
      <alignment horizontal="right" vertical="center"/>
      <protection hidden="1"/>
    </xf>
    <xf numFmtId="0" fontId="4" fillId="0" borderId="9" xfId="1" applyFont="1" applyBorder="1" applyAlignment="1" applyProtection="1">
      <alignment horizontal="right" vertical="center"/>
      <protection hidden="1"/>
    </xf>
    <xf numFmtId="0" fontId="7" fillId="0" borderId="0" xfId="0" applyFont="1" applyAlignment="1">
      <alignment vertical="center"/>
    </xf>
    <xf numFmtId="0" fontId="16" fillId="3" borderId="16" xfId="1" applyFont="1" applyFill="1" applyBorder="1" applyAlignment="1">
      <alignment horizontal="center" wrapText="1"/>
    </xf>
    <xf numFmtId="0" fontId="16" fillId="3" borderId="0" xfId="1" applyFont="1" applyFill="1" applyAlignment="1">
      <alignment horizontal="center" wrapText="1"/>
    </xf>
    <xf numFmtId="168" fontId="29" fillId="3" borderId="0" xfId="1" applyNumberFormat="1" applyFont="1" applyFill="1" applyAlignment="1">
      <alignment horizontal="left" indent="1"/>
    </xf>
    <xf numFmtId="168" fontId="24" fillId="3" borderId="0" xfId="1" applyNumberFormat="1" applyFont="1" applyFill="1" applyAlignment="1">
      <alignment horizontal="left" indent="1"/>
    </xf>
    <xf numFmtId="0" fontId="7" fillId="2" borderId="0" xfId="0" applyFont="1" applyFill="1" applyAlignment="1" applyProtection="1">
      <alignment vertical="center"/>
      <protection locked="0"/>
    </xf>
    <xf numFmtId="168" fontId="24" fillId="3" borderId="16" xfId="1" applyNumberFormat="1" applyFont="1" applyFill="1" applyBorder="1" applyAlignment="1">
      <alignment horizontal="center" vertical="center" wrapText="1"/>
    </xf>
    <xf numFmtId="168" fontId="24" fillId="3" borderId="0" xfId="1" applyNumberFormat="1" applyFont="1" applyFill="1" applyAlignment="1">
      <alignment horizontal="center" vertical="center" wrapText="1"/>
    </xf>
    <xf numFmtId="168" fontId="24" fillId="3" borderId="18" xfId="1" applyNumberFormat="1" applyFont="1" applyFill="1" applyBorder="1" applyAlignment="1">
      <alignment horizontal="center" vertical="center" wrapText="1"/>
    </xf>
    <xf numFmtId="168" fontId="24" fillId="3" borderId="19" xfId="1" applyNumberFormat="1" applyFont="1" applyFill="1" applyBorder="1" applyAlignment="1">
      <alignment horizontal="center" vertical="center" wrapText="1"/>
    </xf>
    <xf numFmtId="0" fontId="15" fillId="0" borderId="0" xfId="1" applyFont="1" applyAlignment="1" applyProtection="1">
      <alignment horizontal="center"/>
      <protection hidden="1"/>
    </xf>
    <xf numFmtId="0" fontId="19" fillId="0" borderId="0" xfId="1" applyFont="1" applyAlignment="1">
      <alignment horizontal="left" vertical="center"/>
    </xf>
    <xf numFmtId="0" fontId="16" fillId="0" borderId="0" xfId="1" applyFont="1" applyAlignment="1" applyProtection="1">
      <alignment horizontal="right" vertical="center"/>
      <protection hidden="1"/>
    </xf>
    <xf numFmtId="0" fontId="15" fillId="0" borderId="0" xfId="1" applyFont="1" applyAlignment="1" applyProtection="1">
      <alignment horizontal="left"/>
      <protection hidden="1"/>
    </xf>
    <xf numFmtId="0" fontId="11" fillId="0" borderId="0" xfId="1" applyFont="1" applyAlignment="1">
      <alignment horizontal="left"/>
    </xf>
    <xf numFmtId="0" fontId="26" fillId="0" borderId="0" xfId="1" applyFont="1" applyAlignment="1" applyProtection="1">
      <alignment horizontal="left" vertical="top" wrapText="1"/>
      <protection hidden="1"/>
    </xf>
    <xf numFmtId="0" fontId="11" fillId="0" borderId="0" xfId="1" applyFont="1" applyAlignment="1" applyProtection="1">
      <alignment horizontal="left"/>
      <protection hidden="1"/>
    </xf>
    <xf numFmtId="0" fontId="22" fillId="0" borderId="0" xfId="1" applyFont="1" applyAlignment="1" applyProtection="1">
      <alignment horizontal="left" vertical="center"/>
      <protection hidden="1"/>
    </xf>
    <xf numFmtId="0" fontId="15" fillId="0" borderId="0" xfId="1" applyFont="1" applyAlignment="1" applyProtection="1">
      <alignment horizontal="right" vertical="center" indent="1"/>
      <protection hidden="1"/>
    </xf>
    <xf numFmtId="0" fontId="16" fillId="0" borderId="0" xfId="0" applyFont="1" applyAlignment="1" applyProtection="1">
      <alignment horizontal="right" wrapText="1"/>
      <protection hidden="1"/>
    </xf>
    <xf numFmtId="0" fontId="25"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6" fillId="0" borderId="0" xfId="1" applyFont="1" applyAlignment="1" applyProtection="1">
      <alignment horizontal="left" wrapText="1"/>
      <protection hidden="1"/>
    </xf>
    <xf numFmtId="0" fontId="7" fillId="0" borderId="0" xfId="0" applyFont="1" applyAlignment="1" applyProtection="1">
      <alignment horizontal="left"/>
      <protection hidden="1"/>
    </xf>
    <xf numFmtId="0" fontId="25" fillId="0" borderId="0" xfId="1" applyFont="1" applyAlignment="1" applyProtection="1">
      <alignment horizontal="left" vertical="center"/>
      <protection hidden="1"/>
    </xf>
    <xf numFmtId="0" fontId="25" fillId="0" borderId="0" xfId="0" applyFont="1" applyAlignment="1" applyProtection="1">
      <alignment horizontal="right" vertical="center" wrapText="1"/>
      <protection hidden="1"/>
    </xf>
    <xf numFmtId="0" fontId="25" fillId="0" borderId="0" xfId="1" applyFont="1" applyAlignment="1" applyProtection="1">
      <alignment horizontal="right"/>
      <protection hidden="1"/>
    </xf>
    <xf numFmtId="0" fontId="4" fillId="2" borderId="1" xfId="1" applyFont="1" applyFill="1" applyBorder="1" applyAlignment="1" applyProtection="1">
      <alignment horizontal="left" vertical="center"/>
      <protection locked="0"/>
    </xf>
    <xf numFmtId="0" fontId="31" fillId="2" borderId="1" xfId="1" applyFont="1" applyFill="1" applyBorder="1" applyAlignment="1" applyProtection="1">
      <alignment horizontal="left"/>
      <protection locked="0"/>
    </xf>
    <xf numFmtId="168" fontId="11" fillId="3" borderId="0" xfId="1" applyNumberFormat="1" applyFont="1" applyFill="1" applyAlignment="1">
      <alignment horizontal="left" vertical="center" wrapText="1" indent="1"/>
    </xf>
    <xf numFmtId="168" fontId="7" fillId="3" borderId="0" xfId="1" applyNumberFormat="1" applyFill="1" applyAlignment="1">
      <alignment horizontal="left" vertical="center" wrapText="1" indent="1"/>
    </xf>
    <xf numFmtId="0" fontId="39" fillId="0" borderId="0" xfId="1" applyFont="1" applyAlignment="1" applyProtection="1">
      <alignment horizontal="center" vertical="center"/>
      <protection hidden="1"/>
    </xf>
    <xf numFmtId="0" fontId="23" fillId="0" borderId="0" xfId="1" applyFont="1" applyAlignment="1" applyProtection="1">
      <alignment horizontal="center" vertical="center"/>
      <protection hidden="1"/>
    </xf>
    <xf numFmtId="168" fontId="29" fillId="3" borderId="0" xfId="1" applyNumberFormat="1" applyFont="1" applyFill="1" applyAlignment="1">
      <alignment horizontal="left" vertical="center" indent="1"/>
    </xf>
    <xf numFmtId="168" fontId="3" fillId="3" borderId="0" xfId="1" applyNumberFormat="1" applyFont="1" applyFill="1" applyAlignment="1">
      <alignment horizontal="left" vertical="center" indent="1"/>
    </xf>
    <xf numFmtId="0" fontId="16" fillId="0" borderId="0" xfId="1" applyFont="1" applyAlignment="1" applyProtection="1">
      <alignment horizontal="right" wrapText="1"/>
      <protection hidden="1"/>
    </xf>
    <xf numFmtId="0" fontId="31" fillId="2" borderId="1" xfId="1" applyFont="1" applyFill="1" applyBorder="1" applyAlignment="1" applyProtection="1">
      <alignment horizontal="left" vertical="top" wrapText="1"/>
      <protection locked="0"/>
    </xf>
    <xf numFmtId="0" fontId="4" fillId="0" borderId="0" xfId="1" applyFont="1" applyAlignment="1" applyProtection="1">
      <alignment horizontal="left" vertical="center"/>
      <protection hidden="1"/>
    </xf>
    <xf numFmtId="0" fontId="25" fillId="0" borderId="0" xfId="1" applyFont="1" applyAlignment="1" applyProtection="1">
      <alignment horizontal="right" vertical="center" wrapText="1"/>
      <protection hidden="1"/>
    </xf>
    <xf numFmtId="0" fontId="7" fillId="2" borderId="7" xfId="1" applyFill="1" applyBorder="1" applyAlignment="1" applyProtection="1">
      <alignment horizontal="left" vertical="top" wrapText="1"/>
      <protection locked="0"/>
    </xf>
    <xf numFmtId="0" fontId="7" fillId="2" borderId="8" xfId="1" applyFill="1" applyBorder="1" applyAlignment="1" applyProtection="1">
      <alignment horizontal="left" vertical="top" wrapText="1"/>
      <protection locked="0"/>
    </xf>
    <xf numFmtId="0" fontId="7" fillId="2" borderId="10" xfId="1" applyFill="1" applyBorder="1" applyAlignment="1" applyProtection="1">
      <alignment horizontal="left" vertical="top" wrapText="1"/>
      <protection locked="0"/>
    </xf>
    <xf numFmtId="0" fontId="7" fillId="2" borderId="0" xfId="1" applyFill="1" applyAlignment="1" applyProtection="1">
      <alignment horizontal="left" vertical="top" wrapText="1"/>
      <protection locked="0"/>
    </xf>
    <xf numFmtId="0" fontId="7" fillId="0" borderId="0" xfId="1" applyAlignment="1" applyProtection="1">
      <alignment horizontal="left"/>
      <protection hidden="1"/>
    </xf>
    <xf numFmtId="0" fontId="11" fillId="0" borderId="0" xfId="1" applyFont="1" applyAlignment="1" applyProtection="1">
      <alignment horizontal="left" vertical="top"/>
      <protection hidden="1"/>
    </xf>
    <xf numFmtId="0" fontId="4" fillId="5" borderId="0" xfId="1" applyFont="1" applyFill="1" applyAlignment="1">
      <alignment horizontal="center" vertical="center"/>
    </xf>
    <xf numFmtId="0" fontId="36" fillId="9" borderId="13" xfId="1" applyFont="1" applyFill="1" applyBorder="1" applyAlignment="1">
      <alignment horizontal="left" vertical="center" indent="3"/>
    </xf>
    <xf numFmtId="0" fontId="36" fillId="9" borderId="14" xfId="1" applyFont="1" applyFill="1" applyBorder="1" applyAlignment="1">
      <alignment horizontal="left" vertical="center" indent="3"/>
    </xf>
    <xf numFmtId="0" fontId="36" fillId="9" borderId="16" xfId="1" applyFont="1" applyFill="1" applyBorder="1" applyAlignment="1">
      <alignment horizontal="left" vertical="center" indent="3"/>
    </xf>
    <xf numFmtId="0" fontId="36" fillId="9" borderId="0" xfId="1" applyFont="1" applyFill="1" applyAlignment="1">
      <alignment horizontal="left" vertical="center" indent="3"/>
    </xf>
    <xf numFmtId="0" fontId="27" fillId="9" borderId="15" xfId="1" applyFont="1" applyFill="1" applyBorder="1" applyAlignment="1">
      <alignment horizontal="center" vertical="center"/>
    </xf>
    <xf numFmtId="0" fontId="27" fillId="9" borderId="17" xfId="1" applyFont="1" applyFill="1" applyBorder="1" applyAlignment="1">
      <alignment horizontal="center" vertical="center"/>
    </xf>
    <xf numFmtId="168" fontId="27" fillId="9" borderId="15" xfId="1" applyNumberFormat="1" applyFont="1" applyFill="1" applyBorder="1" applyAlignment="1">
      <alignment horizontal="center" vertical="center"/>
    </xf>
    <xf numFmtId="168" fontId="27" fillId="9" borderId="17" xfId="1" applyNumberFormat="1" applyFont="1" applyFill="1" applyBorder="1" applyAlignment="1">
      <alignment horizontal="center" vertical="center"/>
    </xf>
    <xf numFmtId="168" fontId="36" fillId="9" borderId="13" xfId="1" applyNumberFormat="1" applyFont="1" applyFill="1" applyBorder="1" applyAlignment="1">
      <alignment horizontal="left" vertical="center" indent="3"/>
    </xf>
    <xf numFmtId="168" fontId="36" fillId="9" borderId="14" xfId="1" applyNumberFormat="1" applyFont="1" applyFill="1" applyBorder="1" applyAlignment="1">
      <alignment horizontal="left" vertical="center" indent="3"/>
    </xf>
    <xf numFmtId="168" fontId="36" fillId="9" borderId="16" xfId="1" applyNumberFormat="1" applyFont="1" applyFill="1" applyBorder="1" applyAlignment="1">
      <alignment horizontal="left" vertical="center" indent="3"/>
    </xf>
    <xf numFmtId="168" fontId="36" fillId="9" borderId="0" xfId="1" applyNumberFormat="1" applyFont="1" applyFill="1" applyAlignment="1">
      <alignment horizontal="left" vertical="center" indent="3"/>
    </xf>
    <xf numFmtId="0" fontId="4" fillId="0" borderId="10" xfId="1" applyFont="1" applyBorder="1" applyAlignment="1" applyProtection="1">
      <alignment horizontal="left" vertical="center" indent="1"/>
      <protection hidden="1"/>
    </xf>
    <xf numFmtId="0" fontId="4" fillId="0" borderId="0" xfId="1" applyFont="1" applyAlignment="1" applyProtection="1">
      <alignment horizontal="left" vertical="center" indent="1"/>
      <protection hidden="1"/>
    </xf>
    <xf numFmtId="0" fontId="4" fillId="0" borderId="11" xfId="1" applyFont="1" applyBorder="1" applyAlignment="1" applyProtection="1">
      <alignment horizontal="left" vertical="center" indent="1"/>
      <protection hidden="1"/>
    </xf>
    <xf numFmtId="0" fontId="33" fillId="0" borderId="6" xfId="1" applyFont="1" applyBorder="1" applyAlignment="1" applyProtection="1">
      <alignment horizontal="left" vertical="center" indent="1"/>
      <protection hidden="1"/>
    </xf>
    <xf numFmtId="0" fontId="33" fillId="0" borderId="1" xfId="1" applyFont="1" applyBorder="1" applyAlignment="1" applyProtection="1">
      <alignment horizontal="left" vertical="center" indent="1"/>
      <protection hidden="1"/>
    </xf>
    <xf numFmtId="0" fontId="6" fillId="2" borderId="0" xfId="1" applyFont="1" applyFill="1" applyAlignment="1" applyProtection="1">
      <alignment horizontal="left" vertical="center"/>
      <protection locked="0"/>
    </xf>
    <xf numFmtId="0" fontId="7" fillId="2" borderId="0" xfId="1" applyFill="1" applyAlignment="1" applyProtection="1">
      <alignment vertical="center"/>
      <protection locked="0"/>
    </xf>
    <xf numFmtId="168" fontId="24" fillId="3" borderId="0" xfId="1" applyNumberFormat="1" applyFont="1" applyFill="1" applyAlignment="1">
      <alignment horizontal="center"/>
    </xf>
    <xf numFmtId="0" fontId="4" fillId="0" borderId="8" xfId="1" applyFont="1" applyBorder="1" applyAlignment="1" applyProtection="1">
      <alignment horizontal="right"/>
      <protection hidden="1"/>
    </xf>
    <xf numFmtId="0" fontId="4" fillId="0" borderId="9" xfId="1" applyFont="1" applyBorder="1" applyAlignment="1" applyProtection="1">
      <alignment horizontal="right"/>
      <protection hidden="1"/>
    </xf>
    <xf numFmtId="0" fontId="11" fillId="2" borderId="0" xfId="0" applyFont="1" applyFill="1" applyAlignment="1" applyProtection="1">
      <alignment horizontal="left" vertical="center"/>
      <protection locked="0"/>
    </xf>
    <xf numFmtId="0" fontId="11" fillId="5" borderId="12" xfId="1" applyFont="1" applyFill="1" applyBorder="1" applyAlignment="1" applyProtection="1">
      <alignment horizontal="left" vertical="center"/>
      <protection hidden="1"/>
    </xf>
    <xf numFmtId="0" fontId="11" fillId="5" borderId="3" xfId="1" applyFont="1" applyFill="1" applyBorder="1" applyAlignment="1" applyProtection="1">
      <alignment horizontal="left" vertical="center"/>
      <protection hidden="1"/>
    </xf>
    <xf numFmtId="0" fontId="11" fillId="3" borderId="16" xfId="1" applyFont="1" applyFill="1" applyBorder="1" applyAlignment="1">
      <alignment horizontal="left"/>
    </xf>
    <xf numFmtId="0" fontId="11" fillId="3" borderId="0" xfId="1" applyFont="1" applyFill="1" applyAlignment="1">
      <alignment horizontal="left"/>
    </xf>
    <xf numFmtId="0" fontId="11" fillId="3" borderId="17" xfId="1" applyFont="1" applyFill="1" applyBorder="1" applyAlignment="1">
      <alignment horizontal="left"/>
    </xf>
    <xf numFmtId="0" fontId="4" fillId="0" borderId="8" xfId="1" applyFont="1" applyBorder="1" applyAlignment="1" applyProtection="1">
      <alignment horizontal="right" indent="1"/>
      <protection hidden="1"/>
    </xf>
    <xf numFmtId="0" fontId="4" fillId="0" borderId="9" xfId="1" applyFont="1" applyBorder="1" applyAlignment="1" applyProtection="1">
      <alignment horizontal="right" indent="1"/>
      <protection hidden="1"/>
    </xf>
    <xf numFmtId="0" fontId="16" fillId="3" borderId="16" xfId="1" applyFont="1" applyFill="1" applyBorder="1" applyAlignment="1">
      <alignment horizontal="right" indent="1"/>
    </xf>
    <xf numFmtId="0" fontId="16" fillId="3" borderId="11" xfId="1" applyFont="1" applyFill="1" applyBorder="1" applyAlignment="1">
      <alignment horizontal="right" indent="1"/>
    </xf>
    <xf numFmtId="0" fontId="15" fillId="5" borderId="12" xfId="1" applyFont="1" applyFill="1" applyBorder="1" applyAlignment="1" applyProtection="1">
      <alignment horizontal="left" vertical="center"/>
      <protection hidden="1"/>
    </xf>
    <xf numFmtId="0" fontId="15" fillId="5" borderId="3" xfId="1" applyFont="1" applyFill="1" applyBorder="1" applyAlignment="1" applyProtection="1">
      <alignment horizontal="left" vertical="center"/>
      <protection hidden="1"/>
    </xf>
    <xf numFmtId="0" fontId="4" fillId="0" borderId="0" xfId="1" applyFont="1" applyAlignment="1">
      <alignment horizontal="right"/>
    </xf>
    <xf numFmtId="168" fontId="30" fillId="3" borderId="16" xfId="1" applyNumberFormat="1" applyFont="1" applyFill="1" applyBorder="1" applyAlignment="1">
      <alignment horizontal="right" indent="1"/>
    </xf>
    <xf numFmtId="168" fontId="30" fillId="3" borderId="17" xfId="1" applyNumberFormat="1" applyFont="1" applyFill="1" applyBorder="1" applyAlignment="1">
      <alignment horizontal="right" indent="1"/>
    </xf>
    <xf numFmtId="0" fontId="15" fillId="3" borderId="19" xfId="1" applyFont="1" applyFill="1" applyBorder="1" applyAlignment="1">
      <alignment horizontal="left" vertical="center"/>
    </xf>
    <xf numFmtId="168" fontId="29" fillId="3" borderId="16" xfId="1" applyNumberFormat="1" applyFont="1" applyFill="1" applyBorder="1" applyAlignment="1">
      <alignment horizontal="left"/>
    </xf>
    <xf numFmtId="168" fontId="29" fillId="3" borderId="0" xfId="1" applyNumberFormat="1" applyFont="1" applyFill="1" applyAlignment="1">
      <alignment horizontal="left"/>
    </xf>
    <xf numFmtId="168" fontId="29" fillId="3" borderId="17" xfId="1" applyNumberFormat="1" applyFont="1" applyFill="1" applyBorder="1" applyAlignment="1">
      <alignment horizontal="left"/>
    </xf>
    <xf numFmtId="0" fontId="15" fillId="3" borderId="0" xfId="1" applyFont="1" applyFill="1" applyAlignment="1">
      <alignment horizontal="left" vertical="center"/>
    </xf>
    <xf numFmtId="168" fontId="24" fillId="3" borderId="16" xfId="1" applyNumberFormat="1" applyFont="1" applyFill="1" applyBorder="1" applyAlignment="1">
      <alignment horizontal="left"/>
    </xf>
    <xf numFmtId="168" fontId="24" fillId="3" borderId="0" xfId="1" applyNumberFormat="1" applyFont="1" applyFill="1" applyAlignment="1">
      <alignment horizontal="left"/>
    </xf>
    <xf numFmtId="168" fontId="24" fillId="3" borderId="17" xfId="1" applyNumberFormat="1" applyFont="1" applyFill="1" applyBorder="1" applyAlignment="1">
      <alignment horizontal="left"/>
    </xf>
    <xf numFmtId="0" fontId="12" fillId="2" borderId="0" xfId="0" applyFont="1" applyFill="1" applyAlignment="1" applyProtection="1">
      <alignment horizontal="left" vertical="center"/>
      <protection locked="0"/>
    </xf>
    <xf numFmtId="0" fontId="7" fillId="2" borderId="0" xfId="1" applyFill="1" applyAlignment="1">
      <alignment horizontal="left" vertical="center"/>
    </xf>
    <xf numFmtId="0" fontId="11" fillId="2" borderId="0" xfId="0" applyFont="1" applyFill="1" applyAlignment="1" applyProtection="1">
      <alignment horizontal="left" vertical="center"/>
      <protection hidden="1"/>
    </xf>
    <xf numFmtId="0" fontId="15" fillId="0" borderId="0" xfId="1" applyFont="1" applyAlignment="1">
      <alignment horizontal="left" vertical="center"/>
    </xf>
    <xf numFmtId="168" fontId="30" fillId="3" borderId="0" xfId="1" applyNumberFormat="1" applyFont="1" applyFill="1" applyAlignment="1">
      <alignment horizontal="right" indent="1"/>
    </xf>
    <xf numFmtId="0" fontId="4" fillId="5" borderId="0" xfId="1" applyFont="1" applyFill="1" applyAlignment="1" applyProtection="1">
      <alignment horizontal="right" vertical="center" indent="1"/>
      <protection hidden="1"/>
    </xf>
    <xf numFmtId="0" fontId="4" fillId="5" borderId="0" xfId="1" applyFont="1" applyFill="1" applyAlignment="1" applyProtection="1">
      <alignment horizontal="center" vertical="center"/>
      <protection hidden="1"/>
    </xf>
    <xf numFmtId="168" fontId="11" fillId="3" borderId="16" xfId="1" applyNumberFormat="1" applyFont="1" applyFill="1" applyBorder="1" applyAlignment="1">
      <alignment horizontal="left"/>
    </xf>
    <xf numFmtId="168" fontId="11" fillId="3" borderId="0" xfId="1" applyNumberFormat="1" applyFont="1" applyFill="1" applyAlignment="1">
      <alignment horizontal="left"/>
    </xf>
    <xf numFmtId="168" fontId="11" fillId="3" borderId="17" xfId="1" applyNumberFormat="1" applyFont="1" applyFill="1" applyBorder="1" applyAlignment="1">
      <alignment horizontal="left"/>
    </xf>
    <xf numFmtId="0" fontId="23" fillId="9" borderId="0" xfId="1" applyFont="1" applyFill="1" applyAlignment="1" applyProtection="1">
      <alignment horizontal="center" vertical="center"/>
      <protection hidden="1"/>
    </xf>
    <xf numFmtId="0" fontId="15" fillId="0" borderId="16" xfId="0" applyFont="1" applyBorder="1" applyAlignment="1" applyProtection="1">
      <alignment horizontal="right" vertical="center" indent="1"/>
      <protection hidden="1"/>
    </xf>
    <xf numFmtId="0" fontId="15" fillId="0" borderId="0" xfId="0" applyFont="1" applyAlignment="1" applyProtection="1">
      <alignment horizontal="right" vertical="center" indent="1"/>
      <protection hidden="1"/>
    </xf>
    <xf numFmtId="0" fontId="15" fillId="0" borderId="11" xfId="0" applyFont="1" applyBorder="1" applyAlignment="1" applyProtection="1">
      <alignment horizontal="right" vertical="center" indent="1"/>
      <protection hidden="1"/>
    </xf>
    <xf numFmtId="0" fontId="14" fillId="0" borderId="18" xfId="0" applyFont="1" applyBorder="1" applyAlignment="1" applyProtection="1">
      <alignment horizontal="right" vertical="center" indent="1"/>
      <protection hidden="1"/>
    </xf>
    <xf numFmtId="0" fontId="14" fillId="0" borderId="19" xfId="0" applyFont="1" applyBorder="1" applyAlignment="1" applyProtection="1">
      <alignment horizontal="right" vertical="center" indent="1"/>
      <protection hidden="1"/>
    </xf>
    <xf numFmtId="0" fontId="14" fillId="0" borderId="20" xfId="0" applyFont="1" applyBorder="1" applyAlignment="1" applyProtection="1">
      <alignment horizontal="right" vertical="center" indent="1"/>
      <protection hidden="1"/>
    </xf>
    <xf numFmtId="0" fontId="15" fillId="2" borderId="1" xfId="1" applyFont="1" applyFill="1" applyBorder="1" applyAlignment="1" applyProtection="1">
      <alignment horizontal="left" vertical="center"/>
      <protection locked="0"/>
    </xf>
    <xf numFmtId="0" fontId="15" fillId="0" borderId="1" xfId="0" applyFont="1" applyBorder="1" applyAlignment="1" applyProtection="1">
      <alignment horizontal="left" vertical="center"/>
      <protection hidden="1"/>
    </xf>
    <xf numFmtId="0" fontId="6" fillId="0" borderId="0" xfId="0" applyFont="1" applyAlignment="1" applyProtection="1">
      <alignment horizontal="left" wrapText="1"/>
      <protection hidden="1"/>
    </xf>
    <xf numFmtId="0" fontId="11" fillId="2" borderId="7" xfId="1" applyFont="1" applyFill="1" applyBorder="1" applyAlignment="1" applyProtection="1">
      <alignment horizontal="left" vertical="center"/>
      <protection locked="0"/>
    </xf>
    <xf numFmtId="0" fontId="11" fillId="2" borderId="8" xfId="1" applyFont="1" applyFill="1" applyBorder="1" applyAlignment="1" applyProtection="1">
      <alignment horizontal="left" vertical="center"/>
      <protection locked="0"/>
    </xf>
    <xf numFmtId="0" fontId="25" fillId="0" borderId="0" xfId="1" applyFont="1" applyAlignment="1" applyProtection="1">
      <alignment horizontal="right" vertical="center" indent="1"/>
      <protection hidden="1"/>
    </xf>
    <xf numFmtId="0" fontId="36" fillId="6" borderId="0" xfId="0" applyFont="1" applyFill="1" applyAlignment="1" applyProtection="1">
      <alignment horizontal="center" vertical="center"/>
      <protection hidden="1"/>
    </xf>
    <xf numFmtId="0" fontId="4" fillId="5" borderId="0" xfId="1" applyFont="1" applyFill="1" applyAlignment="1">
      <alignment horizontal="center"/>
    </xf>
    <xf numFmtId="0" fontId="11" fillId="2" borderId="10" xfId="1" applyFont="1" applyFill="1" applyBorder="1" applyAlignment="1" applyProtection="1">
      <alignment horizontal="left" vertical="center"/>
      <protection locked="0"/>
    </xf>
    <xf numFmtId="0" fontId="11" fillId="2" borderId="0" xfId="1" applyFont="1" applyFill="1" applyAlignment="1" applyProtection="1">
      <alignment horizontal="left" vertical="center"/>
      <protection locked="0"/>
    </xf>
    <xf numFmtId="0" fontId="7" fillId="0" borderId="0" xfId="0" applyFont="1" applyAlignment="1" applyProtection="1">
      <alignment horizontal="left" vertical="center"/>
      <protection locked="0"/>
    </xf>
    <xf numFmtId="0" fontId="4" fillId="0" borderId="0" xfId="1" applyFont="1" applyAlignment="1" applyProtection="1">
      <alignment horizontal="center" vertical="center"/>
    </xf>
  </cellXfs>
  <cellStyles count="2">
    <cellStyle name="Normaali" xfId="0" builtinId="0"/>
    <cellStyle name="Normaali 2" xfId="1" xr:uid="{00000000-0005-0000-0000-000001000000}"/>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FFCC"/>
      <color rgb="FF0152A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ESIMERKKI KONEINVESTOINTI'!A1"/><Relationship Id="rId6" Type="http://schemas.openxmlformats.org/officeDocument/2006/relationships/image" Target="../media/image4.jpeg"/><Relationship Id="rId5" Type="http://schemas.openxmlformats.org/officeDocument/2006/relationships/image" Target="../media/image3.png"/><Relationship Id="rId4" Type="http://schemas.openxmlformats.org/officeDocument/2006/relationships/hyperlink" Target="#'ESIMERKKI LIIKETILAINVESTOINTI'!A1"/></Relationships>
</file>

<file path=xl/drawings/_rels/drawing2.xml.rels><?xml version="1.0" encoding="UTF-8" standalone="yes"?>
<Relationships xmlns="http://schemas.openxmlformats.org/package/2006/relationships"><Relationship Id="rId3" Type="http://schemas.openxmlformats.org/officeDocument/2006/relationships/hyperlink" Target="#LASKENTAOHJELMA!A1"/><Relationship Id="rId2" Type="http://schemas.openxmlformats.org/officeDocument/2006/relationships/image" Target="../media/image2.jpeg"/><Relationship Id="rId1" Type="http://schemas.openxmlformats.org/officeDocument/2006/relationships/image" Target="../media/image5.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hyperlink" Target="#LASKENTAOHJELMA!A1"/><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12</xdr:col>
      <xdr:colOff>208462</xdr:colOff>
      <xdr:row>3</xdr:row>
      <xdr:rowOff>55791</xdr:rowOff>
    </xdr:from>
    <xdr:to>
      <xdr:col>15</xdr:col>
      <xdr:colOff>495300</xdr:colOff>
      <xdr:row>5</xdr:row>
      <xdr:rowOff>103419</xdr:rowOff>
    </xdr:to>
    <xdr:sp macro="" textlink="">
      <xdr:nvSpPr>
        <xdr:cNvPr id="2" name="Suorakulmio: Pyöristetyt kulmat 1">
          <a:hlinkClick xmlns:r="http://schemas.openxmlformats.org/officeDocument/2006/relationships" r:id="rId1"/>
          <a:extLst>
            <a:ext uri="{FF2B5EF4-FFF2-40B4-BE49-F238E27FC236}">
              <a16:creationId xmlns:a16="http://schemas.microsoft.com/office/drawing/2014/main" id="{B2989CA1-9DFC-49DD-B075-BD4ABA303A03}"/>
            </a:ext>
          </a:extLst>
        </xdr:cNvPr>
        <xdr:cNvSpPr/>
      </xdr:nvSpPr>
      <xdr:spPr>
        <a:xfrm>
          <a:off x="7345705" y="827257"/>
          <a:ext cx="1943359"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KONEINVESTOINTI</a:t>
          </a:r>
        </a:p>
      </xdr:txBody>
    </xdr:sp>
    <xdr:clientData fLocksWithSheet="0" fPrintsWithSheet="0"/>
  </xdr:twoCellAnchor>
  <xdr:twoCellAnchor editAs="oneCell">
    <xdr:from>
      <xdr:col>1</xdr:col>
      <xdr:colOff>10884</xdr:colOff>
      <xdr:row>61</xdr:row>
      <xdr:rowOff>87086</xdr:rowOff>
    </xdr:from>
    <xdr:to>
      <xdr:col>2</xdr:col>
      <xdr:colOff>594141</xdr:colOff>
      <xdr:row>63</xdr:row>
      <xdr:rowOff>147841</xdr:rowOff>
    </xdr:to>
    <xdr:pic>
      <xdr:nvPicPr>
        <xdr:cNvPr id="4" name="Kuva 3">
          <a:extLst>
            <a:ext uri="{FF2B5EF4-FFF2-40B4-BE49-F238E27FC236}">
              <a16:creationId xmlns:a16="http://schemas.microsoft.com/office/drawing/2014/main" id="{8BF14BDC-B1A7-4097-F2A7-B17C9114E8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1627" y="11146972"/>
          <a:ext cx="1024128" cy="344423"/>
        </a:xfrm>
        <a:prstGeom prst="rect">
          <a:avLst/>
        </a:prstGeom>
      </xdr:spPr>
    </xdr:pic>
    <xdr:clientData/>
  </xdr:twoCellAnchor>
  <xdr:twoCellAnchor editAs="oneCell">
    <xdr:from>
      <xdr:col>20</xdr:col>
      <xdr:colOff>165197</xdr:colOff>
      <xdr:row>16</xdr:row>
      <xdr:rowOff>128068</xdr:rowOff>
    </xdr:from>
    <xdr:to>
      <xdr:col>21</xdr:col>
      <xdr:colOff>528167</xdr:colOff>
      <xdr:row>18</xdr:row>
      <xdr:rowOff>222244</xdr:rowOff>
    </xdr:to>
    <xdr:pic>
      <xdr:nvPicPr>
        <xdr:cNvPr id="7" name="Kuva 6">
          <a:extLst>
            <a:ext uri="{FF2B5EF4-FFF2-40B4-BE49-F238E27FC236}">
              <a16:creationId xmlns:a16="http://schemas.microsoft.com/office/drawing/2014/main" id="{A069D48D-F9EA-2A48-583F-694C478FC83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09919" y="2996774"/>
          <a:ext cx="990500" cy="414344"/>
        </a:xfrm>
        <a:prstGeom prst="rect">
          <a:avLst/>
        </a:prstGeom>
      </xdr:spPr>
    </xdr:pic>
    <xdr:clientData/>
  </xdr:twoCellAnchor>
  <xdr:twoCellAnchor>
    <xdr:from>
      <xdr:col>12</xdr:col>
      <xdr:colOff>209006</xdr:colOff>
      <xdr:row>6</xdr:row>
      <xdr:rowOff>84909</xdr:rowOff>
    </xdr:from>
    <xdr:to>
      <xdr:col>16</xdr:col>
      <xdr:colOff>108857</xdr:colOff>
      <xdr:row>8</xdr:row>
      <xdr:rowOff>175133</xdr:rowOff>
    </xdr:to>
    <xdr:sp macro="" textlink="">
      <xdr:nvSpPr>
        <xdr:cNvPr id="3" name="Suorakulmio: Pyöristetyt kulmat 2">
          <a:hlinkClick xmlns:r="http://schemas.openxmlformats.org/officeDocument/2006/relationships" r:id="rId4"/>
          <a:extLst>
            <a:ext uri="{FF2B5EF4-FFF2-40B4-BE49-F238E27FC236}">
              <a16:creationId xmlns:a16="http://schemas.microsoft.com/office/drawing/2014/main" id="{B5507714-55C2-4CB2-B2B9-C7B82C2404D8}"/>
            </a:ext>
          </a:extLst>
        </xdr:cNvPr>
        <xdr:cNvSpPr/>
      </xdr:nvSpPr>
      <xdr:spPr>
        <a:xfrm>
          <a:off x="7346249" y="1324934"/>
          <a:ext cx="2181118"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LIIKETILAINVESTOINTI</a:t>
          </a:r>
        </a:p>
      </xdr:txBody>
    </xdr:sp>
    <xdr:clientData fLocksWithSheet="0" fPrintsWithSheet="0"/>
  </xdr:twoCellAnchor>
  <xdr:twoCellAnchor editAs="oneCell">
    <xdr:from>
      <xdr:col>11</xdr:col>
      <xdr:colOff>23664</xdr:colOff>
      <xdr:row>54</xdr:row>
      <xdr:rowOff>66262</xdr:rowOff>
    </xdr:from>
    <xdr:to>
      <xdr:col>11</xdr:col>
      <xdr:colOff>241352</xdr:colOff>
      <xdr:row>55</xdr:row>
      <xdr:rowOff>102411</xdr:rowOff>
    </xdr:to>
    <xdr:pic>
      <xdr:nvPicPr>
        <xdr:cNvPr id="10" name="Kuva 9">
          <a:extLst>
            <a:ext uri="{FF2B5EF4-FFF2-40B4-BE49-F238E27FC236}">
              <a16:creationId xmlns:a16="http://schemas.microsoft.com/office/drawing/2014/main" id="{1B7203E9-EE15-9F35-3842-AC2215E00707}"/>
            </a:ext>
          </a:extLst>
        </xdr:cNvPr>
        <xdr:cNvPicPr>
          <a:picLocks noChangeAspect="1"/>
        </xdr:cNvPicPr>
      </xdr:nvPicPr>
      <xdr:blipFill>
        <a:blip xmlns:r="http://schemas.openxmlformats.org/officeDocument/2006/relationships" r:embed="rId5"/>
        <a:stretch>
          <a:fillRect/>
        </a:stretch>
      </xdr:blipFill>
      <xdr:spPr>
        <a:xfrm>
          <a:off x="6881664" y="9603094"/>
          <a:ext cx="217688" cy="216000"/>
        </a:xfrm>
        <a:prstGeom prst="rect">
          <a:avLst/>
        </a:prstGeom>
      </xdr:spPr>
    </xdr:pic>
    <xdr:clientData fLocksWithSheet="0" fPrintsWithSheet="0"/>
  </xdr:twoCellAnchor>
  <xdr:twoCellAnchor editAs="oneCell">
    <xdr:from>
      <xdr:col>11</xdr:col>
      <xdr:colOff>22956</xdr:colOff>
      <xdr:row>48</xdr:row>
      <xdr:rowOff>72413</xdr:rowOff>
    </xdr:from>
    <xdr:to>
      <xdr:col>11</xdr:col>
      <xdr:colOff>240644</xdr:colOff>
      <xdr:row>49</xdr:row>
      <xdr:rowOff>108563</xdr:rowOff>
    </xdr:to>
    <xdr:pic>
      <xdr:nvPicPr>
        <xdr:cNvPr id="11" name="Kuva 10">
          <a:extLst>
            <a:ext uri="{FF2B5EF4-FFF2-40B4-BE49-F238E27FC236}">
              <a16:creationId xmlns:a16="http://schemas.microsoft.com/office/drawing/2014/main" id="{73173E02-5F79-25BC-44EE-5F9E59772519}"/>
            </a:ext>
          </a:extLst>
        </xdr:cNvPr>
        <xdr:cNvPicPr>
          <a:picLocks noChangeAspect="1"/>
        </xdr:cNvPicPr>
      </xdr:nvPicPr>
      <xdr:blipFill>
        <a:blip xmlns:r="http://schemas.openxmlformats.org/officeDocument/2006/relationships" r:embed="rId5"/>
        <a:stretch>
          <a:fillRect/>
        </a:stretch>
      </xdr:blipFill>
      <xdr:spPr>
        <a:xfrm>
          <a:off x="6880956" y="8508842"/>
          <a:ext cx="217688" cy="215764"/>
        </a:xfrm>
        <a:prstGeom prst="rect">
          <a:avLst/>
        </a:prstGeom>
      </xdr:spPr>
    </xdr:pic>
    <xdr:clientData fLocksWithSheet="0" fPrintsWithSheet="0"/>
  </xdr:twoCellAnchor>
  <xdr:twoCellAnchor editAs="oneCell">
    <xdr:from>
      <xdr:col>11</xdr:col>
      <xdr:colOff>23666</xdr:colOff>
      <xdr:row>42</xdr:row>
      <xdr:rowOff>75726</xdr:rowOff>
    </xdr:from>
    <xdr:to>
      <xdr:col>11</xdr:col>
      <xdr:colOff>241354</xdr:colOff>
      <xdr:row>43</xdr:row>
      <xdr:rowOff>111875</xdr:rowOff>
    </xdr:to>
    <xdr:pic>
      <xdr:nvPicPr>
        <xdr:cNvPr id="12" name="Kuva 11">
          <a:extLst>
            <a:ext uri="{FF2B5EF4-FFF2-40B4-BE49-F238E27FC236}">
              <a16:creationId xmlns:a16="http://schemas.microsoft.com/office/drawing/2014/main" id="{9EA6ED30-182B-6C06-6B1E-2274CB869D60}"/>
            </a:ext>
          </a:extLst>
        </xdr:cNvPr>
        <xdr:cNvPicPr>
          <a:picLocks noChangeAspect="1"/>
        </xdr:cNvPicPr>
      </xdr:nvPicPr>
      <xdr:blipFill>
        <a:blip xmlns:r="http://schemas.openxmlformats.org/officeDocument/2006/relationships" r:embed="rId5"/>
        <a:stretch>
          <a:fillRect/>
        </a:stretch>
      </xdr:blipFill>
      <xdr:spPr>
        <a:xfrm>
          <a:off x="6881666" y="7454347"/>
          <a:ext cx="217688" cy="216000"/>
        </a:xfrm>
        <a:prstGeom prst="rect">
          <a:avLst/>
        </a:prstGeom>
      </xdr:spPr>
    </xdr:pic>
    <xdr:clientData fLocksWithSheet="0" fPrintsWithSheet="0"/>
  </xdr:twoCellAnchor>
  <xdr:twoCellAnchor editAs="oneCell">
    <xdr:from>
      <xdr:col>11</xdr:col>
      <xdr:colOff>28400</xdr:colOff>
      <xdr:row>36</xdr:row>
      <xdr:rowOff>66261</xdr:rowOff>
    </xdr:from>
    <xdr:to>
      <xdr:col>11</xdr:col>
      <xdr:colOff>246088</xdr:colOff>
      <xdr:row>37</xdr:row>
      <xdr:rowOff>102410</xdr:rowOff>
    </xdr:to>
    <xdr:pic>
      <xdr:nvPicPr>
        <xdr:cNvPr id="13" name="Kuva 12">
          <a:extLst>
            <a:ext uri="{FF2B5EF4-FFF2-40B4-BE49-F238E27FC236}">
              <a16:creationId xmlns:a16="http://schemas.microsoft.com/office/drawing/2014/main" id="{69C5276B-160B-0C0B-A81D-B6CA79353E09}"/>
            </a:ext>
          </a:extLst>
        </xdr:cNvPr>
        <xdr:cNvPicPr>
          <a:picLocks noChangeAspect="1"/>
        </xdr:cNvPicPr>
      </xdr:nvPicPr>
      <xdr:blipFill>
        <a:blip xmlns:r="http://schemas.openxmlformats.org/officeDocument/2006/relationships" r:embed="rId5"/>
        <a:stretch>
          <a:fillRect/>
        </a:stretch>
      </xdr:blipFill>
      <xdr:spPr>
        <a:xfrm>
          <a:off x="6886400" y="6365777"/>
          <a:ext cx="217688" cy="216000"/>
        </a:xfrm>
        <a:prstGeom prst="rect">
          <a:avLst/>
        </a:prstGeom>
      </xdr:spPr>
    </xdr:pic>
    <xdr:clientData fLocksWithSheet="0" fPrintsWithSheet="0"/>
  </xdr:twoCellAnchor>
  <xdr:twoCellAnchor editAs="oneCell">
    <xdr:from>
      <xdr:col>11</xdr:col>
      <xdr:colOff>29109</xdr:colOff>
      <xdr:row>30</xdr:row>
      <xdr:rowOff>70993</xdr:rowOff>
    </xdr:from>
    <xdr:to>
      <xdr:col>11</xdr:col>
      <xdr:colOff>246797</xdr:colOff>
      <xdr:row>31</xdr:row>
      <xdr:rowOff>107143</xdr:rowOff>
    </xdr:to>
    <xdr:pic>
      <xdr:nvPicPr>
        <xdr:cNvPr id="14" name="Kuva 13">
          <a:extLst>
            <a:ext uri="{FF2B5EF4-FFF2-40B4-BE49-F238E27FC236}">
              <a16:creationId xmlns:a16="http://schemas.microsoft.com/office/drawing/2014/main" id="{F60E8861-7BEA-3BAE-01AC-3E2BB60FAAFA}"/>
            </a:ext>
          </a:extLst>
        </xdr:cNvPr>
        <xdr:cNvPicPr>
          <a:picLocks noChangeAspect="1"/>
        </xdr:cNvPicPr>
      </xdr:nvPicPr>
      <xdr:blipFill>
        <a:blip xmlns:r="http://schemas.openxmlformats.org/officeDocument/2006/relationships" r:embed="rId5"/>
        <a:stretch>
          <a:fillRect/>
        </a:stretch>
      </xdr:blipFill>
      <xdr:spPr>
        <a:xfrm>
          <a:off x="6887109" y="5274364"/>
          <a:ext cx="217688" cy="215764"/>
        </a:xfrm>
        <a:prstGeom prst="rect">
          <a:avLst/>
        </a:prstGeom>
      </xdr:spPr>
    </xdr:pic>
    <xdr:clientData fLocksWithSheet="0" fPrintsWithSheet="0"/>
  </xdr:twoCellAnchor>
  <xdr:twoCellAnchor editAs="oneCell">
    <xdr:from>
      <xdr:col>9</xdr:col>
      <xdr:colOff>467445</xdr:colOff>
      <xdr:row>26</xdr:row>
      <xdr:rowOff>112973</xdr:rowOff>
    </xdr:from>
    <xdr:to>
      <xdr:col>11</xdr:col>
      <xdr:colOff>253173</xdr:colOff>
      <xdr:row>28</xdr:row>
      <xdr:rowOff>179654</xdr:rowOff>
    </xdr:to>
    <xdr:pic>
      <xdr:nvPicPr>
        <xdr:cNvPr id="22" name="Kuva 21">
          <a:extLst>
            <a:ext uri="{FF2B5EF4-FFF2-40B4-BE49-F238E27FC236}">
              <a16:creationId xmlns:a16="http://schemas.microsoft.com/office/drawing/2014/main" id="{E8785A77-C490-0A9D-181A-90C2E5FDD22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660571" y="4819444"/>
          <a:ext cx="1450602" cy="3996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27213</xdr:colOff>
      <xdr:row>56</xdr:row>
      <xdr:rowOff>65315</xdr:rowOff>
    </xdr:from>
    <xdr:to>
      <xdr:col>2</xdr:col>
      <xdr:colOff>530459</xdr:colOff>
      <xdr:row>58</xdr:row>
      <xdr:rowOff>92148</xdr:rowOff>
    </xdr:to>
    <xdr:pic>
      <xdr:nvPicPr>
        <xdr:cNvPr id="2" name="Kuva 1">
          <a:extLst>
            <a:ext uri="{FF2B5EF4-FFF2-40B4-BE49-F238E27FC236}">
              <a16:creationId xmlns:a16="http://schemas.microsoft.com/office/drawing/2014/main" id="{E7A47E3D-FB33-4413-8AA8-937777AAF5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9653" y="9849395"/>
          <a:ext cx="1009976" cy="379258"/>
        </a:xfrm>
        <a:prstGeom prst="rect">
          <a:avLst/>
        </a:prstGeom>
      </xdr:spPr>
    </xdr:pic>
    <xdr:clientData/>
  </xdr:twoCellAnchor>
  <xdr:twoCellAnchor editAs="oneCell">
    <xdr:from>
      <xdr:col>20</xdr:col>
      <xdr:colOff>313437</xdr:colOff>
      <xdr:row>13</xdr:row>
      <xdr:rowOff>97971</xdr:rowOff>
    </xdr:from>
    <xdr:to>
      <xdr:col>21</xdr:col>
      <xdr:colOff>587121</xdr:colOff>
      <xdr:row>16</xdr:row>
      <xdr:rowOff>2721</xdr:rowOff>
    </xdr:to>
    <xdr:pic>
      <xdr:nvPicPr>
        <xdr:cNvPr id="3" name="Kuva 2">
          <a:extLst>
            <a:ext uri="{FF2B5EF4-FFF2-40B4-BE49-F238E27FC236}">
              <a16:creationId xmlns:a16="http://schemas.microsoft.com/office/drawing/2014/main" id="{5B921498-927F-4FA8-AE2D-8F8B1DFAB9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97917" y="2338251"/>
          <a:ext cx="888999" cy="419100"/>
        </a:xfrm>
        <a:prstGeom prst="rect">
          <a:avLst/>
        </a:prstGeom>
      </xdr:spPr>
    </xdr:pic>
    <xdr:clientData/>
  </xdr:twoCellAnchor>
  <xdr:twoCellAnchor>
    <xdr:from>
      <xdr:col>12</xdr:col>
      <xdr:colOff>609599</xdr:colOff>
      <xdr:row>4</xdr:row>
      <xdr:rowOff>0</xdr:rowOff>
    </xdr:from>
    <xdr:to>
      <xdr:col>15</xdr:col>
      <xdr:colOff>600074</xdr:colOff>
      <xdr:row>5</xdr:row>
      <xdr:rowOff>121649</xdr:rowOff>
    </xdr:to>
    <xdr:sp macro="" textlink="">
      <xdr:nvSpPr>
        <xdr:cNvPr id="4" name="Suorakulmio: Pyöristetyt kulmat 3">
          <a:hlinkClick xmlns:r="http://schemas.openxmlformats.org/officeDocument/2006/relationships" r:id="rId3"/>
          <a:extLst>
            <a:ext uri="{FF2B5EF4-FFF2-40B4-BE49-F238E27FC236}">
              <a16:creationId xmlns:a16="http://schemas.microsoft.com/office/drawing/2014/main" id="{77FAFA3A-3781-4F3E-91E1-E6318EA9D44C}"/>
            </a:ext>
          </a:extLst>
        </xdr:cNvPr>
        <xdr:cNvSpPr/>
      </xdr:nvSpPr>
      <xdr:spPr>
        <a:xfrm>
          <a:off x="8648699" y="685800"/>
          <a:ext cx="1819275" cy="293099"/>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1</xdr:col>
      <xdr:colOff>5443</xdr:colOff>
      <xdr:row>29</xdr:row>
      <xdr:rowOff>65315</xdr:rowOff>
    </xdr:from>
    <xdr:to>
      <xdr:col>3</xdr:col>
      <xdr:colOff>303773</xdr:colOff>
      <xdr:row>33</xdr:row>
      <xdr:rowOff>60956</xdr:rowOff>
    </xdr:to>
    <xdr:sp macro="" textlink="">
      <xdr:nvSpPr>
        <xdr:cNvPr id="5" name="Kuvaselite: Viiva 4">
          <a:extLst>
            <a:ext uri="{FF2B5EF4-FFF2-40B4-BE49-F238E27FC236}">
              <a16:creationId xmlns:a16="http://schemas.microsoft.com/office/drawing/2014/main" id="{74C8E555-9B9F-4906-AD26-BEDE44850347}"/>
            </a:ext>
          </a:extLst>
        </xdr:cNvPr>
        <xdr:cNvSpPr/>
      </xdr:nvSpPr>
      <xdr:spPr>
        <a:xfrm>
          <a:off x="477883" y="5071655"/>
          <a:ext cx="1464190" cy="696681"/>
        </a:xfrm>
        <a:prstGeom prst="borderCallout1">
          <a:avLst>
            <a:gd name="adj1" fmla="val 52816"/>
            <a:gd name="adj2" fmla="val 99761"/>
            <a:gd name="adj3" fmla="val 56505"/>
            <a:gd name="adj4" fmla="val 144289"/>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b="1">
              <a:solidFill>
                <a:sysClr val="windowText" lastClr="000000"/>
              </a:solidFill>
            </a:rPr>
            <a:t>Jäännösarvo lisätään viimeisen vuoden nettotuottoon.</a:t>
          </a:r>
        </a:p>
      </xdr:txBody>
    </xdr:sp>
    <xdr:clientData/>
  </xdr:twoCellAnchor>
  <xdr:twoCellAnchor>
    <xdr:from>
      <xdr:col>4</xdr:col>
      <xdr:colOff>892629</xdr:colOff>
      <xdr:row>25</xdr:row>
      <xdr:rowOff>108858</xdr:rowOff>
    </xdr:from>
    <xdr:to>
      <xdr:col>16</xdr:col>
      <xdr:colOff>130629</xdr:colOff>
      <xdr:row>38</xdr:row>
      <xdr:rowOff>119743</xdr:rowOff>
    </xdr:to>
    <xdr:cxnSp macro="">
      <xdr:nvCxnSpPr>
        <xdr:cNvPr id="6" name="Suora nuoliyhdysviiva 5">
          <a:extLst>
            <a:ext uri="{FF2B5EF4-FFF2-40B4-BE49-F238E27FC236}">
              <a16:creationId xmlns:a16="http://schemas.microsoft.com/office/drawing/2014/main" id="{6689F6B5-90B7-41A0-B9BD-A85C5A2689B7}"/>
            </a:ext>
          </a:extLst>
        </xdr:cNvPr>
        <xdr:cNvCxnSpPr/>
      </xdr:nvCxnSpPr>
      <xdr:spPr>
        <a:xfrm flipH="1" flipV="1">
          <a:off x="3308169" y="4414158"/>
          <a:ext cx="7277100" cy="2289265"/>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238972</xdr:colOff>
      <xdr:row>21</xdr:row>
      <xdr:rowOff>87085</xdr:rowOff>
    </xdr:from>
    <xdr:to>
      <xdr:col>4</xdr:col>
      <xdr:colOff>119743</xdr:colOff>
      <xdr:row>29</xdr:row>
      <xdr:rowOff>65315</xdr:rowOff>
    </xdr:to>
    <xdr:cxnSp macro="">
      <xdr:nvCxnSpPr>
        <xdr:cNvPr id="7" name="Suora nuoliyhdysviiva 6">
          <a:extLst>
            <a:ext uri="{FF2B5EF4-FFF2-40B4-BE49-F238E27FC236}">
              <a16:creationId xmlns:a16="http://schemas.microsoft.com/office/drawing/2014/main" id="{57712E84-199D-4C68-915D-A48A72890428}"/>
            </a:ext>
          </a:extLst>
        </xdr:cNvPr>
        <xdr:cNvCxnSpPr>
          <a:stCxn id="5" idx="3"/>
        </xdr:cNvCxnSpPr>
      </xdr:nvCxnSpPr>
      <xdr:spPr>
        <a:xfrm flipV="1">
          <a:off x="1240458" y="3603171"/>
          <a:ext cx="1366671" cy="1355273"/>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228600</xdr:colOff>
      <xdr:row>25</xdr:row>
      <xdr:rowOff>59871</xdr:rowOff>
    </xdr:from>
    <xdr:to>
      <xdr:col>11</xdr:col>
      <xdr:colOff>444600</xdr:colOff>
      <xdr:row>26</xdr:row>
      <xdr:rowOff>96256</xdr:rowOff>
    </xdr:to>
    <xdr:pic>
      <xdr:nvPicPr>
        <xdr:cNvPr id="12" name="Kuva 11">
          <a:extLst>
            <a:ext uri="{FF2B5EF4-FFF2-40B4-BE49-F238E27FC236}">
              <a16:creationId xmlns:a16="http://schemas.microsoft.com/office/drawing/2014/main" id="{F63D1C70-866A-D9E2-5CF8-E193FF9E44B2}"/>
            </a:ext>
          </a:extLst>
        </xdr:cNvPr>
        <xdr:cNvPicPr>
          <a:picLocks noChangeAspect="1"/>
        </xdr:cNvPicPr>
      </xdr:nvPicPr>
      <xdr:blipFill>
        <a:blip xmlns:r="http://schemas.openxmlformats.org/officeDocument/2006/relationships" r:embed="rId4"/>
        <a:stretch>
          <a:fillRect/>
        </a:stretch>
      </xdr:blipFill>
      <xdr:spPr>
        <a:xfrm>
          <a:off x="7995557" y="4234542"/>
          <a:ext cx="216000" cy="216000"/>
        </a:xfrm>
        <a:prstGeom prst="rect">
          <a:avLst/>
        </a:prstGeom>
      </xdr:spPr>
    </xdr:pic>
    <xdr:clientData fLocksWithSheet="0" fPrintsWithSheet="0"/>
  </xdr:twoCellAnchor>
  <xdr:twoCellAnchor editAs="oneCell">
    <xdr:from>
      <xdr:col>11</xdr:col>
      <xdr:colOff>234043</xdr:colOff>
      <xdr:row>31</xdr:row>
      <xdr:rowOff>65315</xdr:rowOff>
    </xdr:from>
    <xdr:to>
      <xdr:col>11</xdr:col>
      <xdr:colOff>450043</xdr:colOff>
      <xdr:row>32</xdr:row>
      <xdr:rowOff>101701</xdr:rowOff>
    </xdr:to>
    <xdr:pic>
      <xdr:nvPicPr>
        <xdr:cNvPr id="13" name="Kuva 12">
          <a:extLst>
            <a:ext uri="{FF2B5EF4-FFF2-40B4-BE49-F238E27FC236}">
              <a16:creationId xmlns:a16="http://schemas.microsoft.com/office/drawing/2014/main" id="{418D4DFC-6694-4581-A99E-6B23695DDF66}"/>
            </a:ext>
          </a:extLst>
        </xdr:cNvPr>
        <xdr:cNvPicPr>
          <a:picLocks noChangeAspect="1"/>
        </xdr:cNvPicPr>
      </xdr:nvPicPr>
      <xdr:blipFill>
        <a:blip xmlns:r="http://schemas.openxmlformats.org/officeDocument/2006/relationships" r:embed="rId4"/>
        <a:stretch>
          <a:fillRect/>
        </a:stretch>
      </xdr:blipFill>
      <xdr:spPr>
        <a:xfrm>
          <a:off x="8001000" y="5317672"/>
          <a:ext cx="216000" cy="216000"/>
        </a:xfrm>
        <a:prstGeom prst="rect">
          <a:avLst/>
        </a:prstGeom>
      </xdr:spPr>
    </xdr:pic>
    <xdr:clientData fLocksWithSheet="0" fPrintsWithSheet="0"/>
  </xdr:twoCellAnchor>
  <xdr:twoCellAnchor editAs="oneCell">
    <xdr:from>
      <xdr:col>11</xdr:col>
      <xdr:colOff>230155</xdr:colOff>
      <xdr:row>37</xdr:row>
      <xdr:rowOff>49763</xdr:rowOff>
    </xdr:from>
    <xdr:to>
      <xdr:col>11</xdr:col>
      <xdr:colOff>446155</xdr:colOff>
      <xdr:row>38</xdr:row>
      <xdr:rowOff>86149</xdr:rowOff>
    </xdr:to>
    <xdr:pic>
      <xdr:nvPicPr>
        <xdr:cNvPr id="14" name="Kuva 13">
          <a:extLst>
            <a:ext uri="{FF2B5EF4-FFF2-40B4-BE49-F238E27FC236}">
              <a16:creationId xmlns:a16="http://schemas.microsoft.com/office/drawing/2014/main" id="{E77A1A6F-6AB3-404C-8854-F7C4C849AB86}"/>
            </a:ext>
          </a:extLst>
        </xdr:cNvPr>
        <xdr:cNvPicPr>
          <a:picLocks noChangeAspect="1"/>
        </xdr:cNvPicPr>
      </xdr:nvPicPr>
      <xdr:blipFill>
        <a:blip xmlns:r="http://schemas.openxmlformats.org/officeDocument/2006/relationships" r:embed="rId4"/>
        <a:stretch>
          <a:fillRect/>
        </a:stretch>
      </xdr:blipFill>
      <xdr:spPr>
        <a:xfrm>
          <a:off x="7999445" y="6407020"/>
          <a:ext cx="216000" cy="216778"/>
        </a:xfrm>
        <a:prstGeom prst="rect">
          <a:avLst/>
        </a:prstGeom>
      </xdr:spPr>
    </xdr:pic>
    <xdr:clientData fLocksWithSheet="0" fPrintsWithSheet="0"/>
  </xdr:twoCellAnchor>
  <xdr:twoCellAnchor editAs="oneCell">
    <xdr:from>
      <xdr:col>11</xdr:col>
      <xdr:colOff>233266</xdr:colOff>
      <xdr:row>43</xdr:row>
      <xdr:rowOff>62204</xdr:rowOff>
    </xdr:from>
    <xdr:to>
      <xdr:col>11</xdr:col>
      <xdr:colOff>449266</xdr:colOff>
      <xdr:row>44</xdr:row>
      <xdr:rowOff>98590</xdr:rowOff>
    </xdr:to>
    <xdr:pic>
      <xdr:nvPicPr>
        <xdr:cNvPr id="15" name="Kuva 14">
          <a:extLst>
            <a:ext uri="{FF2B5EF4-FFF2-40B4-BE49-F238E27FC236}">
              <a16:creationId xmlns:a16="http://schemas.microsoft.com/office/drawing/2014/main" id="{06FC09B9-0CA8-4681-A2C0-4346D0D88CCF}"/>
            </a:ext>
          </a:extLst>
        </xdr:cNvPr>
        <xdr:cNvPicPr>
          <a:picLocks noChangeAspect="1"/>
        </xdr:cNvPicPr>
      </xdr:nvPicPr>
      <xdr:blipFill>
        <a:blip xmlns:r="http://schemas.openxmlformats.org/officeDocument/2006/relationships" r:embed="rId4"/>
        <a:stretch>
          <a:fillRect/>
        </a:stretch>
      </xdr:blipFill>
      <xdr:spPr>
        <a:xfrm>
          <a:off x="8002556" y="7501812"/>
          <a:ext cx="216000" cy="216778"/>
        </a:xfrm>
        <a:prstGeom prst="rect">
          <a:avLst/>
        </a:prstGeom>
      </xdr:spPr>
    </xdr:pic>
    <xdr:clientData fLocksWithSheet="0" fPrintsWithSheet="0"/>
  </xdr:twoCellAnchor>
  <xdr:twoCellAnchor editAs="oneCell">
    <xdr:from>
      <xdr:col>11</xdr:col>
      <xdr:colOff>220825</xdr:colOff>
      <xdr:row>49</xdr:row>
      <xdr:rowOff>52873</xdr:rowOff>
    </xdr:from>
    <xdr:to>
      <xdr:col>11</xdr:col>
      <xdr:colOff>436825</xdr:colOff>
      <xdr:row>50</xdr:row>
      <xdr:rowOff>89259</xdr:rowOff>
    </xdr:to>
    <xdr:pic>
      <xdr:nvPicPr>
        <xdr:cNvPr id="16" name="Kuva 15">
          <a:extLst>
            <a:ext uri="{FF2B5EF4-FFF2-40B4-BE49-F238E27FC236}">
              <a16:creationId xmlns:a16="http://schemas.microsoft.com/office/drawing/2014/main" id="{307B68ED-B42E-4B16-A2BB-AF29D8494D88}"/>
            </a:ext>
          </a:extLst>
        </xdr:cNvPr>
        <xdr:cNvPicPr>
          <a:picLocks noChangeAspect="1"/>
        </xdr:cNvPicPr>
      </xdr:nvPicPr>
      <xdr:blipFill>
        <a:blip xmlns:r="http://schemas.openxmlformats.org/officeDocument/2006/relationships" r:embed="rId4"/>
        <a:stretch>
          <a:fillRect/>
        </a:stretch>
      </xdr:blipFill>
      <xdr:spPr>
        <a:xfrm>
          <a:off x="7990115" y="8574832"/>
          <a:ext cx="216000" cy="216778"/>
        </a:xfrm>
        <a:prstGeom prst="rect">
          <a:avLst/>
        </a:prstGeom>
      </xdr:spPr>
    </xdr:pic>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166441</xdr:colOff>
      <xdr:row>3</xdr:row>
      <xdr:rowOff>118973</xdr:rowOff>
    </xdr:from>
    <xdr:to>
      <xdr:col>11</xdr:col>
      <xdr:colOff>314326</xdr:colOff>
      <xdr:row>9</xdr:row>
      <xdr:rowOff>147638</xdr:rowOff>
    </xdr:to>
    <xdr:pic>
      <xdr:nvPicPr>
        <xdr:cNvPr id="5" name="Kuva 4">
          <a:extLst>
            <a:ext uri="{FF2B5EF4-FFF2-40B4-BE49-F238E27FC236}">
              <a16:creationId xmlns:a16="http://schemas.microsoft.com/office/drawing/2014/main" id="{52711EA7-F834-495F-8AF4-0D4F919AF8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05141" y="890498"/>
          <a:ext cx="2672010" cy="971640"/>
        </a:xfrm>
        <a:prstGeom prst="rect">
          <a:avLst/>
        </a:prstGeom>
      </xdr:spPr>
    </xdr:pic>
    <xdr:clientData/>
  </xdr:twoCellAnchor>
  <xdr:twoCellAnchor>
    <xdr:from>
      <xdr:col>4</xdr:col>
      <xdr:colOff>814389</xdr:colOff>
      <xdr:row>26</xdr:row>
      <xdr:rowOff>104776</xdr:rowOff>
    </xdr:from>
    <xdr:to>
      <xdr:col>15</xdr:col>
      <xdr:colOff>88863</xdr:colOff>
      <xdr:row>39</xdr:row>
      <xdr:rowOff>72201</xdr:rowOff>
    </xdr:to>
    <xdr:cxnSp macro="">
      <xdr:nvCxnSpPr>
        <xdr:cNvPr id="10" name="Suora nuoliyhdysviiva 9">
          <a:extLst>
            <a:ext uri="{FF2B5EF4-FFF2-40B4-BE49-F238E27FC236}">
              <a16:creationId xmlns:a16="http://schemas.microsoft.com/office/drawing/2014/main" id="{2D99885B-96F2-4D6D-B942-EF792B83A199}"/>
            </a:ext>
          </a:extLst>
        </xdr:cNvPr>
        <xdr:cNvCxnSpPr/>
      </xdr:nvCxnSpPr>
      <xdr:spPr>
        <a:xfrm flipH="1" flipV="1">
          <a:off x="3352538" y="4708989"/>
          <a:ext cx="6522360" cy="2133460"/>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509587</xdr:colOff>
      <xdr:row>29</xdr:row>
      <xdr:rowOff>104775</xdr:rowOff>
    </xdr:from>
    <xdr:to>
      <xdr:col>3</xdr:col>
      <xdr:colOff>633412</xdr:colOff>
      <xdr:row>33</xdr:row>
      <xdr:rowOff>152400</xdr:rowOff>
    </xdr:to>
    <xdr:sp macro="" textlink="">
      <xdr:nvSpPr>
        <xdr:cNvPr id="12" name="Kuvaselite: Viiva 11">
          <a:extLst>
            <a:ext uri="{FF2B5EF4-FFF2-40B4-BE49-F238E27FC236}">
              <a16:creationId xmlns:a16="http://schemas.microsoft.com/office/drawing/2014/main" id="{AFC68EE8-3FA3-4D29-9BC0-10A17988BF2F}"/>
            </a:ext>
          </a:extLst>
        </xdr:cNvPr>
        <xdr:cNvSpPr/>
      </xdr:nvSpPr>
      <xdr:spPr>
        <a:xfrm>
          <a:off x="1023937" y="5314950"/>
          <a:ext cx="1514475" cy="733425"/>
        </a:xfrm>
        <a:prstGeom prst="borderCallout1">
          <a:avLst>
            <a:gd name="adj1" fmla="val 100835"/>
            <a:gd name="adj2" fmla="val 49727"/>
            <a:gd name="adj3" fmla="val 256201"/>
            <a:gd name="adj4" fmla="val 10839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a:solidFill>
                <a:sysClr val="windowText" lastClr="000000"/>
              </a:solidFill>
            </a:rPr>
            <a:t>Jäännösarvo lisätään viimeisen vuoden nettotuottoon.</a:t>
          </a:r>
        </a:p>
      </xdr:txBody>
    </xdr:sp>
    <xdr:clientData/>
  </xdr:twoCellAnchor>
  <xdr:twoCellAnchor>
    <xdr:from>
      <xdr:col>2</xdr:col>
      <xdr:colOff>693686</xdr:colOff>
      <xdr:row>22</xdr:row>
      <xdr:rowOff>133294</xdr:rowOff>
    </xdr:from>
    <xdr:to>
      <xdr:col>3</xdr:col>
      <xdr:colOff>16661</xdr:colOff>
      <xdr:row>29</xdr:row>
      <xdr:rowOff>104775</xdr:rowOff>
    </xdr:to>
    <xdr:cxnSp macro="">
      <xdr:nvCxnSpPr>
        <xdr:cNvPr id="14" name="Suora nuoliyhdysviiva 13">
          <a:extLst>
            <a:ext uri="{FF2B5EF4-FFF2-40B4-BE49-F238E27FC236}">
              <a16:creationId xmlns:a16="http://schemas.microsoft.com/office/drawing/2014/main" id="{49F21282-E92A-462F-A279-E0660D6DF22E}"/>
            </a:ext>
          </a:extLst>
        </xdr:cNvPr>
        <xdr:cNvCxnSpPr>
          <a:stCxn id="12" idx="3"/>
        </xdr:cNvCxnSpPr>
      </xdr:nvCxnSpPr>
      <xdr:spPr>
        <a:xfrm flipV="1">
          <a:off x="1760042" y="4071035"/>
          <a:ext cx="133850" cy="1137807"/>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45</xdr:row>
      <xdr:rowOff>57149</xdr:rowOff>
    </xdr:from>
    <xdr:to>
      <xdr:col>17</xdr:col>
      <xdr:colOff>688688</xdr:colOff>
      <xdr:row>48</xdr:row>
      <xdr:rowOff>142875</xdr:rowOff>
    </xdr:to>
    <xdr:sp macro="" textlink="">
      <xdr:nvSpPr>
        <xdr:cNvPr id="15" name="Kuvaselite: Viiva 14">
          <a:extLst>
            <a:ext uri="{FF2B5EF4-FFF2-40B4-BE49-F238E27FC236}">
              <a16:creationId xmlns:a16="http://schemas.microsoft.com/office/drawing/2014/main" id="{6C472ABA-82A6-42AB-9FD8-2954CF728397}"/>
            </a:ext>
          </a:extLst>
        </xdr:cNvPr>
        <xdr:cNvSpPr/>
      </xdr:nvSpPr>
      <xdr:spPr>
        <a:xfrm>
          <a:off x="7383596" y="7804890"/>
          <a:ext cx="4024188" cy="552256"/>
        </a:xfrm>
        <a:prstGeom prst="borderCallout1">
          <a:avLst>
            <a:gd name="adj1" fmla="val 48213"/>
            <a:gd name="adj2" fmla="val -331"/>
            <a:gd name="adj3" fmla="val -288414"/>
            <a:gd name="adj4" fmla="val -102140"/>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Kymmenen vuoden käytön jälkeen tehdään kiinteistössä 60 000 € remontti, jolloin tuotot jäävät -4200 € negatiiviseksi.</a:t>
          </a:r>
        </a:p>
        <a:p>
          <a:pPr algn="l"/>
          <a:endParaRPr lang="fi-FI" sz="1100">
            <a:solidFill>
              <a:sysClr val="windowText" lastClr="000000"/>
            </a:solidFill>
          </a:endParaRPr>
        </a:p>
      </xdr:txBody>
    </xdr:sp>
    <xdr:clientData/>
  </xdr:twoCellAnchor>
  <xdr:twoCellAnchor>
    <xdr:from>
      <xdr:col>11</xdr:col>
      <xdr:colOff>76201</xdr:colOff>
      <xdr:row>40</xdr:row>
      <xdr:rowOff>66673</xdr:rowOff>
    </xdr:from>
    <xdr:to>
      <xdr:col>14</xdr:col>
      <xdr:colOff>409576</xdr:colOff>
      <xdr:row>44</xdr:row>
      <xdr:rowOff>59053</xdr:rowOff>
    </xdr:to>
    <xdr:sp macro="" textlink="">
      <xdr:nvSpPr>
        <xdr:cNvPr id="16" name="Kuvaselite: Viiva 15">
          <a:extLst>
            <a:ext uri="{FF2B5EF4-FFF2-40B4-BE49-F238E27FC236}">
              <a16:creationId xmlns:a16="http://schemas.microsoft.com/office/drawing/2014/main" id="{FE8761C2-1BBD-4750-BCE3-4F6C7EC965D9}"/>
            </a:ext>
          </a:extLst>
        </xdr:cNvPr>
        <xdr:cNvSpPr/>
      </xdr:nvSpPr>
      <xdr:spPr>
        <a:xfrm>
          <a:off x="7443789" y="7162798"/>
          <a:ext cx="2066925" cy="654368"/>
        </a:xfrm>
        <a:prstGeom prst="borderCallout1">
          <a:avLst>
            <a:gd name="adj1" fmla="val 48213"/>
            <a:gd name="adj2" fmla="val -331"/>
            <a:gd name="adj3" fmla="val -46970"/>
            <a:gd name="adj4" fmla="val -7285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Annuiteettiä ei voida laskea</a:t>
          </a:r>
          <a:r>
            <a:rPr lang="fi-FI" sz="1100" baseline="0">
              <a:solidFill>
                <a:sysClr val="windowText" lastClr="000000"/>
              </a:solidFill>
              <a:effectLst/>
              <a:latin typeface="+mn-lt"/>
              <a:ea typeface="+mn-ea"/>
              <a:cs typeface="+mn-cs"/>
            </a:rPr>
            <a:t> sillä investoinnilla on jäännösarvo.</a:t>
          </a:r>
          <a:endParaRPr lang="fi-FI" sz="1100">
            <a:solidFill>
              <a:sysClr val="windowText" lastClr="000000"/>
            </a:solidFill>
            <a:effectLst/>
            <a:latin typeface="+mn-lt"/>
            <a:ea typeface="+mn-ea"/>
            <a:cs typeface="+mn-cs"/>
          </a:endParaRPr>
        </a:p>
      </xdr:txBody>
    </xdr:sp>
    <xdr:clientData/>
  </xdr:twoCellAnchor>
  <xdr:twoCellAnchor>
    <xdr:from>
      <xdr:col>11</xdr:col>
      <xdr:colOff>152400</xdr:colOff>
      <xdr:row>10</xdr:row>
      <xdr:rowOff>52386</xdr:rowOff>
    </xdr:from>
    <xdr:to>
      <xdr:col>17</xdr:col>
      <xdr:colOff>523875</xdr:colOff>
      <xdr:row>15</xdr:row>
      <xdr:rowOff>104775</xdr:rowOff>
    </xdr:to>
    <xdr:sp macro="" textlink="">
      <xdr:nvSpPr>
        <xdr:cNvPr id="17" name="Kuvaselite: Viiva 16">
          <a:extLst>
            <a:ext uri="{FF2B5EF4-FFF2-40B4-BE49-F238E27FC236}">
              <a16:creationId xmlns:a16="http://schemas.microsoft.com/office/drawing/2014/main" id="{D712AC1C-7F79-44F4-9731-C5963B776563}"/>
            </a:ext>
          </a:extLst>
        </xdr:cNvPr>
        <xdr:cNvSpPr/>
      </xdr:nvSpPr>
      <xdr:spPr>
        <a:xfrm>
          <a:off x="7433610" y="1890739"/>
          <a:ext cx="3781592" cy="946573"/>
        </a:xfrm>
        <a:prstGeom prst="borderCallout1">
          <a:avLst>
            <a:gd name="adj1" fmla="val 48213"/>
            <a:gd name="adj2" fmla="val -331"/>
            <a:gd name="adj3" fmla="val 240271"/>
            <a:gd name="adj4" fmla="val -34064"/>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Nykyarvomenetelmä kertoo, paljonko rahassa ylitettiin</a:t>
          </a:r>
          <a:r>
            <a:rPr lang="fi-FI" sz="1100" baseline="0">
              <a:solidFill>
                <a:sysClr val="windowText" lastClr="000000"/>
              </a:solidFill>
              <a:effectLst/>
              <a:latin typeface="+mn-lt"/>
              <a:ea typeface="+mn-ea"/>
              <a:cs typeface="+mn-cs"/>
            </a:rPr>
            <a:t> tai alitettiin tavoiteltu tuottoprosentti.</a:t>
          </a:r>
          <a:r>
            <a:rPr lang="fi-FI" sz="1100">
              <a:solidFill>
                <a:sysClr val="windowText" lastClr="000000"/>
              </a:solidFill>
              <a:effectLst/>
              <a:latin typeface="+mn-lt"/>
              <a:ea typeface="+mn-ea"/>
              <a:cs typeface="+mn-cs"/>
            </a:rPr>
            <a:t> </a:t>
          </a:r>
          <a:br>
            <a:rPr lang="fi-FI" sz="1100">
              <a:solidFill>
                <a:sysClr val="windowText" lastClr="000000"/>
              </a:solidFill>
              <a:effectLst/>
              <a:latin typeface="+mn-lt"/>
              <a:ea typeface="+mn-ea"/>
              <a:cs typeface="+mn-cs"/>
            </a:rPr>
          </a:br>
          <a:r>
            <a:rPr lang="fi-FI" sz="1100">
              <a:solidFill>
                <a:sysClr val="windowText" lastClr="000000"/>
              </a:solidFill>
              <a:effectLst/>
              <a:latin typeface="+mn-lt"/>
              <a:ea typeface="+mn-ea"/>
              <a:cs typeface="+mn-cs"/>
            </a:rPr>
            <a:t>Esimerkissä investoinnille halutaan 7 %  tuotto, jolloin tuotosta jäädään 15 vuoden pitoaikana</a:t>
          </a:r>
          <a:r>
            <a:rPr lang="fi-FI" sz="1100" baseline="0">
              <a:solidFill>
                <a:sysClr val="windowText" lastClr="000000"/>
              </a:solidFill>
              <a:effectLst/>
              <a:latin typeface="+mn-lt"/>
              <a:ea typeface="+mn-ea"/>
              <a:cs typeface="+mn-cs"/>
            </a:rPr>
            <a:t> -36 035  €.</a:t>
          </a:r>
          <a:endParaRPr lang="fi-FI" sz="1100">
            <a:solidFill>
              <a:sysClr val="windowText" lastClr="000000"/>
            </a:solidFill>
          </a:endParaRPr>
        </a:p>
      </xdr:txBody>
    </xdr:sp>
    <xdr:clientData/>
  </xdr:twoCellAnchor>
  <xdr:twoCellAnchor>
    <xdr:from>
      <xdr:col>10</xdr:col>
      <xdr:colOff>204787</xdr:colOff>
      <xdr:row>28</xdr:row>
      <xdr:rowOff>147636</xdr:rowOff>
    </xdr:from>
    <xdr:to>
      <xdr:col>13</xdr:col>
      <xdr:colOff>312420</xdr:colOff>
      <xdr:row>32</xdr:row>
      <xdr:rowOff>52387</xdr:rowOff>
    </xdr:to>
    <xdr:sp macro="" textlink="">
      <xdr:nvSpPr>
        <xdr:cNvPr id="18" name="Kuvaselite: Viiva 17">
          <a:extLst>
            <a:ext uri="{FF2B5EF4-FFF2-40B4-BE49-F238E27FC236}">
              <a16:creationId xmlns:a16="http://schemas.microsoft.com/office/drawing/2014/main" id="{C794C028-9552-42D3-8CB3-E9D92063F803}"/>
            </a:ext>
          </a:extLst>
        </xdr:cNvPr>
        <xdr:cNvSpPr/>
      </xdr:nvSpPr>
      <xdr:spPr>
        <a:xfrm>
          <a:off x="6239827" y="5123496"/>
          <a:ext cx="2180273" cy="575311"/>
        </a:xfrm>
        <a:prstGeom prst="borderCallout1">
          <a:avLst>
            <a:gd name="adj1" fmla="val 48213"/>
            <a:gd name="adj2" fmla="val -331"/>
            <a:gd name="adj3" fmla="val 47405"/>
            <a:gd name="adj4" fmla="val -18417"/>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Tämän investoinnin korkotuotto jää pienemmäksi kuin tavoiteltu 7 %.</a:t>
          </a:r>
          <a:endParaRPr lang="fi-FI" sz="1100">
            <a:solidFill>
              <a:sysClr val="windowText" lastClr="000000"/>
            </a:solidFill>
          </a:endParaRPr>
        </a:p>
      </xdr:txBody>
    </xdr:sp>
    <xdr:clientData/>
  </xdr:twoCellAnchor>
  <xdr:twoCellAnchor>
    <xdr:from>
      <xdr:col>6</xdr:col>
      <xdr:colOff>12440</xdr:colOff>
      <xdr:row>2</xdr:row>
      <xdr:rowOff>34608</xdr:rowOff>
    </xdr:from>
    <xdr:to>
      <xdr:col>9</xdr:col>
      <xdr:colOff>102475</xdr:colOff>
      <xdr:row>6</xdr:row>
      <xdr:rowOff>100331</xdr:rowOff>
    </xdr:to>
    <xdr:sp macro="" textlink="">
      <xdr:nvSpPr>
        <xdr:cNvPr id="2" name="Tekstiruutu 1">
          <a:extLst>
            <a:ext uri="{FF2B5EF4-FFF2-40B4-BE49-F238E27FC236}">
              <a16:creationId xmlns:a16="http://schemas.microsoft.com/office/drawing/2014/main" id="{FE289619-D96F-4555-ADA7-A1AD001EE80D}"/>
            </a:ext>
          </a:extLst>
        </xdr:cNvPr>
        <xdr:cNvSpPr txBox="1"/>
      </xdr:nvSpPr>
      <xdr:spPr>
        <a:xfrm>
          <a:off x="3866872" y="706635"/>
          <a:ext cx="1650691" cy="548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1" i="1">
              <a:solidFill>
                <a:srgbClr val="FF0000"/>
              </a:solidFill>
            </a:rPr>
            <a:t>ESIMERKKI</a:t>
          </a:r>
        </a:p>
      </xdr:txBody>
    </xdr:sp>
    <xdr:clientData/>
  </xdr:twoCellAnchor>
  <xdr:twoCellAnchor>
    <xdr:from>
      <xdr:col>9</xdr:col>
      <xdr:colOff>22216</xdr:colOff>
      <xdr:row>0</xdr:row>
      <xdr:rowOff>166617</xdr:rowOff>
    </xdr:from>
    <xdr:to>
      <xdr:col>11</xdr:col>
      <xdr:colOff>72203</xdr:colOff>
      <xdr:row>1</xdr:row>
      <xdr:rowOff>66649</xdr:rowOff>
    </xdr:to>
    <xdr:sp macro="" textlink="">
      <xdr:nvSpPr>
        <xdr:cNvPr id="21" name="Suorakulmio: Pyöristetyt kulmat 20">
          <a:hlinkClick xmlns:r="http://schemas.openxmlformats.org/officeDocument/2006/relationships" r:id="rId2"/>
          <a:extLst>
            <a:ext uri="{FF2B5EF4-FFF2-40B4-BE49-F238E27FC236}">
              <a16:creationId xmlns:a16="http://schemas.microsoft.com/office/drawing/2014/main" id="{B6ABB681-2A91-46FF-98F4-EB42DC3A4975}"/>
            </a:ext>
          </a:extLst>
        </xdr:cNvPr>
        <xdr:cNvSpPr/>
      </xdr:nvSpPr>
      <xdr:spPr>
        <a:xfrm>
          <a:off x="5437304" y="166617"/>
          <a:ext cx="1916109" cy="355454"/>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8</xdr:col>
      <xdr:colOff>361005</xdr:colOff>
      <xdr:row>67</xdr:row>
      <xdr:rowOff>88863</xdr:rowOff>
    </xdr:from>
    <xdr:to>
      <xdr:col>10</xdr:col>
      <xdr:colOff>855307</xdr:colOff>
      <xdr:row>70</xdr:row>
      <xdr:rowOff>41432</xdr:rowOff>
    </xdr:to>
    <xdr:sp macro="" textlink="">
      <xdr:nvSpPr>
        <xdr:cNvPr id="22" name="Suorakulmio: Pyöristetyt kulmat 21">
          <a:hlinkClick xmlns:r="http://schemas.openxmlformats.org/officeDocument/2006/relationships" r:id="rId2"/>
          <a:extLst>
            <a:ext uri="{FF2B5EF4-FFF2-40B4-BE49-F238E27FC236}">
              <a16:creationId xmlns:a16="http://schemas.microsoft.com/office/drawing/2014/main" id="{ED408183-AFBC-44AC-AF1B-344079040E93}"/>
            </a:ext>
          </a:extLst>
        </xdr:cNvPr>
        <xdr:cNvSpPr/>
      </xdr:nvSpPr>
      <xdr:spPr>
        <a:xfrm>
          <a:off x="5159606" y="11302260"/>
          <a:ext cx="1921663" cy="4191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AC113"/>
  <sheetViews>
    <sheetView showGridLines="0" showZeros="0" tabSelected="1" zoomScale="85" zoomScaleNormal="85" zoomScaleSheetLayoutView="100" workbookViewId="0">
      <selection activeCell="B7" sqref="B7:F7"/>
    </sheetView>
  </sheetViews>
  <sheetFormatPr defaultColWidth="9.07421875" defaultRowHeight="12.45" x14ac:dyDescent="0.3"/>
  <cols>
    <col min="1" max="1" width="7.07421875" style="16" customWidth="1"/>
    <col min="2" max="2" width="6.23046875" style="16" customWidth="1"/>
    <col min="3" max="4" width="9.69140625" style="16" customWidth="1"/>
    <col min="5" max="6" width="11.4609375" style="16" customWidth="1"/>
    <col min="7" max="7" width="2.53515625" style="16" customWidth="1"/>
    <col min="8" max="8" width="8.765625" style="16" customWidth="1"/>
    <col min="9" max="9" width="6.4609375" style="16" customWidth="1"/>
    <col min="10" max="10" width="11.84375" style="16" customWidth="1"/>
    <col min="11" max="11" width="11.69140625" style="16" customWidth="1"/>
    <col min="12" max="12" width="3.921875" style="16" customWidth="1"/>
    <col min="13" max="13" width="5.765625" style="16" customWidth="1"/>
    <col min="14" max="16" width="8.84375" style="16" customWidth="1"/>
    <col min="17" max="17" width="12.69140625" style="16" customWidth="1"/>
    <col min="18" max="18" width="2.84375" style="16" customWidth="1"/>
    <col min="19" max="19" width="12.69140625" style="16" customWidth="1"/>
    <col min="20" max="22" width="8.84375" style="16" customWidth="1"/>
    <col min="23" max="16384" width="9.07421875" style="16"/>
  </cols>
  <sheetData>
    <row r="1" spans="2:22" ht="36" customHeight="1" x14ac:dyDescent="0.3">
      <c r="M1" s="17"/>
      <c r="N1" s="17"/>
      <c r="O1" s="17"/>
      <c r="P1" s="17"/>
    </row>
    <row r="2" spans="2:22" ht="17.25" customHeight="1" x14ac:dyDescent="0.3">
      <c r="B2" s="40" t="s">
        <v>51</v>
      </c>
      <c r="M2" s="17"/>
      <c r="O2" s="17"/>
      <c r="P2" s="17"/>
    </row>
    <row r="3" spans="2:22" ht="7.5" customHeight="1" x14ac:dyDescent="0.3">
      <c r="B3" s="18"/>
      <c r="C3" s="18"/>
      <c r="D3" s="19"/>
      <c r="H3" s="20"/>
      <c r="M3" s="17"/>
      <c r="N3" s="17"/>
      <c r="O3" s="17"/>
      <c r="P3" s="17"/>
    </row>
    <row r="4" spans="2:22" ht="15.75" customHeight="1" x14ac:dyDescent="0.3">
      <c r="B4" s="21" t="s">
        <v>99</v>
      </c>
      <c r="C4" s="21"/>
      <c r="D4" s="21"/>
      <c r="E4" s="21"/>
      <c r="F4" s="21"/>
      <c r="G4" s="21"/>
      <c r="H4" s="21"/>
      <c r="I4" s="171"/>
      <c r="J4" s="349"/>
      <c r="K4" s="349"/>
      <c r="L4" s="349"/>
      <c r="M4" s="79"/>
      <c r="N4" s="6"/>
      <c r="O4" s="6"/>
      <c r="P4" s="6"/>
      <c r="Q4" s="6"/>
      <c r="R4" s="6"/>
      <c r="S4" s="6"/>
      <c r="T4" s="6"/>
      <c r="U4" s="1"/>
      <c r="V4" s="12"/>
    </row>
    <row r="5" spans="2:22" ht="9.5500000000000007" customHeight="1" x14ac:dyDescent="0.35">
      <c r="B5" s="21"/>
      <c r="C5" s="21"/>
      <c r="D5" s="21"/>
      <c r="E5" s="21"/>
      <c r="F5" s="21"/>
      <c r="G5" s="21"/>
      <c r="H5" s="39"/>
      <c r="I5" s="171"/>
      <c r="J5" s="349"/>
      <c r="K5" s="349"/>
      <c r="L5" s="349"/>
      <c r="M5" s="79"/>
      <c r="N5" s="7"/>
      <c r="O5" s="6"/>
      <c r="P5" s="6"/>
      <c r="Q5" s="6"/>
      <c r="R5" s="342"/>
      <c r="S5" s="342"/>
      <c r="T5" s="342"/>
      <c r="U5" s="342"/>
      <c r="V5" s="342"/>
    </row>
    <row r="6" spans="2:22" ht="12.75" customHeight="1" x14ac:dyDescent="0.35">
      <c r="B6" s="347" t="s">
        <v>46</v>
      </c>
      <c r="C6" s="347"/>
      <c r="D6" s="23"/>
      <c r="E6" s="23"/>
      <c r="F6" s="23"/>
      <c r="G6" s="23"/>
      <c r="H6" s="26" t="s">
        <v>42</v>
      </c>
      <c r="J6" s="349"/>
      <c r="K6" s="349"/>
      <c r="L6" s="349"/>
      <c r="M6" s="17"/>
      <c r="N6" s="343"/>
      <c r="O6" s="343"/>
      <c r="P6" s="7"/>
      <c r="Q6" s="7"/>
      <c r="R6" s="7"/>
      <c r="S6" s="11"/>
      <c r="T6" s="11"/>
      <c r="U6" s="11"/>
      <c r="V6" s="11"/>
    </row>
    <row r="7" spans="2:22" ht="13.4" customHeight="1" x14ac:dyDescent="0.35">
      <c r="B7" s="350"/>
      <c r="C7" s="350"/>
      <c r="D7" s="350"/>
      <c r="E7" s="350"/>
      <c r="F7" s="350"/>
      <c r="G7" s="193"/>
      <c r="H7" s="351"/>
      <c r="I7" s="351"/>
      <c r="J7" s="351"/>
      <c r="K7" s="351"/>
      <c r="L7" s="351"/>
      <c r="M7" s="17"/>
      <c r="N7" s="344"/>
      <c r="O7" s="344"/>
      <c r="P7" s="344"/>
      <c r="Q7" s="344"/>
      <c r="R7" s="344"/>
      <c r="S7" s="7"/>
      <c r="T7" s="6"/>
      <c r="U7" s="8"/>
      <c r="V7" s="8"/>
    </row>
    <row r="8" spans="2:22" ht="7.85" customHeight="1" x14ac:dyDescent="0.3">
      <c r="C8" s="27"/>
      <c r="D8" s="17"/>
      <c r="I8" s="170"/>
      <c r="J8" s="170"/>
      <c r="K8" s="170"/>
      <c r="L8" s="170"/>
      <c r="M8" s="17"/>
      <c r="N8" s="13"/>
      <c r="O8" s="14"/>
      <c r="P8" s="5"/>
      <c r="Q8" s="5"/>
      <c r="R8" s="5"/>
      <c r="S8" s="5"/>
      <c r="T8" s="160"/>
      <c r="U8" s="348"/>
      <c r="V8" s="348"/>
    </row>
    <row r="9" spans="2:22" ht="15.55" customHeight="1" x14ac:dyDescent="0.3">
      <c r="B9" s="345" t="s">
        <v>110</v>
      </c>
      <c r="C9" s="345"/>
      <c r="D9" s="21"/>
      <c r="E9" s="21"/>
      <c r="F9" s="21"/>
      <c r="G9" s="21"/>
      <c r="H9" s="21"/>
      <c r="I9" s="21"/>
      <c r="J9" s="17"/>
      <c r="K9" s="17"/>
      <c r="L9" s="17"/>
      <c r="M9" s="17"/>
      <c r="N9" s="207"/>
      <c r="O9" s="207"/>
      <c r="P9" s="207"/>
      <c r="Q9" s="6"/>
      <c r="R9" s="6"/>
      <c r="S9" s="6"/>
      <c r="T9" s="6"/>
      <c r="U9" s="5"/>
      <c r="V9" s="5"/>
    </row>
    <row r="10" spans="2:22" ht="13.4" customHeight="1" x14ac:dyDescent="0.3">
      <c r="B10" s="281" t="s">
        <v>130</v>
      </c>
      <c r="C10" s="224"/>
      <c r="D10" s="224"/>
      <c r="E10" s="224"/>
      <c r="F10" s="224"/>
      <c r="G10" s="224"/>
      <c r="H10" s="224"/>
      <c r="I10" s="224"/>
      <c r="J10" s="224"/>
      <c r="K10" s="224"/>
      <c r="L10" s="224"/>
      <c r="M10" s="17"/>
      <c r="N10" s="346"/>
      <c r="O10" s="346"/>
      <c r="P10" s="346"/>
      <c r="Q10" s="346"/>
      <c r="R10" s="346"/>
      <c r="S10" s="346"/>
      <c r="T10" s="346"/>
      <c r="U10" s="346"/>
      <c r="V10" s="346"/>
    </row>
    <row r="11" spans="2:22" ht="13.4" customHeight="1" x14ac:dyDescent="0.3">
      <c r="B11" s="226"/>
      <c r="C11" s="285"/>
      <c r="D11" s="285"/>
      <c r="E11" s="285"/>
      <c r="F11" s="285"/>
      <c r="G11" s="286"/>
      <c r="H11" s="286"/>
      <c r="I11" s="285"/>
      <c r="J11" s="285"/>
      <c r="K11" s="285"/>
      <c r="L11" s="285"/>
      <c r="M11" s="17"/>
      <c r="N11" s="174"/>
      <c r="O11" s="174"/>
      <c r="P11" s="174"/>
      <c r="Q11" s="174"/>
      <c r="R11" s="174"/>
      <c r="S11" s="174"/>
      <c r="T11" s="174"/>
      <c r="U11" s="174"/>
      <c r="V11" s="174"/>
    </row>
    <row r="12" spans="2:22" ht="13.4" customHeight="1" x14ac:dyDescent="0.3">
      <c r="B12" s="226"/>
      <c r="C12" s="285"/>
      <c r="D12" s="285"/>
      <c r="E12" s="285"/>
      <c r="F12" s="285"/>
      <c r="G12" s="285"/>
      <c r="H12" s="285"/>
      <c r="I12" s="285"/>
      <c r="J12" s="285"/>
      <c r="K12" s="285"/>
      <c r="L12" s="285"/>
      <c r="M12" s="17"/>
      <c r="N12" s="174" t="s">
        <v>15</v>
      </c>
      <c r="O12" s="174"/>
      <c r="P12" s="174"/>
      <c r="Q12" s="174"/>
      <c r="R12" s="174"/>
      <c r="S12" s="174"/>
      <c r="T12" s="174"/>
      <c r="U12" s="174"/>
      <c r="V12" s="174"/>
    </row>
    <row r="13" spans="2:22" ht="13.4" customHeight="1" x14ac:dyDescent="0.3">
      <c r="B13" s="226"/>
      <c r="C13" s="285"/>
      <c r="D13" s="285"/>
      <c r="E13" s="285"/>
      <c r="F13" s="285"/>
      <c r="G13" s="285"/>
      <c r="H13" s="285"/>
      <c r="I13" s="285"/>
      <c r="J13" s="285"/>
      <c r="K13" s="285"/>
      <c r="L13" s="285"/>
      <c r="M13" s="17"/>
      <c r="N13" s="174"/>
      <c r="O13" s="174"/>
      <c r="P13" s="174"/>
      <c r="Q13" s="174"/>
      <c r="R13" s="174"/>
      <c r="S13" s="174"/>
      <c r="T13" s="174"/>
      <c r="U13" s="174"/>
      <c r="V13" s="174"/>
    </row>
    <row r="14" spans="2:22" ht="13.4" customHeight="1" x14ac:dyDescent="0.3">
      <c r="B14" s="281" t="s">
        <v>131</v>
      </c>
      <c r="C14" s="224"/>
      <c r="D14" s="224"/>
      <c r="E14" s="224"/>
      <c r="F14" s="224"/>
      <c r="G14" s="224"/>
      <c r="H14" s="224"/>
      <c r="I14" s="224"/>
      <c r="J14" s="224"/>
      <c r="K14" s="224"/>
      <c r="L14" s="224"/>
      <c r="M14" s="17"/>
      <c r="N14" s="174"/>
      <c r="O14" s="174"/>
      <c r="P14" s="174"/>
      <c r="Q14" s="174"/>
      <c r="R14" s="174"/>
      <c r="S14" s="174"/>
      <c r="T14" s="174"/>
      <c r="U14" s="174"/>
      <c r="V14" s="174"/>
    </row>
    <row r="15" spans="2:22" ht="13.4" customHeight="1" x14ac:dyDescent="0.3">
      <c r="B15" s="226"/>
      <c r="C15" s="285"/>
      <c r="D15" s="285"/>
      <c r="E15" s="285"/>
      <c r="F15" s="285"/>
      <c r="G15" s="285"/>
      <c r="H15" s="285"/>
      <c r="I15" s="285"/>
      <c r="J15" s="285"/>
      <c r="K15" s="285"/>
      <c r="L15" s="285"/>
      <c r="M15" s="17"/>
      <c r="N15" s="174"/>
      <c r="O15" s="174"/>
      <c r="P15" s="174"/>
      <c r="Q15" s="174"/>
      <c r="R15" s="174"/>
      <c r="S15" s="174"/>
      <c r="T15" s="174"/>
      <c r="U15" s="174"/>
      <c r="V15" s="174"/>
    </row>
    <row r="16" spans="2:22" ht="13.4" customHeight="1" x14ac:dyDescent="0.3">
      <c r="B16" s="226"/>
      <c r="C16" s="285"/>
      <c r="D16" s="285"/>
      <c r="E16" s="285"/>
      <c r="F16" s="285"/>
      <c r="G16" s="285"/>
      <c r="H16" s="285"/>
      <c r="I16" s="285"/>
      <c r="J16" s="285"/>
      <c r="K16" s="285"/>
      <c r="L16" s="285"/>
      <c r="M16" s="17"/>
      <c r="N16" s="174"/>
      <c r="O16" s="174"/>
      <c r="P16" s="174"/>
      <c r="Q16" s="174"/>
      <c r="R16" s="174"/>
      <c r="S16" s="174"/>
      <c r="T16" s="174"/>
      <c r="U16" s="174"/>
      <c r="V16" s="174"/>
    </row>
    <row r="17" spans="2:29" ht="12.75" customHeight="1" x14ac:dyDescent="0.3">
      <c r="B17" s="226" t="s">
        <v>15</v>
      </c>
      <c r="C17" s="285"/>
      <c r="D17" s="285"/>
      <c r="E17" s="285"/>
      <c r="F17" s="285"/>
      <c r="G17" s="285"/>
      <c r="H17" s="285"/>
      <c r="I17" s="285"/>
      <c r="J17" s="285"/>
      <c r="K17" s="285"/>
      <c r="L17" s="285"/>
      <c r="M17" s="17"/>
      <c r="N17" s="64"/>
      <c r="O17" s="64"/>
      <c r="P17" s="64"/>
      <c r="Q17" s="64"/>
      <c r="R17" s="64"/>
      <c r="S17" s="64"/>
      <c r="T17" s="64"/>
      <c r="U17" s="64"/>
      <c r="V17" s="64"/>
    </row>
    <row r="18" spans="2:29" ht="12.75" customHeight="1" x14ac:dyDescent="0.3">
      <c r="B18" s="225"/>
      <c r="C18" s="225"/>
      <c r="D18" s="225"/>
      <c r="E18" s="225"/>
      <c r="F18" s="225"/>
      <c r="G18" s="225"/>
      <c r="H18" s="225"/>
      <c r="I18" s="225"/>
      <c r="J18" s="225"/>
      <c r="K18" s="225"/>
      <c r="L18" s="225"/>
      <c r="M18" s="17"/>
      <c r="N18" s="64"/>
      <c r="O18" s="64"/>
      <c r="P18" s="64"/>
      <c r="Q18" s="64"/>
      <c r="R18" s="64"/>
      <c r="S18" s="64"/>
      <c r="T18" s="64"/>
      <c r="U18" s="64"/>
      <c r="V18" s="64"/>
    </row>
    <row r="19" spans="2:29" s="31" customFormat="1" ht="18" customHeight="1" x14ac:dyDescent="0.3">
      <c r="B19" s="291" t="s">
        <v>1</v>
      </c>
      <c r="C19" s="291"/>
      <c r="D19" s="291"/>
      <c r="E19" s="291"/>
      <c r="F19" s="291"/>
      <c r="G19" s="42"/>
      <c r="M19" s="22"/>
      <c r="N19" s="306" t="s">
        <v>115</v>
      </c>
      <c r="O19" s="306"/>
      <c r="P19" s="306"/>
      <c r="Q19" s="306"/>
      <c r="R19" s="306"/>
      <c r="S19" s="306"/>
      <c r="T19" s="40" t="s">
        <v>51</v>
      </c>
      <c r="U19" s="197"/>
      <c r="V19" s="197"/>
    </row>
    <row r="20" spans="2:29" s="31" customFormat="1" ht="7" customHeight="1" x14ac:dyDescent="0.3">
      <c r="B20" s="196"/>
      <c r="C20" s="196"/>
      <c r="D20" s="196"/>
      <c r="E20" s="196"/>
      <c r="F20" s="196"/>
      <c r="G20" s="42"/>
      <c r="M20" s="22"/>
      <c r="N20" s="197"/>
      <c r="O20" s="197"/>
      <c r="P20" s="197"/>
      <c r="Q20" s="197"/>
      <c r="R20" s="197"/>
      <c r="S20" s="197"/>
      <c r="T20" s="442"/>
      <c r="U20" s="197"/>
      <c r="V20" s="197"/>
    </row>
    <row r="21" spans="2:29" s="31" customFormat="1" ht="21.9" customHeight="1" x14ac:dyDescent="0.3">
      <c r="B21" s="196"/>
      <c r="C21" s="196"/>
      <c r="D21" s="196"/>
      <c r="E21" s="271" t="s">
        <v>108</v>
      </c>
      <c r="F21" s="271" t="s">
        <v>109</v>
      </c>
      <c r="G21" s="42"/>
      <c r="H21" s="196"/>
      <c r="I21" s="196"/>
      <c r="J21" s="196"/>
      <c r="K21" s="196"/>
      <c r="L21" s="196"/>
      <c r="M21" s="22"/>
      <c r="Q21" s="179" t="s">
        <v>113</v>
      </c>
      <c r="S21" s="179" t="s">
        <v>114</v>
      </c>
      <c r="U21" s="197"/>
      <c r="V21" s="197"/>
    </row>
    <row r="22" spans="2:29" ht="16" customHeight="1" x14ac:dyDescent="0.3">
      <c r="C22" s="282" t="s">
        <v>89</v>
      </c>
      <c r="D22" s="223"/>
      <c r="E22" s="166">
        <v>0</v>
      </c>
      <c r="F22" s="166">
        <f>E22</f>
        <v>0</v>
      </c>
      <c r="L22" s="69"/>
      <c r="M22" s="17"/>
      <c r="N22" s="140" t="s">
        <v>107</v>
      </c>
      <c r="O22" s="141"/>
      <c r="P22" s="142"/>
      <c r="Q22" s="143">
        <v>0</v>
      </c>
      <c r="R22" s="153"/>
      <c r="S22" s="143">
        <v>0</v>
      </c>
      <c r="T22" s="153"/>
      <c r="U22" s="153"/>
      <c r="V22" s="153"/>
    </row>
    <row r="23" spans="2:29" ht="12.75" customHeight="1" x14ac:dyDescent="0.3">
      <c r="B23" s="230"/>
      <c r="C23" s="283"/>
      <c r="M23" s="17"/>
      <c r="N23" s="144" t="s">
        <v>53</v>
      </c>
      <c r="O23" s="108"/>
      <c r="P23" s="38"/>
      <c r="Q23" s="143">
        <v>0</v>
      </c>
      <c r="R23" s="153"/>
      <c r="S23" s="143">
        <v>0</v>
      </c>
      <c r="T23" s="228"/>
      <c r="U23" s="228"/>
      <c r="V23" s="228"/>
    </row>
    <row r="24" spans="2:29" ht="16" customHeight="1" x14ac:dyDescent="0.3">
      <c r="C24" s="282" t="s">
        <v>80</v>
      </c>
      <c r="D24" s="223"/>
      <c r="E24" s="167">
        <v>0</v>
      </c>
      <c r="F24" s="167">
        <v>0</v>
      </c>
      <c r="M24" s="17"/>
      <c r="N24" s="144" t="s">
        <v>54</v>
      </c>
      <c r="O24" s="108"/>
      <c r="P24" s="38"/>
      <c r="Q24" s="145">
        <f>Q25*Q26*Q27</f>
        <v>0</v>
      </c>
      <c r="R24" s="202"/>
      <c r="S24" s="145">
        <f t="shared" ref="S24" si="0">S25*S26*S27</f>
        <v>0</v>
      </c>
      <c r="T24" s="163"/>
      <c r="U24" s="163"/>
      <c r="V24" s="163"/>
    </row>
    <row r="25" spans="2:29" ht="13.5" customHeight="1" x14ac:dyDescent="0.3">
      <c r="C25" s="283"/>
      <c r="G25" s="17"/>
      <c r="N25" s="146" t="s">
        <v>100</v>
      </c>
      <c r="O25" s="109"/>
      <c r="P25" s="38"/>
      <c r="Q25" s="143">
        <v>0</v>
      </c>
      <c r="R25" s="153"/>
      <c r="S25" s="143">
        <v>0</v>
      </c>
      <c r="T25" s="163"/>
      <c r="U25" s="163"/>
      <c r="V25" s="163"/>
    </row>
    <row r="26" spans="2:29" ht="16" customHeight="1" x14ac:dyDescent="0.3">
      <c r="B26" s="17"/>
      <c r="C26" s="282" t="s">
        <v>16</v>
      </c>
      <c r="D26" s="223"/>
      <c r="E26" s="100">
        <v>0</v>
      </c>
      <c r="F26" s="100">
        <v>0</v>
      </c>
      <c r="G26" s="17"/>
      <c r="M26" s="17"/>
      <c r="N26" s="146" t="s">
        <v>11</v>
      </c>
      <c r="O26" s="109"/>
      <c r="P26" s="38"/>
      <c r="Q26" s="147">
        <v>0</v>
      </c>
      <c r="R26" s="153"/>
      <c r="S26" s="147">
        <v>0</v>
      </c>
      <c r="T26" s="163"/>
      <c r="U26" s="163"/>
      <c r="V26" s="163"/>
      <c r="Y26" s="352"/>
      <c r="Z26" s="353"/>
      <c r="AA26" s="353"/>
      <c r="AB26" s="353"/>
      <c r="AC26" s="353"/>
    </row>
    <row r="27" spans="2:29" ht="13.5" customHeight="1" x14ac:dyDescent="0.3">
      <c r="G27" s="32"/>
      <c r="M27" s="17"/>
      <c r="N27" s="146" t="s">
        <v>12</v>
      </c>
      <c r="O27" s="109"/>
      <c r="P27" s="38"/>
      <c r="Q27" s="148">
        <v>1.5</v>
      </c>
      <c r="R27" s="153"/>
      <c r="S27" s="206">
        <v>0</v>
      </c>
      <c r="T27" s="163"/>
      <c r="U27" s="163"/>
      <c r="V27" s="163"/>
      <c r="Y27" s="353"/>
      <c r="Z27" s="353"/>
      <c r="AA27" s="353"/>
      <c r="AB27" s="353"/>
      <c r="AC27" s="353"/>
    </row>
    <row r="28" spans="2:29" ht="13.5" customHeight="1" x14ac:dyDescent="0.3">
      <c r="B28" s="17"/>
      <c r="C28" s="292" t="s">
        <v>69</v>
      </c>
      <c r="D28" s="292"/>
      <c r="G28" s="17"/>
      <c r="M28" s="17"/>
      <c r="N28" s="149" t="s">
        <v>55</v>
      </c>
      <c r="O28" s="38"/>
      <c r="P28" s="38"/>
      <c r="Q28" s="143">
        <v>0</v>
      </c>
      <c r="R28" s="153"/>
      <c r="S28" s="143">
        <v>0</v>
      </c>
      <c r="T28" s="163"/>
      <c r="U28" s="163"/>
      <c r="V28" s="163"/>
      <c r="Y28" s="353"/>
      <c r="Z28" s="353"/>
      <c r="AA28" s="353"/>
      <c r="AB28" s="353"/>
      <c r="AC28" s="353"/>
    </row>
    <row r="29" spans="2:29" ht="16" customHeight="1" x14ac:dyDescent="0.3">
      <c r="C29" s="292"/>
      <c r="D29" s="292"/>
      <c r="E29" s="100">
        <v>0</v>
      </c>
      <c r="F29" s="100">
        <v>0</v>
      </c>
      <c r="G29" s="17"/>
      <c r="M29" s="17"/>
      <c r="N29" s="144" t="s">
        <v>56</v>
      </c>
      <c r="O29" s="108"/>
      <c r="P29" s="38"/>
      <c r="Q29" s="150">
        <f>SUM(Q30:Q33)</f>
        <v>0</v>
      </c>
      <c r="R29" s="203"/>
      <c r="S29" s="150">
        <f t="shared" ref="S29" si="1">SUM(S30:S33)</f>
        <v>0</v>
      </c>
      <c r="T29" s="163"/>
      <c r="U29" s="163"/>
      <c r="V29" s="163"/>
    </row>
    <row r="30" spans="2:29" ht="15.9" customHeight="1" thickBot="1" x14ac:dyDescent="0.35">
      <c r="B30" s="17"/>
      <c r="C30" s="17"/>
      <c r="D30" s="177"/>
      <c r="E30" s="17"/>
      <c r="F30" s="17"/>
      <c r="G30" s="17"/>
      <c r="H30" s="354"/>
      <c r="I30" s="355"/>
      <c r="J30" s="355"/>
      <c r="K30" s="355"/>
      <c r="L30" s="355"/>
      <c r="M30" s="17"/>
      <c r="N30" s="297" t="s">
        <v>7</v>
      </c>
      <c r="O30" s="298"/>
      <c r="P30" s="299"/>
      <c r="Q30" s="143">
        <v>0</v>
      </c>
      <c r="R30" s="153"/>
      <c r="S30" s="143">
        <v>0</v>
      </c>
      <c r="T30" s="163"/>
      <c r="U30" s="163"/>
      <c r="V30" s="163"/>
    </row>
    <row r="31" spans="2:29" ht="14.15" customHeight="1" x14ac:dyDescent="0.3">
      <c r="B31" s="211">
        <v>2026</v>
      </c>
      <c r="C31" s="295" t="s">
        <v>32</v>
      </c>
      <c r="D31" s="296"/>
      <c r="E31" s="111">
        <v>0</v>
      </c>
      <c r="F31" s="111">
        <v>0</v>
      </c>
      <c r="G31" s="32"/>
      <c r="H31" s="311" t="s">
        <v>70</v>
      </c>
      <c r="I31" s="312"/>
      <c r="J31" s="312"/>
      <c r="K31" s="312"/>
      <c r="L31" s="315"/>
      <c r="M31" s="17"/>
      <c r="N31" s="300" t="s">
        <v>8</v>
      </c>
      <c r="O31" s="301"/>
      <c r="P31" s="302"/>
      <c r="Q31" s="143">
        <v>0</v>
      </c>
      <c r="R31" s="153"/>
      <c r="S31" s="143">
        <v>0</v>
      </c>
      <c r="T31" s="163"/>
      <c r="U31" s="163"/>
      <c r="V31" s="163"/>
      <c r="Y31" s="16">
        <v>0</v>
      </c>
    </row>
    <row r="32" spans="2:29" ht="14.15" customHeight="1" x14ac:dyDescent="0.3">
      <c r="B32" s="212">
        <f>B31+1</f>
        <v>2027</v>
      </c>
      <c r="C32" s="293" t="s">
        <v>33</v>
      </c>
      <c r="D32" s="294"/>
      <c r="E32" s="111">
        <v>0</v>
      </c>
      <c r="F32" s="111">
        <v>0</v>
      </c>
      <c r="G32" s="17"/>
      <c r="H32" s="313"/>
      <c r="I32" s="314"/>
      <c r="J32" s="314"/>
      <c r="K32" s="314"/>
      <c r="L32" s="316"/>
      <c r="M32" s="17"/>
      <c r="N32" s="300" t="s">
        <v>9</v>
      </c>
      <c r="O32" s="301"/>
      <c r="P32" s="302"/>
      <c r="Q32" s="143">
        <v>0</v>
      </c>
      <c r="R32" s="153"/>
      <c r="S32" s="143">
        <v>0</v>
      </c>
      <c r="T32" s="163"/>
      <c r="U32" s="163"/>
      <c r="V32" s="163"/>
      <c r="W32" s="16" t="s">
        <v>45</v>
      </c>
      <c r="Y32" s="16" t="s">
        <v>123</v>
      </c>
    </row>
    <row r="33" spans="2:29" ht="14.15" customHeight="1" x14ac:dyDescent="0.3">
      <c r="B33" s="212">
        <f t="shared" ref="B33:B60" si="2">B32+1</f>
        <v>2028</v>
      </c>
      <c r="C33" s="293" t="s">
        <v>34</v>
      </c>
      <c r="D33" s="294"/>
      <c r="E33" s="111">
        <v>0</v>
      </c>
      <c r="F33" s="111">
        <v>0</v>
      </c>
      <c r="G33" s="17"/>
      <c r="H33" s="182"/>
      <c r="L33" s="192"/>
      <c r="M33" s="17"/>
      <c r="N33" s="300" t="s">
        <v>10</v>
      </c>
      <c r="O33" s="301"/>
      <c r="P33" s="302"/>
      <c r="Q33" s="143">
        <v>0</v>
      </c>
      <c r="R33" s="153"/>
      <c r="S33" s="143">
        <v>0</v>
      </c>
      <c r="T33" s="163"/>
      <c r="U33" s="163"/>
      <c r="V33" s="163"/>
      <c r="Y33" s="356"/>
      <c r="Z33" s="357"/>
      <c r="AA33" s="357"/>
      <c r="AB33" s="357"/>
      <c r="AC33" s="357"/>
    </row>
    <row r="34" spans="2:29" ht="14.15" customHeight="1" thickBot="1" x14ac:dyDescent="0.35">
      <c r="B34" s="212">
        <f t="shared" si="2"/>
        <v>2029</v>
      </c>
      <c r="C34" s="293" t="s">
        <v>35</v>
      </c>
      <c r="D34" s="294"/>
      <c r="E34" s="111">
        <v>0</v>
      </c>
      <c r="F34" s="111">
        <v>0</v>
      </c>
      <c r="G34" s="17"/>
      <c r="H34" s="309" t="s">
        <v>111</v>
      </c>
      <c r="I34" s="310"/>
      <c r="J34" s="270" t="str">
        <f>E21</f>
        <v>Investointi 1.</v>
      </c>
      <c r="K34" s="270" t="str">
        <f>F21</f>
        <v>Investointi 2.</v>
      </c>
      <c r="L34" s="183"/>
      <c r="M34" s="17"/>
      <c r="N34" s="144" t="s">
        <v>57</v>
      </c>
      <c r="O34" s="108"/>
      <c r="P34" s="38"/>
      <c r="Q34" s="145">
        <f>SUM(Q35:Q41)</f>
        <v>0</v>
      </c>
      <c r="R34" s="202"/>
      <c r="S34" s="145">
        <f t="shared" ref="S34" si="3">SUM(S35:S41)</f>
        <v>0</v>
      </c>
      <c r="T34" s="163"/>
      <c r="U34" s="163"/>
      <c r="V34" s="163"/>
      <c r="Y34" s="357"/>
      <c r="Z34" s="357"/>
      <c r="AA34" s="357"/>
      <c r="AB34" s="357"/>
      <c r="AC34" s="357"/>
    </row>
    <row r="35" spans="2:29" ht="14.15" customHeight="1" thickBot="1" x14ac:dyDescent="0.35">
      <c r="B35" s="213">
        <f t="shared" si="2"/>
        <v>2030</v>
      </c>
      <c r="C35" s="295" t="s">
        <v>36</v>
      </c>
      <c r="D35" s="296"/>
      <c r="E35" s="111">
        <v>0</v>
      </c>
      <c r="F35" s="111">
        <v>0</v>
      </c>
      <c r="G35" s="17"/>
      <c r="H35" s="309"/>
      <c r="I35" s="310"/>
      <c r="J35" s="110">
        <f>IF(E29=0,0,E29+NPV(E22,E31,E32,E33,E34,E35,E36,E37,E38,E39,E40,E41,E42,E43,E44,E45,E46,E47,E48,E49,E50,E51,E52,E53,E54,E55,E56,E57,E58,E59,E60))</f>
        <v>0</v>
      </c>
      <c r="K35" s="110">
        <f>IF(F29=0,0,F29+NPV(F22,F31,F32,F33,F34,F35,F36,F37,F38,F39,F40,F41,F42,F43,F44,F45,F46,F47,F48,F49,F50,F51,F52,F53,F54,F55,F56,F57,F58,F59,F60))</f>
        <v>0</v>
      </c>
      <c r="L35" s="273" t="s">
        <v>128</v>
      </c>
      <c r="M35" s="17"/>
      <c r="N35" s="151" t="s">
        <v>3</v>
      </c>
      <c r="O35" s="38"/>
      <c r="P35" s="38"/>
      <c r="Q35" s="143">
        <v>0</v>
      </c>
      <c r="R35" s="153"/>
      <c r="S35" s="143">
        <v>0</v>
      </c>
      <c r="T35" s="163"/>
      <c r="U35" s="163"/>
      <c r="V35" s="163"/>
    </row>
    <row r="36" spans="2:29" ht="14.15" customHeight="1" thickBot="1" x14ac:dyDescent="0.35">
      <c r="B36" s="212">
        <f t="shared" si="2"/>
        <v>2031</v>
      </c>
      <c r="C36" s="293" t="s">
        <v>37</v>
      </c>
      <c r="D36" s="294"/>
      <c r="E36" s="111">
        <v>0</v>
      </c>
      <c r="F36" s="111">
        <v>0</v>
      </c>
      <c r="G36" s="17"/>
      <c r="H36" s="184"/>
      <c r="I36" s="185"/>
      <c r="J36" s="185"/>
      <c r="K36" s="185"/>
      <c r="L36" s="186"/>
      <c r="M36" s="17"/>
      <c r="N36" s="151" t="s">
        <v>4</v>
      </c>
      <c r="O36" s="38"/>
      <c r="P36" s="38"/>
      <c r="Q36" s="143">
        <v>0</v>
      </c>
      <c r="R36" s="153"/>
      <c r="S36" s="143">
        <v>0</v>
      </c>
      <c r="T36" s="163"/>
      <c r="U36" s="163"/>
      <c r="V36" s="163"/>
    </row>
    <row r="37" spans="2:29" ht="14.15" customHeight="1" x14ac:dyDescent="0.3">
      <c r="B37" s="212">
        <f t="shared" si="2"/>
        <v>2032</v>
      </c>
      <c r="C37" s="293" t="s">
        <v>38</v>
      </c>
      <c r="D37" s="294"/>
      <c r="E37" s="111">
        <v>0</v>
      </c>
      <c r="F37" s="111">
        <v>0</v>
      </c>
      <c r="G37" s="17"/>
      <c r="H37" s="287" t="s">
        <v>105</v>
      </c>
      <c r="I37" s="288"/>
      <c r="J37" s="288"/>
      <c r="K37" s="288"/>
      <c r="L37" s="317"/>
      <c r="M37" s="17"/>
      <c r="N37" s="303" t="s">
        <v>106</v>
      </c>
      <c r="O37" s="304"/>
      <c r="P37" s="305"/>
      <c r="Q37" s="143">
        <v>0</v>
      </c>
      <c r="R37" s="153">
        <v>0</v>
      </c>
      <c r="S37" s="143">
        <v>0</v>
      </c>
      <c r="T37" s="163"/>
      <c r="U37" s="163"/>
      <c r="V37" s="163"/>
    </row>
    <row r="38" spans="2:29" ht="14.15" customHeight="1" x14ac:dyDescent="0.3">
      <c r="B38" s="212">
        <f t="shared" si="2"/>
        <v>2033</v>
      </c>
      <c r="C38" s="293" t="s">
        <v>39</v>
      </c>
      <c r="D38" s="294"/>
      <c r="E38" s="111">
        <v>0</v>
      </c>
      <c r="F38" s="111">
        <v>0</v>
      </c>
      <c r="G38" s="17"/>
      <c r="H38" s="289"/>
      <c r="I38" s="290"/>
      <c r="J38" s="290"/>
      <c r="K38" s="290"/>
      <c r="L38" s="318"/>
      <c r="M38" s="17"/>
      <c r="N38" s="303" t="s">
        <v>6</v>
      </c>
      <c r="O38" s="304"/>
      <c r="P38" s="305"/>
      <c r="Q38" s="143">
        <v>0</v>
      </c>
      <c r="R38" s="153"/>
      <c r="S38" s="143">
        <v>0</v>
      </c>
      <c r="T38" s="163"/>
      <c r="U38" s="163"/>
      <c r="V38" s="163"/>
    </row>
    <row r="39" spans="2:29" ht="14.15" customHeight="1" x14ac:dyDescent="0.3">
      <c r="B39" s="212">
        <f t="shared" si="2"/>
        <v>2034</v>
      </c>
      <c r="C39" s="293" t="s">
        <v>40</v>
      </c>
      <c r="D39" s="294"/>
      <c r="E39" s="111">
        <v>0</v>
      </c>
      <c r="F39" s="111">
        <v>0</v>
      </c>
      <c r="G39" s="17"/>
      <c r="H39" s="182"/>
      <c r="L39" s="183"/>
      <c r="M39" s="17"/>
      <c r="N39" s="303" t="s">
        <v>14</v>
      </c>
      <c r="O39" s="304"/>
      <c r="P39" s="305"/>
      <c r="Q39" s="143">
        <v>0</v>
      </c>
      <c r="R39" s="153">
        <v>0</v>
      </c>
      <c r="S39" s="143">
        <v>0</v>
      </c>
      <c r="T39" s="163"/>
      <c r="U39" s="163"/>
      <c r="V39" s="163"/>
    </row>
    <row r="40" spans="2:29" ht="14.15" customHeight="1" thickBot="1" x14ac:dyDescent="0.35">
      <c r="B40" s="213">
        <f t="shared" si="2"/>
        <v>2035</v>
      </c>
      <c r="C40" s="295" t="s">
        <v>21</v>
      </c>
      <c r="D40" s="296"/>
      <c r="E40" s="111">
        <v>0</v>
      </c>
      <c r="F40" s="111">
        <v>0</v>
      </c>
      <c r="G40" s="17"/>
      <c r="H40" s="182"/>
      <c r="J40" s="270" t="str">
        <f>E21</f>
        <v>Investointi 1.</v>
      </c>
      <c r="K40" s="270" t="str">
        <f>F21</f>
        <v>Investointi 2.</v>
      </c>
      <c r="L40" s="183"/>
      <c r="M40" s="17"/>
      <c r="N40" s="303" t="s">
        <v>13</v>
      </c>
      <c r="O40" s="304"/>
      <c r="P40" s="305"/>
      <c r="Q40" s="143">
        <v>0</v>
      </c>
      <c r="R40" s="153">
        <v>0</v>
      </c>
      <c r="S40" s="143">
        <v>0</v>
      </c>
      <c r="T40" s="163"/>
      <c r="U40" s="163"/>
      <c r="V40" s="163"/>
      <c r="Y40" s="198"/>
      <c r="Z40" s="134"/>
      <c r="AA40" s="134"/>
      <c r="AB40" s="134"/>
      <c r="AC40" s="199"/>
    </row>
    <row r="41" spans="2:29" ht="14.15" customHeight="1" thickBot="1" x14ac:dyDescent="0.35">
      <c r="B41" s="212">
        <f t="shared" si="2"/>
        <v>2036</v>
      </c>
      <c r="C41" s="293" t="s">
        <v>22</v>
      </c>
      <c r="D41" s="294"/>
      <c r="E41" s="111">
        <v>0</v>
      </c>
      <c r="F41" s="111">
        <v>0</v>
      </c>
      <c r="G41" s="17"/>
      <c r="H41" s="307" t="s">
        <v>19</v>
      </c>
      <c r="I41" s="308"/>
      <c r="J41" s="112">
        <f>IF(E31=0,0,IRR(E29:E60))</f>
        <v>0</v>
      </c>
      <c r="K41" s="112">
        <f>IF(F31=0,0,IRR(F29:F60))</f>
        <v>0</v>
      </c>
      <c r="L41" s="273"/>
      <c r="N41" s="303" t="s">
        <v>2</v>
      </c>
      <c r="O41" s="304"/>
      <c r="P41" s="305"/>
      <c r="Q41" s="143">
        <v>0</v>
      </c>
      <c r="R41" s="153"/>
      <c r="S41" s="143">
        <v>0</v>
      </c>
      <c r="T41" s="163"/>
      <c r="U41" s="163"/>
      <c r="V41" s="163"/>
      <c r="Y41" s="200"/>
      <c r="Z41" s="128"/>
      <c r="AA41" s="128"/>
      <c r="AB41" s="128"/>
      <c r="AC41" s="201"/>
    </row>
    <row r="42" spans="2:29" ht="14.15" customHeight="1" thickBot="1" x14ac:dyDescent="0.35">
      <c r="B42" s="212">
        <f t="shared" si="2"/>
        <v>2037</v>
      </c>
      <c r="C42" s="293" t="s">
        <v>23</v>
      </c>
      <c r="D42" s="294"/>
      <c r="E42" s="111">
        <v>0</v>
      </c>
      <c r="F42" s="111">
        <v>0</v>
      </c>
      <c r="G42" s="17"/>
      <c r="H42" s="120"/>
      <c r="I42" s="173"/>
      <c r="J42" s="173"/>
      <c r="K42" s="173"/>
      <c r="L42" s="121"/>
      <c r="N42" s="275" t="s">
        <v>91</v>
      </c>
      <c r="O42" s="276"/>
      <c r="P42" s="277"/>
      <c r="Q42" s="152">
        <f>Q23+Q24+Q28+Q29+Q34</f>
        <v>0</v>
      </c>
      <c r="R42" s="204"/>
      <c r="S42" s="152">
        <f>S23+S24+S28+S29+S34</f>
        <v>0</v>
      </c>
      <c r="T42" s="163"/>
      <c r="U42" s="163"/>
      <c r="V42" s="163"/>
    </row>
    <row r="43" spans="2:29" ht="14.15" customHeight="1" thickBot="1" x14ac:dyDescent="0.35">
      <c r="B43" s="212">
        <f t="shared" si="2"/>
        <v>2038</v>
      </c>
      <c r="C43" s="293" t="s">
        <v>25</v>
      </c>
      <c r="D43" s="294"/>
      <c r="E43" s="111">
        <v>0</v>
      </c>
      <c r="F43" s="111">
        <v>0</v>
      </c>
      <c r="G43" s="17"/>
      <c r="H43" s="287" t="s">
        <v>101</v>
      </c>
      <c r="I43" s="288"/>
      <c r="J43" s="288"/>
      <c r="K43" s="288"/>
      <c r="L43" s="317"/>
      <c r="N43" s="278" t="s">
        <v>103</v>
      </c>
      <c r="O43" s="279"/>
      <c r="P43" s="279"/>
      <c r="Q43" s="161">
        <f>Q22-Q42</f>
        <v>0</v>
      </c>
      <c r="R43" s="205"/>
      <c r="S43" s="161">
        <f>S22-S42</f>
        <v>0</v>
      </c>
      <c r="T43" s="163"/>
      <c r="U43" s="163"/>
      <c r="V43" s="163"/>
    </row>
    <row r="44" spans="2:29" ht="14.15" customHeight="1" x14ac:dyDescent="0.3">
      <c r="B44" s="212">
        <f t="shared" si="2"/>
        <v>2039</v>
      </c>
      <c r="C44" s="293" t="s">
        <v>24</v>
      </c>
      <c r="D44" s="294"/>
      <c r="E44" s="111">
        <v>0</v>
      </c>
      <c r="F44" s="111">
        <v>0</v>
      </c>
      <c r="G44" s="17"/>
      <c r="H44" s="289"/>
      <c r="I44" s="290"/>
      <c r="J44" s="290"/>
      <c r="K44" s="290"/>
      <c r="L44" s="318"/>
      <c r="T44" s="227"/>
      <c r="U44" s="227"/>
      <c r="V44" s="227"/>
    </row>
    <row r="45" spans="2:29" ht="14.15" customHeight="1" x14ac:dyDescent="0.3">
      <c r="B45" s="213">
        <f t="shared" si="2"/>
        <v>2040</v>
      </c>
      <c r="C45" s="295" t="s">
        <v>26</v>
      </c>
      <c r="D45" s="296"/>
      <c r="E45" s="111">
        <v>0</v>
      </c>
      <c r="F45" s="111">
        <v>0</v>
      </c>
      <c r="G45" s="17"/>
      <c r="H45" s="182"/>
      <c r="L45" s="183"/>
      <c r="N45" s="280" t="s">
        <v>85</v>
      </c>
      <c r="O45" s="280"/>
      <c r="P45" s="280"/>
      <c r="Q45" s="280"/>
      <c r="R45" s="280"/>
      <c r="S45" s="280"/>
      <c r="T45" s="280"/>
      <c r="U45" s="280"/>
      <c r="V45" s="280"/>
    </row>
    <row r="46" spans="2:29" ht="14.15" customHeight="1" thickBot="1" x14ac:dyDescent="0.35">
      <c r="B46" s="212">
        <f t="shared" si="2"/>
        <v>2041</v>
      </c>
      <c r="C46" s="293" t="s">
        <v>27</v>
      </c>
      <c r="D46" s="294"/>
      <c r="E46" s="111">
        <v>0</v>
      </c>
      <c r="F46" s="111">
        <v>0</v>
      </c>
      <c r="G46" s="17"/>
      <c r="H46" s="127"/>
      <c r="I46" s="128"/>
      <c r="J46" s="191" t="str">
        <f>E21</f>
        <v>Investointi 1.</v>
      </c>
      <c r="K46" s="191" t="str">
        <f>F21</f>
        <v>Investointi 2.</v>
      </c>
      <c r="L46" s="129"/>
      <c r="N46" s="165"/>
      <c r="O46" s="165"/>
      <c r="P46" s="165"/>
      <c r="Q46" s="165"/>
      <c r="R46" s="165"/>
      <c r="S46" s="165"/>
      <c r="T46" s="165"/>
      <c r="U46" s="165"/>
      <c r="V46" s="165"/>
    </row>
    <row r="47" spans="2:29" ht="14.15" customHeight="1" thickBot="1" x14ac:dyDescent="0.35">
      <c r="B47" s="212">
        <f t="shared" si="2"/>
        <v>2042</v>
      </c>
      <c r="C47" s="293" t="s">
        <v>28</v>
      </c>
      <c r="D47" s="294"/>
      <c r="E47" s="111">
        <v>0</v>
      </c>
      <c r="F47" s="111">
        <v>0</v>
      </c>
      <c r="H47" s="307" t="s">
        <v>18</v>
      </c>
      <c r="I47" s="308"/>
      <c r="J47" s="110">
        <f>IF(E24=0,0,IF(E26&gt;0,0,(E61/E24)-PMT(E22,E24,E29)))</f>
        <v>0</v>
      </c>
      <c r="K47" s="110">
        <f>IF(F24=0,0,IF(F26&gt;0,0,(F61/F24)-PMT(F22,F24,F29)))</f>
        <v>0</v>
      </c>
      <c r="L47" s="273" t="s">
        <v>128</v>
      </c>
      <c r="N47" s="274"/>
      <c r="O47" s="274"/>
      <c r="P47" s="274"/>
      <c r="Q47" s="274"/>
      <c r="R47" s="274"/>
      <c r="S47" s="274"/>
      <c r="T47" s="274"/>
      <c r="U47" s="274"/>
      <c r="V47" s="274"/>
    </row>
    <row r="48" spans="2:29" ht="14.15" customHeight="1" thickBot="1" x14ac:dyDescent="0.35">
      <c r="B48" s="212">
        <f t="shared" si="2"/>
        <v>2043</v>
      </c>
      <c r="C48" s="293" t="s">
        <v>29</v>
      </c>
      <c r="D48" s="294"/>
      <c r="E48" s="111">
        <v>0</v>
      </c>
      <c r="F48" s="111">
        <v>0</v>
      </c>
      <c r="H48" s="182"/>
      <c r="L48" s="183"/>
      <c r="N48" s="328"/>
      <c r="O48" s="328"/>
      <c r="P48" s="328"/>
      <c r="Q48" s="328"/>
      <c r="R48" s="328"/>
      <c r="S48" s="328"/>
      <c r="T48" s="328"/>
      <c r="U48" s="328"/>
      <c r="V48" s="328"/>
    </row>
    <row r="49" spans="2:29" ht="14.15" customHeight="1" x14ac:dyDescent="0.3">
      <c r="B49" s="212">
        <f t="shared" si="2"/>
        <v>2044</v>
      </c>
      <c r="C49" s="293" t="s">
        <v>30</v>
      </c>
      <c r="D49" s="294"/>
      <c r="E49" s="111">
        <v>0</v>
      </c>
      <c r="F49" s="111">
        <v>0</v>
      </c>
      <c r="H49" s="287" t="s">
        <v>102</v>
      </c>
      <c r="I49" s="288"/>
      <c r="J49" s="288"/>
      <c r="K49" s="288"/>
      <c r="L49" s="317"/>
      <c r="N49" s="284"/>
      <c r="O49" s="284"/>
      <c r="P49" s="284"/>
      <c r="Q49" s="284"/>
      <c r="R49" s="284"/>
      <c r="S49" s="284"/>
      <c r="T49" s="284"/>
      <c r="U49" s="284"/>
      <c r="V49" s="284"/>
      <c r="Y49" s="326"/>
      <c r="Z49" s="326"/>
      <c r="AA49" s="326"/>
      <c r="AB49" s="326"/>
      <c r="AC49" s="326"/>
    </row>
    <row r="50" spans="2:29" ht="14.15" customHeight="1" x14ac:dyDescent="0.3">
      <c r="B50" s="214">
        <f t="shared" si="2"/>
        <v>2045</v>
      </c>
      <c r="C50" s="295" t="s">
        <v>31</v>
      </c>
      <c r="D50" s="296"/>
      <c r="E50" s="111">
        <v>0</v>
      </c>
      <c r="F50" s="111">
        <v>0</v>
      </c>
      <c r="H50" s="289"/>
      <c r="I50" s="290"/>
      <c r="J50" s="290"/>
      <c r="K50" s="290"/>
      <c r="L50" s="318"/>
      <c r="N50" s="274">
        <v>0</v>
      </c>
      <c r="O50" s="274"/>
      <c r="P50" s="274"/>
      <c r="Q50" s="274"/>
      <c r="R50" s="274"/>
      <c r="S50" s="274"/>
      <c r="T50" s="274"/>
      <c r="U50" s="274"/>
      <c r="V50" s="274"/>
      <c r="Y50" s="327"/>
      <c r="Z50" s="327"/>
      <c r="AA50" s="327"/>
      <c r="AB50" s="327"/>
      <c r="AC50" s="327"/>
    </row>
    <row r="51" spans="2:29" ht="14.15" customHeight="1" x14ac:dyDescent="0.3">
      <c r="B51" s="215">
        <f t="shared" si="2"/>
        <v>2046</v>
      </c>
      <c r="C51" s="293" t="s">
        <v>68</v>
      </c>
      <c r="D51" s="294"/>
      <c r="E51" s="111">
        <v>0</v>
      </c>
      <c r="F51" s="111">
        <v>0</v>
      </c>
      <c r="H51" s="125"/>
      <c r="I51" s="180"/>
      <c r="L51" s="126"/>
      <c r="N51" s="274"/>
      <c r="O51" s="274"/>
      <c r="P51" s="274"/>
      <c r="Q51" s="274"/>
      <c r="R51" s="274"/>
      <c r="S51" s="274"/>
      <c r="T51" s="274"/>
      <c r="U51" s="274"/>
      <c r="V51" s="274"/>
      <c r="Y51" s="326"/>
      <c r="Z51" s="326"/>
      <c r="AA51" s="326"/>
      <c r="AB51" s="326"/>
      <c r="AC51" s="326"/>
    </row>
    <row r="52" spans="2:29" ht="14.15" customHeight="1" thickBot="1" x14ac:dyDescent="0.35">
      <c r="B52" s="215">
        <f t="shared" si="2"/>
        <v>2047</v>
      </c>
      <c r="C52" s="293" t="s">
        <v>67</v>
      </c>
      <c r="D52" s="294"/>
      <c r="E52" s="111">
        <v>0</v>
      </c>
      <c r="F52" s="111">
        <v>0</v>
      </c>
      <c r="H52" s="329" t="s">
        <v>124</v>
      </c>
      <c r="I52" s="330"/>
      <c r="J52" s="229" t="str">
        <f>E21</f>
        <v>Investointi 1.</v>
      </c>
      <c r="K52" s="229" t="str">
        <f>F21</f>
        <v>Investointi 2.</v>
      </c>
      <c r="L52" s="183"/>
      <c r="N52" s="274">
        <v>0</v>
      </c>
      <c r="O52" s="274"/>
      <c r="P52" s="274"/>
      <c r="Q52" s="274"/>
      <c r="R52" s="274"/>
      <c r="S52" s="274"/>
      <c r="T52" s="274"/>
      <c r="U52" s="274"/>
      <c r="V52" s="274"/>
      <c r="Y52" s="326"/>
      <c r="Z52" s="326"/>
      <c r="AA52" s="326"/>
      <c r="AB52" s="326"/>
      <c r="AC52" s="326"/>
    </row>
    <row r="53" spans="2:29" ht="14.15" customHeight="1" thickBot="1" x14ac:dyDescent="0.35">
      <c r="B53" s="215">
        <f t="shared" si="2"/>
        <v>2048</v>
      </c>
      <c r="C53" s="293" t="s">
        <v>66</v>
      </c>
      <c r="D53" s="294"/>
      <c r="E53" s="111">
        <v>0</v>
      </c>
      <c r="F53" s="111">
        <v>0</v>
      </c>
      <c r="H53" s="329"/>
      <c r="I53" s="330"/>
      <c r="J53" s="114">
        <f>IF(E24=0,0,-E29/((E61-E26)/E24))</f>
        <v>0</v>
      </c>
      <c r="K53" s="114">
        <f>IF(F24=0,0,-F29/((F61-F26)/F24))</f>
        <v>0</v>
      </c>
      <c r="L53" s="273" t="s">
        <v>129</v>
      </c>
      <c r="N53" s="274">
        <v>0</v>
      </c>
      <c r="O53" s="274"/>
      <c r="P53" s="274"/>
      <c r="Q53" s="274"/>
      <c r="R53" s="274"/>
      <c r="S53" s="274"/>
      <c r="T53" s="274"/>
      <c r="U53" s="274"/>
      <c r="V53" s="274"/>
    </row>
    <row r="54" spans="2:29" ht="14.15" customHeight="1" thickBot="1" x14ac:dyDescent="0.35">
      <c r="B54" s="215">
        <f t="shared" si="2"/>
        <v>2049</v>
      </c>
      <c r="C54" s="293" t="s">
        <v>65</v>
      </c>
      <c r="D54" s="294"/>
      <c r="E54" s="111">
        <v>0</v>
      </c>
      <c r="F54" s="111">
        <v>0</v>
      </c>
      <c r="H54" s="331"/>
      <c r="I54" s="332"/>
      <c r="J54" s="185"/>
      <c r="K54" s="185"/>
      <c r="L54" s="186"/>
      <c r="N54" s="274"/>
      <c r="O54" s="274"/>
      <c r="P54" s="274"/>
      <c r="Q54" s="274"/>
      <c r="R54" s="274"/>
      <c r="S54" s="274"/>
      <c r="T54" s="274"/>
      <c r="U54" s="274"/>
      <c r="V54" s="274"/>
    </row>
    <row r="55" spans="2:29" ht="14.15" customHeight="1" x14ac:dyDescent="0.3">
      <c r="B55" s="216">
        <f t="shared" si="2"/>
        <v>2050</v>
      </c>
      <c r="C55" s="295" t="s">
        <v>64</v>
      </c>
      <c r="D55" s="296"/>
      <c r="E55" s="111">
        <v>0</v>
      </c>
      <c r="F55" s="111">
        <v>0</v>
      </c>
      <c r="G55" s="17"/>
      <c r="H55" s="311" t="s">
        <v>72</v>
      </c>
      <c r="I55" s="312"/>
      <c r="J55" s="312"/>
      <c r="K55" s="312"/>
      <c r="L55" s="315"/>
      <c r="N55" s="274">
        <v>0</v>
      </c>
      <c r="O55" s="274"/>
      <c r="P55" s="274"/>
      <c r="Q55" s="274"/>
      <c r="R55" s="274"/>
      <c r="S55" s="274"/>
      <c r="T55" s="274"/>
      <c r="U55" s="274"/>
      <c r="V55" s="274"/>
    </row>
    <row r="56" spans="2:29" ht="14.15" customHeight="1" x14ac:dyDescent="0.3">
      <c r="B56" s="215">
        <f t="shared" si="2"/>
        <v>2051</v>
      </c>
      <c r="C56" s="293" t="s">
        <v>63</v>
      </c>
      <c r="D56" s="294"/>
      <c r="E56" s="111">
        <v>0</v>
      </c>
      <c r="F56" s="111">
        <v>0</v>
      </c>
      <c r="G56" s="17"/>
      <c r="H56" s="313"/>
      <c r="I56" s="314"/>
      <c r="J56" s="314"/>
      <c r="K56" s="314"/>
      <c r="L56" s="316"/>
      <c r="N56" s="274"/>
      <c r="O56" s="274"/>
      <c r="P56" s="274"/>
      <c r="Q56" s="274"/>
      <c r="R56" s="274"/>
      <c r="S56" s="274"/>
      <c r="T56" s="274"/>
      <c r="U56" s="274"/>
      <c r="V56" s="274"/>
    </row>
    <row r="57" spans="2:29" ht="14.15" customHeight="1" x14ac:dyDescent="0.3">
      <c r="B57" s="215">
        <f t="shared" si="2"/>
        <v>2052</v>
      </c>
      <c r="C57" s="293" t="s">
        <v>62</v>
      </c>
      <c r="D57" s="294"/>
      <c r="E57" s="111">
        <v>0</v>
      </c>
      <c r="F57" s="111">
        <v>0</v>
      </c>
      <c r="G57" s="17"/>
      <c r="H57" s="182"/>
      <c r="L57" s="183"/>
      <c r="N57" s="274"/>
      <c r="O57" s="274"/>
      <c r="P57" s="274"/>
      <c r="Q57" s="274"/>
      <c r="R57" s="274"/>
      <c r="S57" s="274"/>
      <c r="T57" s="274"/>
      <c r="U57" s="274"/>
      <c r="V57" s="274"/>
    </row>
    <row r="58" spans="2:29" ht="14.15" customHeight="1" thickBot="1" x14ac:dyDescent="0.35">
      <c r="B58" s="215">
        <f t="shared" si="2"/>
        <v>2053</v>
      </c>
      <c r="C58" s="293" t="s">
        <v>61</v>
      </c>
      <c r="D58" s="294"/>
      <c r="E58" s="111">
        <v>0</v>
      </c>
      <c r="F58" s="111">
        <v>0</v>
      </c>
      <c r="G58" s="17"/>
      <c r="H58" s="324" t="s">
        <v>112</v>
      </c>
      <c r="I58" s="325"/>
      <c r="J58" s="191" t="str">
        <f>E21</f>
        <v>Investointi 1.</v>
      </c>
      <c r="K58" s="191" t="str">
        <f>F21</f>
        <v>Investointi 2.</v>
      </c>
      <c r="L58" s="164"/>
      <c r="N58" s="274"/>
      <c r="O58" s="274"/>
      <c r="P58" s="274"/>
      <c r="Q58" s="274"/>
      <c r="R58" s="274"/>
      <c r="S58" s="274"/>
      <c r="T58" s="274"/>
      <c r="U58" s="274"/>
      <c r="V58" s="274"/>
    </row>
    <row r="59" spans="2:29" ht="14.15" customHeight="1" thickBot="1" x14ac:dyDescent="0.35">
      <c r="B59" s="215">
        <f t="shared" si="2"/>
        <v>2054</v>
      </c>
      <c r="C59" s="293" t="s">
        <v>60</v>
      </c>
      <c r="D59" s="294"/>
      <c r="E59" s="111">
        <v>0</v>
      </c>
      <c r="F59" s="111">
        <v>0</v>
      </c>
      <c r="G59" s="17"/>
      <c r="H59" s="324"/>
      <c r="I59" s="325"/>
      <c r="J59" s="112">
        <f>IF(E24=0,0,((E61-E26)/E24-(-E29-E26)/E24)/((-E29+E26)/2))</f>
        <v>0</v>
      </c>
      <c r="K59" s="112">
        <f>IF(F24=0,0,((F61-F26)/F24-(-F29-F26)/F24)/((-F29+F26)/2))</f>
        <v>0</v>
      </c>
      <c r="L59" s="272"/>
      <c r="N59" s="274"/>
      <c r="O59" s="274"/>
      <c r="P59" s="274"/>
      <c r="Q59" s="274"/>
      <c r="R59" s="274"/>
      <c r="S59" s="274"/>
      <c r="T59" s="274"/>
      <c r="U59" s="274"/>
      <c r="V59" s="274"/>
      <c r="Y59" s="320"/>
      <c r="Z59" s="319"/>
      <c r="AA59" s="319"/>
      <c r="AB59" s="319"/>
      <c r="AC59" s="319"/>
    </row>
    <row r="60" spans="2:29" ht="14.15" customHeight="1" thickBot="1" x14ac:dyDescent="0.35">
      <c r="B60" s="215">
        <f t="shared" si="2"/>
        <v>2055</v>
      </c>
      <c r="C60" s="293" t="s">
        <v>59</v>
      </c>
      <c r="D60" s="294"/>
      <c r="E60" s="111">
        <v>0</v>
      </c>
      <c r="F60" s="111">
        <v>0</v>
      </c>
      <c r="G60" s="17"/>
      <c r="H60" s="184"/>
      <c r="I60" s="185"/>
      <c r="J60" s="185"/>
      <c r="K60" s="185"/>
      <c r="L60" s="186"/>
      <c r="N60" s="274"/>
      <c r="O60" s="274"/>
      <c r="P60" s="274"/>
      <c r="Q60" s="274"/>
      <c r="R60" s="274"/>
      <c r="S60" s="274"/>
      <c r="T60" s="274"/>
      <c r="U60" s="274"/>
      <c r="V60" s="274"/>
      <c r="Y60" s="319"/>
      <c r="Z60" s="319"/>
      <c r="AA60" s="319"/>
      <c r="AB60" s="176"/>
      <c r="AC60" s="176"/>
    </row>
    <row r="61" spans="2:29" ht="19.3" customHeight="1" x14ac:dyDescent="0.3">
      <c r="B61" s="17"/>
      <c r="C61" s="321" t="s">
        <v>0</v>
      </c>
      <c r="D61" s="322"/>
      <c r="E61" s="169">
        <f>SUM(E31:E60)</f>
        <v>0</v>
      </c>
      <c r="F61" s="169">
        <f>SUM(F31:F60)</f>
        <v>0</v>
      </c>
      <c r="G61" s="17"/>
      <c r="N61" s="274"/>
      <c r="O61" s="274"/>
      <c r="P61" s="274"/>
      <c r="Q61" s="274"/>
      <c r="R61" s="274"/>
      <c r="S61" s="274"/>
      <c r="T61" s="274"/>
      <c r="U61" s="274"/>
      <c r="V61" s="274"/>
      <c r="Y61" s="320"/>
      <c r="Z61" s="319"/>
      <c r="AA61" s="319"/>
      <c r="AB61" s="319"/>
      <c r="AC61" s="319"/>
    </row>
    <row r="62" spans="2:29" ht="9.9" customHeight="1" x14ac:dyDescent="0.3">
      <c r="C62" s="17"/>
      <c r="D62" s="17"/>
      <c r="E62" s="17"/>
      <c r="F62" s="17"/>
      <c r="G62" s="17"/>
      <c r="N62" s="274"/>
      <c r="O62" s="274"/>
      <c r="P62" s="274"/>
      <c r="Q62" s="274"/>
      <c r="R62" s="274"/>
      <c r="S62" s="274"/>
      <c r="T62" s="274"/>
      <c r="U62" s="274"/>
      <c r="V62" s="274"/>
    </row>
    <row r="63" spans="2:29" ht="12.65" customHeight="1" x14ac:dyDescent="0.3">
      <c r="C63" s="17"/>
      <c r="D63" s="17"/>
      <c r="E63" s="17"/>
      <c r="F63" s="17"/>
      <c r="G63" s="17"/>
      <c r="H63" s="188"/>
      <c r="I63" s="122"/>
      <c r="J63" s="122"/>
      <c r="K63" s="80" t="s">
        <v>43</v>
      </c>
      <c r="N63" s="274"/>
      <c r="O63" s="274"/>
      <c r="P63" s="274"/>
      <c r="Q63" s="274"/>
      <c r="R63" s="274"/>
      <c r="S63" s="274"/>
      <c r="T63" s="274"/>
      <c r="U63" s="274"/>
      <c r="V63" s="274"/>
    </row>
    <row r="64" spans="2:29" ht="12.65" customHeight="1" x14ac:dyDescent="0.3">
      <c r="C64" s="17"/>
      <c r="D64" s="17"/>
      <c r="E64" s="17"/>
      <c r="F64" s="17"/>
      <c r="G64" s="17"/>
      <c r="I64" s="77"/>
      <c r="J64" s="77"/>
      <c r="K64" s="115"/>
      <c r="N64" s="274"/>
      <c r="O64" s="274"/>
      <c r="P64" s="274"/>
      <c r="Q64" s="274"/>
      <c r="R64" s="274"/>
      <c r="S64" s="274"/>
      <c r="T64" s="274"/>
      <c r="U64" s="274"/>
      <c r="V64" s="274"/>
    </row>
    <row r="65" spans="2:22" ht="12.65" customHeight="1" x14ac:dyDescent="0.3">
      <c r="C65" s="17"/>
      <c r="D65" s="17"/>
      <c r="E65" s="17"/>
      <c r="F65" s="17"/>
      <c r="G65" s="17"/>
      <c r="I65" s="77"/>
      <c r="J65" s="77"/>
      <c r="K65" s="77"/>
      <c r="N65" s="323"/>
      <c r="O65" s="323"/>
      <c r="P65" s="323"/>
      <c r="Q65" s="323"/>
      <c r="R65" s="323"/>
      <c r="S65" s="323"/>
      <c r="T65" s="323"/>
      <c r="U65" s="323"/>
      <c r="V65" s="323"/>
    </row>
    <row r="66" spans="2:22" ht="12.65" customHeight="1" x14ac:dyDescent="0.3">
      <c r="C66" s="17"/>
      <c r="D66" s="17"/>
      <c r="E66" s="17"/>
      <c r="F66" s="17"/>
      <c r="G66" s="17"/>
      <c r="I66" s="77"/>
      <c r="J66" s="77"/>
      <c r="K66" s="77"/>
      <c r="N66" s="323"/>
      <c r="O66" s="323"/>
      <c r="P66" s="323"/>
      <c r="Q66" s="323"/>
      <c r="R66" s="323"/>
      <c r="S66" s="323"/>
      <c r="T66" s="323"/>
      <c r="U66" s="323"/>
      <c r="V66" s="323"/>
    </row>
    <row r="67" spans="2:22" ht="12.65" customHeight="1" x14ac:dyDescent="0.3">
      <c r="C67" s="17"/>
      <c r="D67" s="17"/>
      <c r="E67" s="33"/>
      <c r="F67" s="33"/>
      <c r="G67" s="33"/>
      <c r="H67" s="17"/>
      <c r="I67" s="45"/>
      <c r="J67" s="45"/>
      <c r="K67" s="45"/>
      <c r="L67" s="46"/>
      <c r="N67" s="59"/>
      <c r="O67" s="59"/>
      <c r="P67" s="59"/>
      <c r="Q67" s="59"/>
      <c r="R67" s="59"/>
      <c r="S67" s="59"/>
      <c r="T67" s="59"/>
      <c r="U67" s="59"/>
      <c r="V67" s="59"/>
    </row>
    <row r="68" spans="2:22" ht="12.65" customHeight="1" x14ac:dyDescent="0.3">
      <c r="B68" s="338" t="s">
        <v>48</v>
      </c>
      <c r="C68" s="338"/>
      <c r="D68" s="338"/>
      <c r="E68" s="338"/>
      <c r="F68" s="338"/>
      <c r="G68" s="338"/>
      <c r="H68" s="338"/>
      <c r="I68" s="338"/>
      <c r="J68" s="338"/>
      <c r="K68" s="338"/>
      <c r="L68" s="338"/>
      <c r="N68" s="319"/>
      <c r="O68" s="319"/>
      <c r="P68" s="319"/>
      <c r="Q68" s="319"/>
      <c r="R68" s="59"/>
      <c r="S68" s="59"/>
      <c r="T68" s="59"/>
      <c r="U68" s="59"/>
      <c r="V68" s="59"/>
    </row>
    <row r="69" spans="2:22" ht="12" customHeight="1" x14ac:dyDescent="0.3">
      <c r="B69" s="339" t="s">
        <v>50</v>
      </c>
      <c r="C69" s="339"/>
      <c r="D69" s="339"/>
      <c r="E69" s="339"/>
      <c r="F69" s="339"/>
      <c r="G69" s="339"/>
      <c r="H69" s="339"/>
      <c r="I69" s="339"/>
      <c r="J69" s="339"/>
      <c r="K69" s="339"/>
      <c r="L69" s="339"/>
      <c r="N69" s="319"/>
      <c r="O69" s="319"/>
      <c r="P69" s="319"/>
      <c r="Q69" s="319"/>
      <c r="R69" s="2"/>
      <c r="S69" s="2"/>
      <c r="T69" s="2"/>
      <c r="U69" s="2"/>
      <c r="V69" s="2"/>
    </row>
    <row r="70" spans="2:22" ht="12.65" customHeight="1" x14ac:dyDescent="0.3">
      <c r="B70" s="339" t="s">
        <v>49</v>
      </c>
      <c r="C70" s="339"/>
      <c r="D70" s="339"/>
      <c r="E70" s="339"/>
      <c r="F70" s="339"/>
      <c r="G70" s="339"/>
      <c r="H70" s="339"/>
      <c r="I70" s="339"/>
      <c r="J70" s="339"/>
      <c r="K70" s="339"/>
      <c r="L70" s="339"/>
      <c r="N70" s="319"/>
      <c r="O70" s="319"/>
      <c r="P70" s="319"/>
      <c r="Q70" s="319"/>
      <c r="R70" s="59"/>
      <c r="S70" s="59"/>
      <c r="T70" s="59"/>
      <c r="U70" s="59"/>
      <c r="V70" s="59"/>
    </row>
    <row r="71" spans="2:22" ht="12.65" customHeight="1" x14ac:dyDescent="0.3">
      <c r="B71" s="43"/>
      <c r="C71" s="341"/>
      <c r="D71" s="341"/>
      <c r="G71" s="30"/>
      <c r="H71" s="341"/>
      <c r="I71" s="341"/>
      <c r="L71" s="30"/>
      <c r="N71" s="319"/>
      <c r="O71" s="319"/>
      <c r="P71" s="319"/>
      <c r="Q71" s="319"/>
      <c r="R71" s="59"/>
      <c r="S71" s="59"/>
      <c r="T71" s="59"/>
      <c r="U71" s="59"/>
      <c r="V71" s="59"/>
    </row>
    <row r="72" spans="2:22" ht="12.65" customHeight="1" x14ac:dyDescent="0.3">
      <c r="B72" s="30" t="s">
        <v>127</v>
      </c>
      <c r="C72" s="30"/>
      <c r="D72" s="43"/>
      <c r="E72" s="50"/>
      <c r="F72" s="50"/>
      <c r="G72" s="50"/>
      <c r="H72" s="49"/>
      <c r="I72" s="51"/>
      <c r="J72" s="49"/>
      <c r="K72" s="49"/>
      <c r="L72" s="49"/>
      <c r="N72" s="59"/>
      <c r="O72" s="59"/>
      <c r="P72" s="59"/>
      <c r="Q72" s="59"/>
      <c r="R72" s="59"/>
      <c r="S72" s="59"/>
      <c r="T72" s="59"/>
      <c r="U72" s="59"/>
      <c r="V72" s="59"/>
    </row>
    <row r="73" spans="2:22" ht="12.65" customHeight="1" x14ac:dyDescent="0.3">
      <c r="B73" s="49"/>
      <c r="C73" s="43" t="s">
        <v>98</v>
      </c>
      <c r="D73" s="43"/>
      <c r="E73" s="43"/>
      <c r="F73" s="43"/>
      <c r="G73" s="43"/>
      <c r="H73" s="54"/>
      <c r="I73" s="54"/>
      <c r="J73" s="54"/>
      <c r="K73" s="54"/>
      <c r="L73" s="54"/>
      <c r="N73" s="59"/>
      <c r="O73" s="59"/>
      <c r="P73" s="59">
        <v>0</v>
      </c>
      <c r="Q73" s="59"/>
      <c r="R73" s="59"/>
      <c r="S73" s="59"/>
      <c r="T73" s="59"/>
      <c r="U73" s="59"/>
      <c r="V73" s="59"/>
    </row>
    <row r="74" spans="2:22" ht="6" customHeight="1" x14ac:dyDescent="0.3">
      <c r="B74" s="49"/>
      <c r="C74" s="22"/>
      <c r="D74" s="22"/>
      <c r="E74" s="43"/>
      <c r="F74" s="43"/>
      <c r="G74" s="43"/>
      <c r="H74" s="31"/>
      <c r="I74" s="31"/>
      <c r="J74" s="31"/>
      <c r="K74" s="31"/>
      <c r="L74" s="31"/>
      <c r="N74" s="2"/>
      <c r="O74" s="2"/>
      <c r="P74" s="2"/>
      <c r="Q74" s="2"/>
      <c r="R74" s="2"/>
      <c r="S74" s="2"/>
      <c r="T74" s="2"/>
      <c r="U74" s="2"/>
      <c r="V74" s="2"/>
    </row>
    <row r="75" spans="2:22" ht="12.65" customHeight="1" x14ac:dyDescent="0.3">
      <c r="B75" s="340"/>
      <c r="C75" s="340"/>
      <c r="D75" s="340"/>
      <c r="E75" s="53"/>
      <c r="F75" s="53"/>
      <c r="G75" s="53"/>
      <c r="H75" s="53"/>
      <c r="I75" s="53"/>
      <c r="J75" s="53"/>
      <c r="K75" s="53"/>
      <c r="L75" s="53"/>
      <c r="M75" s="53"/>
      <c r="N75" s="59"/>
      <c r="O75" s="59"/>
      <c r="P75" s="59"/>
      <c r="Q75" s="59"/>
      <c r="R75" s="59"/>
      <c r="S75" s="59"/>
      <c r="T75" s="59"/>
      <c r="U75" s="59"/>
      <c r="V75" s="59"/>
    </row>
    <row r="76" spans="2:22" ht="12.65" customHeight="1" x14ac:dyDescent="0.3">
      <c r="B76" s="43"/>
      <c r="C76" s="341"/>
      <c r="D76" s="341"/>
      <c r="E76" s="52"/>
      <c r="F76" s="52"/>
      <c r="G76" s="30"/>
      <c r="H76" s="341"/>
      <c r="I76" s="341"/>
      <c r="L76" s="30"/>
      <c r="N76" s="59"/>
      <c r="O76" s="59"/>
      <c r="P76" s="59">
        <v>0</v>
      </c>
      <c r="Q76" s="59"/>
      <c r="R76" s="59"/>
      <c r="S76" s="59"/>
      <c r="T76" s="59"/>
      <c r="U76" s="59"/>
      <c r="V76" s="59"/>
    </row>
    <row r="77" spans="2:22" ht="12.65" customHeight="1" x14ac:dyDescent="0.3">
      <c r="B77" s="49"/>
      <c r="C77" s="49"/>
      <c r="D77" s="43"/>
      <c r="E77" s="50"/>
      <c r="F77" s="50"/>
      <c r="G77" s="50"/>
      <c r="H77" s="49"/>
      <c r="I77" s="49"/>
      <c r="J77" s="49"/>
      <c r="K77" s="49"/>
      <c r="L77" s="49"/>
      <c r="M77" s="44"/>
      <c r="N77" s="60"/>
      <c r="O77" s="60"/>
      <c r="P77" s="60"/>
      <c r="Q77" s="60"/>
      <c r="R77" s="60"/>
      <c r="S77" s="60"/>
      <c r="T77" s="60"/>
      <c r="U77" s="60"/>
      <c r="V77" s="60"/>
    </row>
    <row r="78" spans="2:22" ht="12.65" customHeight="1" x14ac:dyDescent="0.3">
      <c r="B78" s="54"/>
      <c r="C78" s="54"/>
      <c r="D78" s="54"/>
      <c r="E78" s="54"/>
      <c r="F78" s="54"/>
      <c r="G78" s="54"/>
      <c r="H78" s="49"/>
      <c r="I78" s="43"/>
      <c r="J78" s="49"/>
      <c r="K78" s="49"/>
      <c r="L78" s="49"/>
      <c r="M78" s="61"/>
      <c r="N78" s="60"/>
      <c r="O78" s="60"/>
      <c r="P78" s="60"/>
      <c r="Q78" s="60"/>
      <c r="R78" s="60"/>
      <c r="S78" s="60"/>
      <c r="T78" s="60"/>
      <c r="U78" s="60"/>
      <c r="V78" s="60"/>
    </row>
    <row r="79" spans="2:22" ht="12.65" customHeight="1" x14ac:dyDescent="0.3">
      <c r="B79" s="54"/>
      <c r="C79" s="54"/>
      <c r="D79" s="54"/>
      <c r="E79" s="54"/>
      <c r="F79" s="54"/>
      <c r="G79" s="54"/>
      <c r="H79" s="49"/>
      <c r="I79" s="49"/>
      <c r="J79" s="49"/>
      <c r="K79" s="49"/>
      <c r="L79" s="49"/>
      <c r="M79" s="62"/>
      <c r="N79" s="60"/>
      <c r="O79" s="60"/>
      <c r="P79" s="60"/>
      <c r="Q79" s="60"/>
      <c r="R79" s="60"/>
      <c r="S79" s="60"/>
      <c r="T79" s="60"/>
      <c r="U79" s="60"/>
      <c r="V79" s="60"/>
    </row>
    <row r="80" spans="2:22" ht="12.65" customHeight="1" x14ac:dyDescent="0.3">
      <c r="B80" s="54"/>
      <c r="C80" s="54"/>
      <c r="D80" s="54"/>
      <c r="E80" s="54"/>
      <c r="F80" s="54"/>
      <c r="G80" s="54"/>
      <c r="H80" s="54"/>
      <c r="I80" s="54"/>
      <c r="J80" s="54"/>
      <c r="K80" s="54"/>
      <c r="L80" s="43"/>
      <c r="N80" s="60"/>
      <c r="O80" s="60"/>
      <c r="P80" s="60"/>
      <c r="Q80" s="60"/>
      <c r="R80" s="60"/>
      <c r="S80" s="60"/>
      <c r="T80" s="60"/>
      <c r="U80" s="60"/>
      <c r="V80" s="60"/>
    </row>
    <row r="81" spans="2:22" ht="6" customHeight="1" x14ac:dyDescent="0.3">
      <c r="N81" s="2"/>
      <c r="O81" s="2"/>
      <c r="P81" s="2"/>
      <c r="Q81" s="2"/>
      <c r="R81" s="2"/>
      <c r="S81" s="2"/>
      <c r="T81" s="2"/>
      <c r="U81" s="2"/>
      <c r="V81" s="2"/>
    </row>
    <row r="82" spans="2:22" ht="12.65" customHeight="1" x14ac:dyDescent="0.35">
      <c r="B82" s="55"/>
      <c r="C82" s="53"/>
      <c r="D82" s="53"/>
      <c r="E82" s="31"/>
      <c r="F82" s="31"/>
      <c r="G82" s="31"/>
      <c r="H82" s="31"/>
      <c r="I82" s="31"/>
      <c r="J82" s="31"/>
      <c r="K82" s="31"/>
      <c r="L82" s="22"/>
      <c r="N82" s="59"/>
      <c r="O82" s="59"/>
      <c r="P82" s="59"/>
      <c r="Q82" s="59"/>
      <c r="R82" s="59"/>
      <c r="S82" s="59"/>
      <c r="T82" s="59"/>
      <c r="U82" s="59"/>
      <c r="V82" s="59"/>
    </row>
    <row r="83" spans="2:22" ht="12.65" customHeight="1" x14ac:dyDescent="0.35">
      <c r="B83" s="55"/>
      <c r="C83" s="341"/>
      <c r="D83" s="341"/>
      <c r="E83" s="341"/>
      <c r="F83" s="341"/>
      <c r="G83" s="341"/>
      <c r="H83" s="22"/>
      <c r="I83" s="22"/>
      <c r="J83" s="22"/>
      <c r="K83" s="22"/>
      <c r="L83" s="31"/>
      <c r="N83" s="59"/>
      <c r="O83" s="59"/>
      <c r="P83" s="59">
        <v>0</v>
      </c>
      <c r="Q83" s="59"/>
      <c r="R83" s="59"/>
      <c r="S83" s="59"/>
      <c r="T83" s="59"/>
      <c r="U83" s="59"/>
      <c r="V83" s="59"/>
    </row>
    <row r="84" spans="2:22" ht="12.65" customHeight="1" x14ac:dyDescent="0.3">
      <c r="B84" s="44"/>
      <c r="C84" s="49"/>
      <c r="D84" s="49"/>
      <c r="E84" s="49"/>
      <c r="F84" s="49"/>
      <c r="G84" s="51"/>
      <c r="H84" s="57"/>
      <c r="I84" s="58"/>
      <c r="J84" s="58"/>
      <c r="K84" s="58"/>
      <c r="L84" s="31"/>
      <c r="N84" s="60"/>
      <c r="O84" s="60"/>
      <c r="P84" s="60"/>
      <c r="Q84" s="60"/>
      <c r="R84" s="60"/>
      <c r="S84" s="60"/>
      <c r="T84" s="60"/>
      <c r="U84" s="60"/>
      <c r="V84" s="60"/>
    </row>
    <row r="85" spans="2:22" ht="13.4" customHeight="1" x14ac:dyDescent="0.3">
      <c r="B85" s="34"/>
      <c r="C85" s="34"/>
      <c r="D85" s="34"/>
      <c r="E85" s="34"/>
      <c r="F85" s="34"/>
      <c r="G85" s="34"/>
      <c r="H85" s="34"/>
      <c r="I85" s="34"/>
      <c r="J85" s="34"/>
      <c r="K85" s="34"/>
      <c r="L85" s="35"/>
    </row>
    <row r="86" spans="2:22" ht="12.75" customHeight="1" x14ac:dyDescent="0.3"/>
    <row r="87" spans="2:22" ht="12.75" customHeight="1" x14ac:dyDescent="0.3"/>
    <row r="89" spans="2:22" ht="5.25" customHeight="1" x14ac:dyDescent="0.3">
      <c r="B89" s="17"/>
      <c r="C89" s="17"/>
      <c r="D89" s="17"/>
      <c r="E89" s="17"/>
      <c r="F89" s="17"/>
      <c r="G89" s="17"/>
      <c r="H89" s="17"/>
      <c r="I89" s="17"/>
      <c r="J89" s="17"/>
      <c r="K89" s="17"/>
      <c r="L89" s="17"/>
    </row>
    <row r="90" spans="2:22" x14ac:dyDescent="0.3">
      <c r="D90" s="336"/>
      <c r="E90" s="337"/>
      <c r="F90" s="337"/>
      <c r="G90" s="337"/>
      <c r="H90" s="337"/>
      <c r="I90" s="337"/>
    </row>
    <row r="91" spans="2:22" x14ac:dyDescent="0.3">
      <c r="D91" s="334"/>
      <c r="E91" s="334"/>
      <c r="F91" s="334"/>
      <c r="G91" s="334"/>
      <c r="H91" s="334"/>
      <c r="I91" s="334"/>
    </row>
    <row r="92" spans="2:22" x14ac:dyDescent="0.3">
      <c r="D92" s="335"/>
      <c r="E92" s="335"/>
      <c r="F92" s="335"/>
      <c r="G92" s="335"/>
      <c r="I92" s="36"/>
    </row>
    <row r="94" spans="2:22" x14ac:dyDescent="0.3">
      <c r="D94" s="336"/>
      <c r="E94" s="337"/>
      <c r="F94" s="337"/>
      <c r="G94" s="337"/>
      <c r="H94" s="337"/>
      <c r="I94" s="337"/>
    </row>
    <row r="95" spans="2:22" x14ac:dyDescent="0.3">
      <c r="D95" s="334"/>
      <c r="E95" s="334"/>
      <c r="F95" s="334"/>
      <c r="G95" s="334"/>
      <c r="H95" s="334"/>
      <c r="I95" s="334"/>
    </row>
    <row r="96" spans="2:22" x14ac:dyDescent="0.3">
      <c r="D96" s="335"/>
      <c r="E96" s="335"/>
      <c r="F96" s="335"/>
      <c r="G96" s="335"/>
      <c r="I96" s="36"/>
    </row>
    <row r="102" spans="2:12" x14ac:dyDescent="0.3">
      <c r="H102" s="102"/>
      <c r="I102" s="102"/>
      <c r="J102" s="102"/>
      <c r="K102" s="102"/>
      <c r="L102" s="103"/>
    </row>
    <row r="103" spans="2:12" x14ac:dyDescent="0.3">
      <c r="H103" s="17"/>
      <c r="I103" s="17"/>
      <c r="J103" s="17"/>
      <c r="K103" s="17"/>
      <c r="L103" s="17"/>
    </row>
    <row r="104" spans="2:12" x14ac:dyDescent="0.3">
      <c r="H104" s="17"/>
      <c r="I104" s="17"/>
      <c r="J104" s="17"/>
      <c r="K104" s="17"/>
      <c r="L104" s="17"/>
    </row>
    <row r="105" spans="2:12" ht="14.15" x14ac:dyDescent="0.35">
      <c r="B105" s="55"/>
      <c r="C105" s="55"/>
      <c r="D105" s="55"/>
      <c r="E105" s="55"/>
      <c r="F105" s="55"/>
      <c r="G105" s="55"/>
      <c r="I105" s="32"/>
      <c r="J105" s="17"/>
      <c r="K105" s="17"/>
      <c r="L105" s="17"/>
    </row>
    <row r="106" spans="2:12" x14ac:dyDescent="0.3">
      <c r="B106" s="333"/>
      <c r="C106" s="333"/>
      <c r="D106" s="333"/>
      <c r="E106" s="52"/>
      <c r="F106" s="52"/>
      <c r="G106" s="52"/>
      <c r="H106" s="17"/>
      <c r="I106" s="17"/>
      <c r="J106" s="104"/>
      <c r="K106" s="104"/>
      <c r="L106" s="105"/>
    </row>
    <row r="107" spans="2:12" x14ac:dyDescent="0.3">
      <c r="B107" s="44"/>
      <c r="C107" s="44"/>
      <c r="D107" s="44"/>
      <c r="E107" s="44"/>
      <c r="F107" s="44"/>
      <c r="G107" s="44"/>
      <c r="H107" s="17"/>
      <c r="I107" s="17"/>
      <c r="J107" s="45"/>
      <c r="K107" s="45"/>
      <c r="L107" s="17"/>
    </row>
    <row r="108" spans="2:12" x14ac:dyDescent="0.3">
      <c r="B108" s="106"/>
      <c r="C108" s="33"/>
      <c r="D108" s="44"/>
      <c r="E108" s="102"/>
      <c r="F108" s="102"/>
      <c r="G108" s="102"/>
      <c r="H108" s="17"/>
      <c r="I108" s="17"/>
      <c r="J108" s="17"/>
      <c r="K108" s="17"/>
      <c r="L108" s="17"/>
    </row>
    <row r="109" spans="2:12" x14ac:dyDescent="0.3">
      <c r="I109" s="36"/>
    </row>
    <row r="110" spans="2:12" x14ac:dyDescent="0.3">
      <c r="H110" s="49"/>
      <c r="I110" s="36"/>
      <c r="J110" s="107"/>
      <c r="K110" s="107"/>
      <c r="L110" s="32"/>
    </row>
    <row r="111" spans="2:12" x14ac:dyDescent="0.3">
      <c r="H111" s="44"/>
      <c r="I111" s="44"/>
      <c r="J111" s="44"/>
      <c r="K111" s="44"/>
      <c r="L111" s="44"/>
    </row>
    <row r="112" spans="2:12" x14ac:dyDescent="0.3">
      <c r="H112" s="33"/>
      <c r="I112" s="106"/>
      <c r="J112" s="33"/>
      <c r="K112" s="33"/>
      <c r="L112" s="33"/>
    </row>
    <row r="113" spans="8:12" x14ac:dyDescent="0.3">
      <c r="H113" s="62"/>
      <c r="I113" s="62"/>
      <c r="J113" s="62"/>
      <c r="K113" s="62"/>
      <c r="L113" s="101"/>
    </row>
  </sheetData>
  <sheetProtection algorithmName="SHA-512" hashValue="E61cTx4vrPOyOzbCbIzMUrKMBcRkOMgybZ0rNz9ZpoCN8adigCyaOdzt7efdXKvrUfwUCZT3KuhE+Y4iici6Xg==" saltValue="9Qu51A6m5/OXGp0TfMfQnA==" spinCount="100000" sheet="1" objects="1" scenarios="1" selectLockedCells="1"/>
  <mergeCells count="98">
    <mergeCell ref="Y26:AC28"/>
    <mergeCell ref="C39:D39"/>
    <mergeCell ref="H30:L30"/>
    <mergeCell ref="C37:D37"/>
    <mergeCell ref="C33:D33"/>
    <mergeCell ref="C34:D34"/>
    <mergeCell ref="Y33:AC34"/>
    <mergeCell ref="C35:D35"/>
    <mergeCell ref="C36:D36"/>
    <mergeCell ref="C31:D31"/>
    <mergeCell ref="C32:D32"/>
    <mergeCell ref="C38:D38"/>
    <mergeCell ref="R5:V5"/>
    <mergeCell ref="N6:O6"/>
    <mergeCell ref="N7:R7"/>
    <mergeCell ref="B9:C9"/>
    <mergeCell ref="N10:V10"/>
    <mergeCell ref="B6:C6"/>
    <mergeCell ref="U8:V8"/>
    <mergeCell ref="J4:L6"/>
    <mergeCell ref="B7:F7"/>
    <mergeCell ref="H7:L7"/>
    <mergeCell ref="B75:D75"/>
    <mergeCell ref="H71:I71"/>
    <mergeCell ref="C71:D71"/>
    <mergeCell ref="D94:I94"/>
    <mergeCell ref="C76:D76"/>
    <mergeCell ref="H76:I76"/>
    <mergeCell ref="C83:G83"/>
    <mergeCell ref="D92:G92"/>
    <mergeCell ref="B106:D106"/>
    <mergeCell ref="D95:I95"/>
    <mergeCell ref="D96:G96"/>
    <mergeCell ref="D90:I90"/>
    <mergeCell ref="D91:I91"/>
    <mergeCell ref="L55:L56"/>
    <mergeCell ref="H55:K56"/>
    <mergeCell ref="C52:D52"/>
    <mergeCell ref="C53:D53"/>
    <mergeCell ref="L49:L50"/>
    <mergeCell ref="Y49:AC49"/>
    <mergeCell ref="Y50:AC50"/>
    <mergeCell ref="Y51:AC51"/>
    <mergeCell ref="C54:D54"/>
    <mergeCell ref="N48:V48"/>
    <mergeCell ref="H52:I54"/>
    <mergeCell ref="Y52:AC52"/>
    <mergeCell ref="C48:D48"/>
    <mergeCell ref="C49:D49"/>
    <mergeCell ref="C50:D50"/>
    <mergeCell ref="C51:D51"/>
    <mergeCell ref="C55:D55"/>
    <mergeCell ref="C56:D56"/>
    <mergeCell ref="C57:D57"/>
    <mergeCell ref="C58:D58"/>
    <mergeCell ref="C59:D59"/>
    <mergeCell ref="N68:Q71"/>
    <mergeCell ref="Y59:AC59"/>
    <mergeCell ref="Y60:AA60"/>
    <mergeCell ref="Y61:AC61"/>
    <mergeCell ref="C60:D60"/>
    <mergeCell ref="C61:D61"/>
    <mergeCell ref="N65:V65"/>
    <mergeCell ref="N66:V66"/>
    <mergeCell ref="H58:I59"/>
    <mergeCell ref="B68:L68"/>
    <mergeCell ref="B69:L69"/>
    <mergeCell ref="B70:L70"/>
    <mergeCell ref="L31:L32"/>
    <mergeCell ref="L37:L38"/>
    <mergeCell ref="H37:K38"/>
    <mergeCell ref="L43:L44"/>
    <mergeCell ref="H43:K44"/>
    <mergeCell ref="N38:P38"/>
    <mergeCell ref="N39:P39"/>
    <mergeCell ref="N40:P40"/>
    <mergeCell ref="N41:P41"/>
    <mergeCell ref="N19:S19"/>
    <mergeCell ref="N30:P30"/>
    <mergeCell ref="N31:P31"/>
    <mergeCell ref="N32:P32"/>
    <mergeCell ref="N33:P33"/>
    <mergeCell ref="N37:P37"/>
    <mergeCell ref="H49:K50"/>
    <mergeCell ref="B19:F19"/>
    <mergeCell ref="C28:D29"/>
    <mergeCell ref="C44:D44"/>
    <mergeCell ref="C45:D45"/>
    <mergeCell ref="H41:I41"/>
    <mergeCell ref="H47:I47"/>
    <mergeCell ref="H34:I35"/>
    <mergeCell ref="H31:K32"/>
    <mergeCell ref="C46:D46"/>
    <mergeCell ref="C47:D47"/>
    <mergeCell ref="C43:D43"/>
    <mergeCell ref="C41:D41"/>
    <mergeCell ref="C40:D40"/>
    <mergeCell ref="C42:D42"/>
  </mergeCells>
  <printOptions horizontalCentered="1"/>
  <pageMargins left="0.23622047244094491" right="0.23622047244094491" top="0.74803149606299213" bottom="0.74803149606299213" header="0.31496062992125984" footer="0.31496062992125984"/>
  <pageSetup paperSize="9" scale="86" fitToHeight="0" orientation="portrait" r:id="rId1"/>
  <headerFooter alignWithMargins="0"/>
  <colBreaks count="1" manualBreakCount="1">
    <brk id="12" min="3" max="62"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11064-D653-4372-82E2-8F562FFB4CDA}">
  <sheetPr>
    <tabColor rgb="FFFFC000"/>
  </sheetPr>
  <dimension ref="B4:V59"/>
  <sheetViews>
    <sheetView showGridLines="0" zoomScaleNormal="100" workbookViewId="0">
      <selection activeCell="AA29" sqref="AA29"/>
    </sheetView>
  </sheetViews>
  <sheetFormatPr defaultColWidth="8.84375" defaultRowHeight="12.45" x14ac:dyDescent="0.3"/>
  <cols>
    <col min="1" max="1" width="6.84375" style="16" customWidth="1"/>
    <col min="2" max="2" width="7.3046875" style="16" customWidth="1"/>
    <col min="3" max="3" width="9.69140625" style="16" customWidth="1"/>
    <col min="4" max="4" width="11.3046875" style="16" customWidth="1"/>
    <col min="5" max="6" width="14.69140625" style="16" customWidth="1"/>
    <col min="7" max="7" width="3.53515625" style="16" customWidth="1"/>
    <col min="8" max="8" width="8.84375" style="16"/>
    <col min="9" max="9" width="7.4609375" style="16" customWidth="1"/>
    <col min="10" max="11" width="12.69140625" style="16" customWidth="1"/>
    <col min="12" max="12" width="7.07421875" style="16" customWidth="1"/>
    <col min="13" max="16" width="8.84375" style="16"/>
    <col min="17" max="17" width="12.69140625" style="16" customWidth="1"/>
    <col min="18" max="18" width="2.69140625" style="16" customWidth="1"/>
    <col min="19" max="19" width="12.69140625" style="16" customWidth="1"/>
    <col min="20" max="16384" width="8.84375" style="16"/>
  </cols>
  <sheetData>
    <row r="4" spans="2:22" ht="14.15" x14ac:dyDescent="0.3">
      <c r="B4" s="21" t="s">
        <v>99</v>
      </c>
      <c r="C4" s="21"/>
      <c r="D4" s="21"/>
      <c r="E4" s="21"/>
      <c r="F4" s="21"/>
      <c r="G4" s="21"/>
      <c r="H4" s="21"/>
      <c r="I4" s="171"/>
      <c r="J4" s="349"/>
      <c r="K4" s="349"/>
      <c r="L4" s="349"/>
      <c r="M4" s="79"/>
      <c r="N4" s="21"/>
      <c r="O4" s="21"/>
      <c r="P4" s="21"/>
      <c r="Q4" s="21"/>
      <c r="R4" s="21"/>
      <c r="S4" s="21"/>
      <c r="T4" s="21"/>
      <c r="U4" s="22"/>
      <c r="V4" s="231"/>
    </row>
    <row r="5" spans="2:22" ht="14.15" x14ac:dyDescent="0.35">
      <c r="B5" s="21"/>
      <c r="C5" s="21"/>
      <c r="D5" s="21"/>
      <c r="E5" s="21"/>
      <c r="F5" s="21"/>
      <c r="G5" s="21"/>
      <c r="H5" s="39"/>
      <c r="I5" s="171"/>
      <c r="J5" s="349"/>
      <c r="K5" s="349"/>
      <c r="L5" s="349"/>
      <c r="M5" s="79"/>
      <c r="N5" s="23"/>
      <c r="O5" s="21"/>
      <c r="P5" s="21"/>
      <c r="Q5" s="21"/>
      <c r="R5" s="358"/>
      <c r="S5" s="358"/>
      <c r="T5" s="358"/>
      <c r="U5" s="358"/>
      <c r="V5" s="358"/>
    </row>
    <row r="6" spans="2:22" ht="14.15" x14ac:dyDescent="0.35">
      <c r="B6" s="347" t="s">
        <v>46</v>
      </c>
      <c r="C6" s="347"/>
      <c r="D6" s="23"/>
      <c r="E6" s="23"/>
      <c r="F6" s="23"/>
      <c r="G6" s="23"/>
      <c r="H6" s="26" t="s">
        <v>42</v>
      </c>
      <c r="J6" s="349"/>
      <c r="K6" s="349"/>
      <c r="L6" s="349"/>
      <c r="M6" s="17"/>
      <c r="N6" s="347"/>
      <c r="O6" s="347"/>
      <c r="P6" s="23"/>
      <c r="Q6" s="23"/>
      <c r="R6" s="23"/>
      <c r="S6" s="24"/>
      <c r="T6" s="24"/>
      <c r="U6" s="24"/>
      <c r="V6" s="24"/>
    </row>
    <row r="7" spans="2:22" ht="15.45" x14ac:dyDescent="0.35">
      <c r="B7" s="175" t="s">
        <v>116</v>
      </c>
      <c r="C7" s="175"/>
      <c r="D7" s="175"/>
      <c r="E7" s="175"/>
      <c r="F7" s="175"/>
      <c r="G7" s="193"/>
      <c r="H7" s="194"/>
      <c r="I7" s="195"/>
      <c r="J7" s="359"/>
      <c r="K7" s="359"/>
      <c r="L7" s="359"/>
      <c r="M7" s="17"/>
      <c r="N7" s="360"/>
      <c r="O7" s="360"/>
      <c r="P7" s="360"/>
      <c r="Q7" s="360"/>
      <c r="R7" s="360"/>
      <c r="S7" s="23"/>
      <c r="T7" s="21"/>
      <c r="U7" s="25"/>
      <c r="V7" s="25"/>
    </row>
    <row r="8" spans="2:22" x14ac:dyDescent="0.3">
      <c r="C8" s="27"/>
      <c r="D8" s="17"/>
      <c r="I8" s="170"/>
      <c r="J8" s="170"/>
      <c r="K8" s="170"/>
      <c r="L8" s="170"/>
      <c r="M8" s="17"/>
      <c r="N8" s="26"/>
      <c r="O8" s="27"/>
      <c r="P8" s="17"/>
      <c r="Q8" s="17"/>
      <c r="R8" s="17"/>
      <c r="S8" s="17"/>
      <c r="T8" s="232"/>
      <c r="U8" s="361"/>
      <c r="V8" s="361"/>
    </row>
    <row r="9" spans="2:22" ht="14.15" x14ac:dyDescent="0.3">
      <c r="B9" s="345" t="s">
        <v>110</v>
      </c>
      <c r="C9" s="345"/>
      <c r="D9" s="21"/>
      <c r="E9" s="21"/>
      <c r="F9" s="21"/>
      <c r="G9" s="21"/>
      <c r="H9" s="21"/>
      <c r="I9" s="21"/>
      <c r="J9" s="17"/>
      <c r="K9" s="17"/>
      <c r="L9" s="17"/>
      <c r="M9" s="17"/>
      <c r="N9" s="233"/>
      <c r="O9" s="233"/>
      <c r="P9" s="233"/>
      <c r="Q9" s="21"/>
      <c r="R9" s="21"/>
      <c r="S9" s="21"/>
      <c r="T9" s="21"/>
      <c r="U9" s="17"/>
      <c r="V9" s="17"/>
    </row>
    <row r="10" spans="2:22" x14ac:dyDescent="0.3">
      <c r="B10" s="362" t="s">
        <v>122</v>
      </c>
      <c r="C10" s="363"/>
      <c r="D10" s="363"/>
      <c r="E10" s="363"/>
      <c r="F10" s="363"/>
      <c r="G10" s="363"/>
      <c r="H10" s="363"/>
      <c r="I10" s="363"/>
      <c r="J10" s="363"/>
      <c r="K10" s="363"/>
      <c r="L10" s="363"/>
      <c r="M10" s="17"/>
      <c r="N10" s="366"/>
      <c r="O10" s="366"/>
      <c r="P10" s="366"/>
      <c r="Q10" s="366"/>
      <c r="R10" s="366"/>
      <c r="S10" s="366"/>
      <c r="T10" s="366"/>
      <c r="U10" s="366"/>
      <c r="V10" s="366"/>
    </row>
    <row r="11" spans="2:22" x14ac:dyDescent="0.3">
      <c r="B11" s="364"/>
      <c r="C11" s="365"/>
      <c r="D11" s="365"/>
      <c r="E11" s="365"/>
      <c r="F11" s="365"/>
      <c r="G11" s="365"/>
      <c r="H11" s="365"/>
      <c r="I11" s="365"/>
      <c r="J11" s="365"/>
      <c r="K11" s="365"/>
      <c r="L11" s="365"/>
      <c r="M11" s="17"/>
      <c r="N11" s="234"/>
      <c r="O11" s="234"/>
      <c r="P11" s="234"/>
      <c r="Q11" s="234"/>
      <c r="R11" s="234"/>
      <c r="S11" s="234"/>
      <c r="T11" s="234"/>
      <c r="U11" s="234"/>
      <c r="V11" s="234"/>
    </row>
    <row r="12" spans="2:22" x14ac:dyDescent="0.3">
      <c r="B12" s="364"/>
      <c r="C12" s="365"/>
      <c r="D12" s="365"/>
      <c r="E12" s="365"/>
      <c r="F12" s="365"/>
      <c r="G12" s="365"/>
      <c r="H12" s="365"/>
      <c r="I12" s="365"/>
      <c r="J12" s="365"/>
      <c r="K12" s="365"/>
      <c r="L12" s="365"/>
      <c r="M12" s="17"/>
      <c r="N12" s="234" t="s">
        <v>15</v>
      </c>
      <c r="O12" s="234"/>
      <c r="P12" s="234"/>
      <c r="Q12" s="234"/>
      <c r="R12" s="234"/>
      <c r="S12" s="234"/>
      <c r="T12" s="234"/>
      <c r="U12" s="234"/>
      <c r="V12" s="234"/>
    </row>
    <row r="13" spans="2:22" x14ac:dyDescent="0.3">
      <c r="B13" s="364"/>
      <c r="C13" s="365"/>
      <c r="D13" s="365"/>
      <c r="E13" s="365"/>
      <c r="F13" s="365"/>
      <c r="G13" s="365"/>
      <c r="H13" s="365"/>
      <c r="I13" s="365"/>
      <c r="J13" s="365"/>
      <c r="K13" s="365"/>
      <c r="L13" s="365"/>
      <c r="M13" s="17"/>
      <c r="N13" s="234"/>
      <c r="O13" s="234"/>
      <c r="P13" s="234"/>
      <c r="Q13" s="234"/>
      <c r="R13" s="234"/>
      <c r="S13" s="234"/>
      <c r="T13" s="234"/>
      <c r="U13" s="234"/>
      <c r="V13" s="234"/>
    </row>
    <row r="14" spans="2:22" x14ac:dyDescent="0.3">
      <c r="B14" s="29"/>
      <c r="C14" s="30"/>
      <c r="D14" s="367"/>
      <c r="E14" s="367"/>
      <c r="F14" s="367"/>
      <c r="G14" s="367"/>
      <c r="H14" s="367"/>
      <c r="I14" s="367"/>
      <c r="J14" s="367"/>
      <c r="K14" s="367"/>
      <c r="L14" s="367"/>
      <c r="M14" s="17"/>
      <c r="N14" s="51"/>
      <c r="O14" s="51"/>
      <c r="P14" s="51"/>
      <c r="Q14" s="51"/>
      <c r="R14" s="51"/>
      <c r="S14" s="51"/>
      <c r="T14" s="51"/>
      <c r="U14" s="51"/>
      <c r="V14" s="51"/>
    </row>
    <row r="15" spans="2:22" ht="14.15" x14ac:dyDescent="0.3">
      <c r="B15" s="291" t="s">
        <v>1</v>
      </c>
      <c r="C15" s="291"/>
      <c r="D15" s="291"/>
      <c r="E15" s="291"/>
      <c r="F15" s="209"/>
      <c r="G15" s="42"/>
      <c r="H15" s="31"/>
      <c r="I15" s="31"/>
      <c r="J15" s="31"/>
      <c r="K15" s="31"/>
      <c r="L15" s="31"/>
      <c r="M15" s="22"/>
      <c r="N15" s="291" t="s">
        <v>115</v>
      </c>
      <c r="O15" s="291"/>
      <c r="P15" s="291"/>
      <c r="Q15" s="291"/>
      <c r="R15" s="291"/>
      <c r="S15" s="291"/>
      <c r="T15" s="40" t="s">
        <v>51</v>
      </c>
      <c r="U15" s="196"/>
      <c r="V15" s="196"/>
    </row>
    <row r="16" spans="2:22" ht="14.15" x14ac:dyDescent="0.3">
      <c r="B16" s="196"/>
      <c r="C16" s="196"/>
      <c r="D16" s="196"/>
      <c r="E16" s="196"/>
      <c r="F16" s="196"/>
      <c r="G16" s="42"/>
      <c r="H16" s="196"/>
      <c r="I16" s="196"/>
      <c r="J16" s="196"/>
      <c r="K16" s="196"/>
      <c r="L16" s="196"/>
      <c r="M16" s="22"/>
      <c r="N16" s="196"/>
      <c r="O16" s="196"/>
      <c r="P16" s="196"/>
      <c r="Q16" s="196"/>
      <c r="R16" s="50"/>
      <c r="S16" s="196"/>
      <c r="T16" s="196"/>
      <c r="U16" s="196"/>
      <c r="V16" s="196"/>
    </row>
    <row r="17" spans="2:22" x14ac:dyDescent="0.3">
      <c r="E17" s="179" t="s">
        <v>119</v>
      </c>
      <c r="F17" s="179" t="s">
        <v>120</v>
      </c>
      <c r="L17" s="69"/>
      <c r="M17" s="17"/>
      <c r="Q17" s="208" t="str">
        <f>E17</f>
        <v xml:space="preserve"> LASER 1</v>
      </c>
      <c r="R17" s="31"/>
      <c r="S17" s="208" t="str">
        <f>F17</f>
        <v>LASER 2</v>
      </c>
      <c r="T17" s="31"/>
      <c r="U17" s="31"/>
      <c r="V17" s="31"/>
    </row>
    <row r="18" spans="2:22" ht="15" customHeight="1" x14ac:dyDescent="0.3">
      <c r="C18" s="178" t="s">
        <v>89</v>
      </c>
      <c r="D18" s="210"/>
      <c r="E18" s="166">
        <v>0.15</v>
      </c>
      <c r="F18" s="166">
        <v>0.15</v>
      </c>
      <c r="M18" s="17"/>
      <c r="N18" s="235" t="s">
        <v>107</v>
      </c>
      <c r="O18" s="236"/>
      <c r="P18" s="237"/>
      <c r="Q18" s="238">
        <v>400000</v>
      </c>
      <c r="R18" s="31"/>
      <c r="S18" s="238">
        <v>400000</v>
      </c>
      <c r="T18" s="239"/>
      <c r="U18" s="240"/>
      <c r="V18" s="240"/>
    </row>
    <row r="19" spans="2:22" x14ac:dyDescent="0.3">
      <c r="M19" s="17"/>
      <c r="N19" s="241" t="s">
        <v>53</v>
      </c>
      <c r="O19" s="242"/>
      <c r="P19" s="17"/>
      <c r="Q19" s="243">
        <v>0</v>
      </c>
      <c r="R19" s="31"/>
      <c r="S19" s="243">
        <v>0</v>
      </c>
      <c r="T19" s="165"/>
      <c r="U19" s="172"/>
      <c r="V19" s="172"/>
    </row>
    <row r="20" spans="2:22" x14ac:dyDescent="0.3">
      <c r="C20" s="178" t="s">
        <v>80</v>
      </c>
      <c r="D20" s="210"/>
      <c r="E20" s="167">
        <v>7</v>
      </c>
      <c r="F20" s="167">
        <v>7</v>
      </c>
      <c r="G20" s="17"/>
      <c r="N20" s="241" t="s">
        <v>54</v>
      </c>
      <c r="O20" s="242"/>
      <c r="P20" s="17"/>
      <c r="Q20" s="244">
        <f>Q21*Q22*Q23</f>
        <v>142080</v>
      </c>
      <c r="R20" s="245"/>
      <c r="S20" s="244">
        <f t="shared" ref="S20" si="0">S21*S22*S23</f>
        <v>142080</v>
      </c>
      <c r="T20" s="165"/>
      <c r="U20" s="172"/>
      <c r="V20" s="172"/>
    </row>
    <row r="21" spans="2:22" x14ac:dyDescent="0.3">
      <c r="B21" s="17"/>
      <c r="C21" s="103"/>
      <c r="D21" s="31"/>
      <c r="E21" s="17"/>
      <c r="F21" s="17"/>
      <c r="G21" s="17"/>
      <c r="M21" s="17"/>
      <c r="N21" s="246" t="s">
        <v>100</v>
      </c>
      <c r="O21" s="247"/>
      <c r="P21" s="17"/>
      <c r="Q21" s="243">
        <v>3700</v>
      </c>
      <c r="R21" s="31"/>
      <c r="S21" s="243">
        <v>3700</v>
      </c>
      <c r="T21" s="165" t="s">
        <v>15</v>
      </c>
      <c r="U21" s="172"/>
      <c r="V21" s="172"/>
    </row>
    <row r="22" spans="2:22" x14ac:dyDescent="0.3">
      <c r="C22" s="178" t="s">
        <v>16</v>
      </c>
      <c r="D22" s="210"/>
      <c r="E22" s="168">
        <v>100000</v>
      </c>
      <c r="F22" s="168">
        <v>110000</v>
      </c>
      <c r="G22" s="32"/>
      <c r="M22" s="17"/>
      <c r="N22" s="246" t="s">
        <v>11</v>
      </c>
      <c r="O22" s="247"/>
      <c r="P22" s="17"/>
      <c r="Q22" s="248">
        <v>24</v>
      </c>
      <c r="R22" s="31"/>
      <c r="S22" s="243">
        <v>24</v>
      </c>
      <c r="T22" s="165"/>
      <c r="U22" s="172"/>
      <c r="V22" s="172"/>
    </row>
    <row r="23" spans="2:22" x14ac:dyDescent="0.3">
      <c r="B23" s="17"/>
      <c r="C23" s="103"/>
      <c r="E23" s="17"/>
      <c r="F23" s="17"/>
      <c r="G23" s="17"/>
      <c r="M23" s="17"/>
      <c r="N23" s="246" t="s">
        <v>12</v>
      </c>
      <c r="O23" s="247"/>
      <c r="P23" s="17"/>
      <c r="Q23" s="249">
        <v>1.6</v>
      </c>
      <c r="R23" s="31"/>
      <c r="S23" s="250">
        <v>1.6</v>
      </c>
      <c r="T23" s="165"/>
      <c r="U23" s="172"/>
      <c r="V23" s="172"/>
    </row>
    <row r="24" spans="2:22" x14ac:dyDescent="0.3">
      <c r="B24" s="368" t="s">
        <v>69</v>
      </c>
      <c r="C24" s="368"/>
      <c r="D24" s="368"/>
      <c r="E24" s="100">
        <v>-450000</v>
      </c>
      <c r="F24" s="100">
        <v>-650000</v>
      </c>
      <c r="G24" s="17"/>
      <c r="M24" s="17"/>
      <c r="N24" s="251" t="s">
        <v>55</v>
      </c>
      <c r="O24" s="17"/>
      <c r="P24" s="17"/>
      <c r="Q24" s="243">
        <f>4000*7*0.14</f>
        <v>3920.0000000000005</v>
      </c>
      <c r="R24" s="31"/>
      <c r="S24" s="243">
        <v>5000</v>
      </c>
      <c r="T24" s="165"/>
      <c r="U24" s="172"/>
      <c r="V24" s="172"/>
    </row>
    <row r="25" spans="2:22" ht="14.6" thickBot="1" x14ac:dyDescent="0.35">
      <c r="G25" s="17"/>
      <c r="H25" s="354"/>
      <c r="I25" s="355"/>
      <c r="J25" s="355"/>
      <c r="K25" s="355"/>
      <c r="L25" s="355"/>
      <c r="M25" s="17"/>
      <c r="N25" s="241" t="s">
        <v>56</v>
      </c>
      <c r="O25" s="242"/>
      <c r="P25" s="17"/>
      <c r="Q25" s="252">
        <f>SUM(Q26:Q29)</f>
        <v>15600</v>
      </c>
      <c r="R25" s="253"/>
      <c r="S25" s="252">
        <f t="shared" ref="S25" si="1">SUM(S26:S29)</f>
        <v>15600</v>
      </c>
      <c r="T25" s="165"/>
      <c r="U25" s="172"/>
      <c r="V25" s="172"/>
    </row>
    <row r="26" spans="2:22" ht="14.15" customHeight="1" x14ac:dyDescent="0.3">
      <c r="B26" s="211">
        <v>2026</v>
      </c>
      <c r="C26" s="295" t="s">
        <v>32</v>
      </c>
      <c r="D26" s="296"/>
      <c r="E26" s="111">
        <v>83640</v>
      </c>
      <c r="F26" s="111">
        <v>191320</v>
      </c>
      <c r="G26" s="32"/>
      <c r="H26" s="369" t="s">
        <v>70</v>
      </c>
      <c r="I26" s="370"/>
      <c r="J26" s="370"/>
      <c r="K26" s="370"/>
      <c r="L26" s="373"/>
      <c r="M26" s="17"/>
      <c r="N26" s="254" t="s">
        <v>7</v>
      </c>
      <c r="O26" s="255"/>
      <c r="P26" s="255"/>
      <c r="Q26" s="243">
        <v>14400</v>
      </c>
      <c r="R26" s="31"/>
      <c r="S26" s="243">
        <v>14400</v>
      </c>
      <c r="T26" s="165"/>
      <c r="U26" s="172"/>
      <c r="V26" s="172"/>
    </row>
    <row r="27" spans="2:22" ht="14.15" customHeight="1" x14ac:dyDescent="0.3">
      <c r="B27" s="256">
        <f>B26+1</f>
        <v>2027</v>
      </c>
      <c r="C27" s="293" t="s">
        <v>33</v>
      </c>
      <c r="D27" s="294"/>
      <c r="E27" s="111">
        <v>83640</v>
      </c>
      <c r="F27" s="111">
        <v>191320</v>
      </c>
      <c r="G27" s="17"/>
      <c r="H27" s="371"/>
      <c r="I27" s="372"/>
      <c r="J27" s="372"/>
      <c r="K27" s="372"/>
      <c r="L27" s="374"/>
      <c r="M27" s="17"/>
      <c r="N27" s="257" t="s">
        <v>8</v>
      </c>
      <c r="O27" s="258"/>
      <c r="P27" s="258"/>
      <c r="Q27" s="243">
        <v>1200</v>
      </c>
      <c r="R27" s="31"/>
      <c r="S27" s="243">
        <v>1200</v>
      </c>
      <c r="T27" s="165"/>
      <c r="U27" s="172"/>
      <c r="V27" s="172"/>
    </row>
    <row r="28" spans="2:22" ht="14.15" customHeight="1" x14ac:dyDescent="0.3">
      <c r="B28" s="256">
        <f t="shared" ref="B28:B55" si="2">B27+1</f>
        <v>2028</v>
      </c>
      <c r="C28" s="293" t="s">
        <v>34</v>
      </c>
      <c r="D28" s="294"/>
      <c r="E28" s="111">
        <v>83640</v>
      </c>
      <c r="F28" s="111">
        <v>191320</v>
      </c>
      <c r="G28" s="17"/>
      <c r="H28" s="182"/>
      <c r="L28" s="192"/>
      <c r="M28" s="17"/>
      <c r="N28" s="257" t="s">
        <v>9</v>
      </c>
      <c r="O28" s="258"/>
      <c r="P28" s="258"/>
      <c r="Q28" s="243">
        <v>0</v>
      </c>
      <c r="R28" s="31"/>
      <c r="S28" s="243">
        <v>0</v>
      </c>
      <c r="T28" s="165"/>
      <c r="U28" s="172"/>
      <c r="V28" s="172"/>
    </row>
    <row r="29" spans="2:22" ht="14.15" customHeight="1" thickBot="1" x14ac:dyDescent="0.35">
      <c r="B29" s="256">
        <f t="shared" si="2"/>
        <v>2029</v>
      </c>
      <c r="C29" s="293" t="s">
        <v>35</v>
      </c>
      <c r="D29" s="294"/>
      <c r="E29" s="111">
        <v>83640</v>
      </c>
      <c r="F29" s="111">
        <v>191320</v>
      </c>
      <c r="G29" s="17"/>
      <c r="H29" s="309" t="s">
        <v>17</v>
      </c>
      <c r="I29" s="310"/>
      <c r="J29" s="190" t="str">
        <f>E17</f>
        <v xml:space="preserve"> LASER 1</v>
      </c>
      <c r="K29" s="190" t="str">
        <f>F17</f>
        <v>LASER 2</v>
      </c>
      <c r="L29" s="183"/>
      <c r="M29" s="17"/>
      <c r="N29" s="257" t="s">
        <v>10</v>
      </c>
      <c r="O29" s="259"/>
      <c r="P29" s="259"/>
      <c r="Q29" s="243">
        <v>0</v>
      </c>
      <c r="R29" s="31"/>
      <c r="S29" s="243">
        <v>0</v>
      </c>
      <c r="T29" s="165"/>
      <c r="U29" s="172"/>
      <c r="V29" s="172"/>
    </row>
    <row r="30" spans="2:22" ht="14.15" customHeight="1" thickBot="1" x14ac:dyDescent="0.35">
      <c r="B30" s="213">
        <f t="shared" si="2"/>
        <v>2030</v>
      </c>
      <c r="C30" s="295" t="s">
        <v>36</v>
      </c>
      <c r="D30" s="296"/>
      <c r="E30" s="111">
        <v>73640</v>
      </c>
      <c r="F30" s="111">
        <v>181320</v>
      </c>
      <c r="G30" s="17"/>
      <c r="H30" s="309"/>
      <c r="I30" s="310"/>
      <c r="J30" s="110">
        <f>IF(E24=0,0,E24+NPV(E18,E26,E27,E28,E29,E30,E31,E32,E33,E34,E35,E36,E37,E38,E39,E40,E41,E42,E43,E44,E45,E46,E47,E48,E49,E50,E51,E52,E53,E54,E55))</f>
        <v>-69400.556821789825</v>
      </c>
      <c r="K30" s="110">
        <f>IF(F24=0,0,F24+NPV(F18,F26,F27,F28,F29,F30,F31,F32,F33,F34,F35,F36,F37,F38,F39,F40,F41,F42,F43,F44,F45,F46,F47,F48,F49,F50,F51,F52,F53,F54,F55))</f>
        <v>144759.10652567458</v>
      </c>
      <c r="L30" s="119" t="s">
        <v>44</v>
      </c>
      <c r="M30" s="17"/>
      <c r="N30" s="241" t="s">
        <v>57</v>
      </c>
      <c r="O30" s="242"/>
      <c r="P30" s="17"/>
      <c r="Q30" s="244">
        <f>SUM(Q31:Q37)</f>
        <v>154760</v>
      </c>
      <c r="R30" s="245"/>
      <c r="S30" s="244">
        <f t="shared" ref="S30" si="3">SUM(S31:S37)</f>
        <v>46000</v>
      </c>
      <c r="T30" s="165"/>
      <c r="U30" s="172"/>
      <c r="V30" s="172"/>
    </row>
    <row r="31" spans="2:22" ht="14.15" customHeight="1" thickBot="1" x14ac:dyDescent="0.35">
      <c r="B31" s="256">
        <f t="shared" si="2"/>
        <v>2031</v>
      </c>
      <c r="C31" s="293" t="s">
        <v>37</v>
      </c>
      <c r="D31" s="294"/>
      <c r="E31" s="111">
        <v>83640</v>
      </c>
      <c r="F31" s="111">
        <v>191320</v>
      </c>
      <c r="G31" s="17"/>
      <c r="H31" s="184"/>
      <c r="I31" s="185"/>
      <c r="J31" s="185"/>
      <c r="K31" s="185"/>
      <c r="L31" s="186"/>
      <c r="M31" s="17"/>
      <c r="N31" s="260" t="s">
        <v>3</v>
      </c>
      <c r="O31" s="17"/>
      <c r="P31" s="17"/>
      <c r="Q31" s="243">
        <v>0</v>
      </c>
      <c r="R31" s="31"/>
      <c r="S31" s="243">
        <v>0</v>
      </c>
      <c r="T31" s="165"/>
      <c r="U31" s="172"/>
      <c r="V31" s="172"/>
    </row>
    <row r="32" spans="2:22" ht="14.15" customHeight="1" x14ac:dyDescent="0.3">
      <c r="B32" s="256">
        <f t="shared" si="2"/>
        <v>2032</v>
      </c>
      <c r="C32" s="293" t="s">
        <v>38</v>
      </c>
      <c r="D32" s="294"/>
      <c r="E32" s="111">
        <v>183640</v>
      </c>
      <c r="F32" s="111">
        <v>201320</v>
      </c>
      <c r="G32" s="17"/>
      <c r="H32" s="377" t="s">
        <v>105</v>
      </c>
      <c r="I32" s="378"/>
      <c r="J32" s="378"/>
      <c r="K32" s="378"/>
      <c r="L32" s="375"/>
      <c r="M32" s="17"/>
      <c r="N32" s="260" t="s">
        <v>4</v>
      </c>
      <c r="O32" s="17"/>
      <c r="P32" s="17"/>
      <c r="Q32" s="243">
        <v>0</v>
      </c>
      <c r="R32" s="31"/>
      <c r="S32" s="243">
        <v>0</v>
      </c>
      <c r="T32" s="165"/>
      <c r="U32" s="172"/>
      <c r="V32" s="172"/>
    </row>
    <row r="33" spans="2:22" ht="14.15" customHeight="1" x14ac:dyDescent="0.3">
      <c r="B33" s="256">
        <f t="shared" si="2"/>
        <v>2033</v>
      </c>
      <c r="C33" s="293" t="s">
        <v>39</v>
      </c>
      <c r="D33" s="294"/>
      <c r="E33" s="111"/>
      <c r="F33" s="111"/>
      <c r="G33" s="17"/>
      <c r="H33" s="379"/>
      <c r="I33" s="380"/>
      <c r="J33" s="380"/>
      <c r="K33" s="380"/>
      <c r="L33" s="376"/>
      <c r="M33" s="17"/>
      <c r="N33" s="261" t="s">
        <v>106</v>
      </c>
      <c r="O33" s="227"/>
      <c r="P33" s="227"/>
      <c r="Q33" s="243">
        <v>500</v>
      </c>
      <c r="R33" s="31"/>
      <c r="S33" s="243">
        <v>500</v>
      </c>
      <c r="T33" s="165"/>
      <c r="U33" s="172"/>
      <c r="V33" s="172"/>
    </row>
    <row r="34" spans="2:22" ht="14.15" customHeight="1" x14ac:dyDescent="0.3">
      <c r="B34" s="256">
        <f t="shared" si="2"/>
        <v>2034</v>
      </c>
      <c r="C34" s="293" t="s">
        <v>40</v>
      </c>
      <c r="D34" s="294"/>
      <c r="E34" s="111"/>
      <c r="F34" s="111"/>
      <c r="G34" s="17"/>
      <c r="H34" s="182"/>
      <c r="L34" s="183"/>
      <c r="M34" s="17"/>
      <c r="N34" s="261" t="s">
        <v>6</v>
      </c>
      <c r="O34" s="227"/>
      <c r="P34" s="227"/>
      <c r="Q34" s="243">
        <f>4000*0.44</f>
        <v>1760</v>
      </c>
      <c r="R34" s="31"/>
      <c r="S34" s="243">
        <v>3000</v>
      </c>
      <c r="T34" s="165"/>
      <c r="U34" s="172"/>
      <c r="V34" s="172"/>
    </row>
    <row r="35" spans="2:22" ht="14.15" customHeight="1" thickBot="1" x14ac:dyDescent="0.35">
      <c r="B35" s="213">
        <f t="shared" si="2"/>
        <v>2035</v>
      </c>
      <c r="C35" s="295" t="s">
        <v>21</v>
      </c>
      <c r="D35" s="296"/>
      <c r="E35" s="111"/>
      <c r="F35" s="111"/>
      <c r="G35" s="17"/>
      <c r="H35" s="182"/>
      <c r="J35" s="190" t="str">
        <f>E17</f>
        <v xml:space="preserve"> LASER 1</v>
      </c>
      <c r="K35" s="190" t="str">
        <f>F17</f>
        <v>LASER 2</v>
      </c>
      <c r="L35" s="183"/>
      <c r="M35" s="17"/>
      <c r="N35" s="261" t="s">
        <v>117</v>
      </c>
      <c r="O35" s="227"/>
      <c r="P35" s="227"/>
      <c r="Q35" s="243">
        <v>20000</v>
      </c>
      <c r="R35" s="31"/>
      <c r="S35" s="243">
        <v>20000</v>
      </c>
      <c r="T35" s="165"/>
      <c r="U35" s="172"/>
      <c r="V35" s="172"/>
    </row>
    <row r="36" spans="2:22" ht="14.15" customHeight="1" thickBot="1" x14ac:dyDescent="0.35">
      <c r="B36" s="256">
        <f t="shared" si="2"/>
        <v>2036</v>
      </c>
      <c r="C36" s="293" t="s">
        <v>22</v>
      </c>
      <c r="D36" s="294"/>
      <c r="E36" s="111"/>
      <c r="F36" s="111"/>
      <c r="G36" s="17"/>
      <c r="H36" s="307" t="s">
        <v>19</v>
      </c>
      <c r="I36" s="308"/>
      <c r="J36" s="112">
        <f>IF(E26=0,0,IRR(E24:E55))</f>
        <v>0.10140956126945011</v>
      </c>
      <c r="K36" s="112">
        <f>IF(F26=0,0,IRR(F24:F55))</f>
        <v>0.2212996208686675</v>
      </c>
      <c r="L36" s="119"/>
      <c r="N36" s="261" t="s">
        <v>118</v>
      </c>
      <c r="O36" s="227"/>
      <c r="P36" s="227"/>
      <c r="Q36" s="243">
        <f>4000*13*2.5</f>
        <v>130000</v>
      </c>
      <c r="R36" s="31"/>
      <c r="S36" s="243">
        <v>20000</v>
      </c>
      <c r="T36" s="165" t="s">
        <v>121</v>
      </c>
      <c r="U36" s="172"/>
      <c r="V36" s="172"/>
    </row>
    <row r="37" spans="2:22" ht="14.15" customHeight="1" thickBot="1" x14ac:dyDescent="0.35">
      <c r="B37" s="256">
        <f t="shared" si="2"/>
        <v>2037</v>
      </c>
      <c r="C37" s="293" t="s">
        <v>23</v>
      </c>
      <c r="D37" s="294"/>
      <c r="E37" s="111"/>
      <c r="F37" s="111"/>
      <c r="G37" s="17"/>
      <c r="H37" s="120"/>
      <c r="I37" s="173"/>
      <c r="J37" s="173"/>
      <c r="K37" s="173"/>
      <c r="L37" s="121"/>
      <c r="N37" s="261" t="s">
        <v>2</v>
      </c>
      <c r="O37" s="227"/>
      <c r="P37" s="227"/>
      <c r="Q37" s="243">
        <v>2500</v>
      </c>
      <c r="R37" s="31"/>
      <c r="S37" s="243">
        <v>2500</v>
      </c>
      <c r="T37" s="165"/>
      <c r="U37" s="172"/>
      <c r="V37" s="172"/>
    </row>
    <row r="38" spans="2:22" ht="14.15" customHeight="1" thickBot="1" x14ac:dyDescent="0.35">
      <c r="B38" s="256">
        <f t="shared" si="2"/>
        <v>2038</v>
      </c>
      <c r="C38" s="293" t="s">
        <v>25</v>
      </c>
      <c r="D38" s="294"/>
      <c r="E38" s="111"/>
      <c r="F38" s="111"/>
      <c r="G38" s="17"/>
      <c r="H38" s="377" t="s">
        <v>101</v>
      </c>
      <c r="I38" s="378"/>
      <c r="J38" s="378"/>
      <c r="K38" s="378"/>
      <c r="L38" s="375"/>
      <c r="N38" s="381" t="s">
        <v>91</v>
      </c>
      <c r="O38" s="382"/>
      <c r="P38" s="383"/>
      <c r="Q38" s="262">
        <f>Q19+Q20+Q24+Q25+Q30</f>
        <v>316360</v>
      </c>
      <c r="R38" s="263"/>
      <c r="S38" s="262">
        <f t="shared" ref="S38" si="4">S19+S20+S24+S25+S30</f>
        <v>208680</v>
      </c>
      <c r="T38" s="165"/>
      <c r="U38" s="172"/>
      <c r="V38" s="172"/>
    </row>
    <row r="39" spans="2:22" ht="14.15" customHeight="1" thickBot="1" x14ac:dyDescent="0.35">
      <c r="B39" s="256">
        <f t="shared" si="2"/>
        <v>2039</v>
      </c>
      <c r="C39" s="293" t="s">
        <v>24</v>
      </c>
      <c r="D39" s="294"/>
      <c r="E39" s="111"/>
      <c r="F39" s="111"/>
      <c r="G39" s="17"/>
      <c r="H39" s="379"/>
      <c r="I39" s="380"/>
      <c r="J39" s="380"/>
      <c r="K39" s="380"/>
      <c r="L39" s="376"/>
      <c r="N39" s="384" t="s">
        <v>103</v>
      </c>
      <c r="O39" s="385"/>
      <c r="P39" s="385"/>
      <c r="Q39" s="264">
        <f>Q18-Q38</f>
        <v>83640</v>
      </c>
      <c r="R39" s="265"/>
      <c r="S39" s="264">
        <f t="shared" ref="S39" si="5">S18-S38</f>
        <v>191320</v>
      </c>
      <c r="T39" s="165"/>
      <c r="U39" s="172"/>
      <c r="V39" s="172"/>
    </row>
    <row r="40" spans="2:22" ht="14.15" customHeight="1" x14ac:dyDescent="0.3">
      <c r="B40" s="213">
        <f t="shared" si="2"/>
        <v>2040</v>
      </c>
      <c r="C40" s="295" t="s">
        <v>26</v>
      </c>
      <c r="D40" s="296"/>
      <c r="E40" s="111"/>
      <c r="F40" s="111"/>
      <c r="G40" s="17"/>
      <c r="H40" s="182"/>
      <c r="L40" s="183"/>
      <c r="N40" s="113"/>
      <c r="S40" s="165"/>
      <c r="T40" s="165"/>
      <c r="U40" s="165"/>
      <c r="V40" s="165"/>
    </row>
    <row r="41" spans="2:22" ht="14.15" customHeight="1" thickBot="1" x14ac:dyDescent="0.35">
      <c r="B41" s="256">
        <f t="shared" si="2"/>
        <v>2041</v>
      </c>
      <c r="C41" s="293" t="s">
        <v>27</v>
      </c>
      <c r="D41" s="294"/>
      <c r="E41" s="111"/>
      <c r="F41" s="111"/>
      <c r="G41" s="17"/>
      <c r="H41" s="127"/>
      <c r="I41" s="128"/>
      <c r="J41" s="191" t="str">
        <f>E17</f>
        <v xml:space="preserve"> LASER 1</v>
      </c>
      <c r="K41" s="191" t="str">
        <f>F17</f>
        <v>LASER 2</v>
      </c>
      <c r="L41" s="129"/>
      <c r="N41" s="386" t="s">
        <v>85</v>
      </c>
      <c r="O41" s="386"/>
      <c r="P41" s="386"/>
      <c r="Q41" s="386"/>
      <c r="R41" s="386"/>
      <c r="S41" s="386"/>
      <c r="T41" s="386"/>
      <c r="U41" s="386"/>
      <c r="V41" s="386"/>
    </row>
    <row r="42" spans="2:22" ht="14.15" customHeight="1" thickBot="1" x14ac:dyDescent="0.35">
      <c r="B42" s="256">
        <f t="shared" si="2"/>
        <v>2042</v>
      </c>
      <c r="C42" s="293" t="s">
        <v>28</v>
      </c>
      <c r="D42" s="294"/>
      <c r="E42" s="111"/>
      <c r="F42" s="111"/>
      <c r="H42" s="307" t="s">
        <v>18</v>
      </c>
      <c r="I42" s="308"/>
      <c r="J42" s="110">
        <f>IF(E20=0,0,IF(E22&gt;0,0,(E56/E20)-PMT(E18,E20,E24)))</f>
        <v>0</v>
      </c>
      <c r="K42" s="110">
        <f>IF(F20=0,0,IF(F22&gt;0,0,(F56/F20)-PMT(F18,F20,F24)))</f>
        <v>0</v>
      </c>
      <c r="L42" s="119" t="s">
        <v>44</v>
      </c>
      <c r="N42" s="387"/>
      <c r="O42" s="387"/>
      <c r="P42" s="387"/>
      <c r="Q42" s="387"/>
      <c r="R42" s="387"/>
      <c r="S42" s="387"/>
      <c r="T42" s="387"/>
      <c r="U42" s="387"/>
      <c r="V42" s="387"/>
    </row>
    <row r="43" spans="2:22" ht="14.15" customHeight="1" thickBot="1" x14ac:dyDescent="0.35">
      <c r="B43" s="256">
        <f t="shared" si="2"/>
        <v>2043</v>
      </c>
      <c r="C43" s="293" t="s">
        <v>29</v>
      </c>
      <c r="D43" s="294"/>
      <c r="E43" s="111"/>
      <c r="F43" s="111"/>
      <c r="H43" s="182"/>
      <c r="L43" s="183"/>
      <c r="N43" s="387"/>
      <c r="O43" s="387"/>
      <c r="P43" s="387"/>
      <c r="Q43" s="387"/>
      <c r="R43" s="387"/>
      <c r="S43" s="387"/>
      <c r="T43" s="387"/>
      <c r="U43" s="387"/>
      <c r="V43" s="387"/>
    </row>
    <row r="44" spans="2:22" ht="14.15" customHeight="1" x14ac:dyDescent="0.3">
      <c r="B44" s="256">
        <f t="shared" si="2"/>
        <v>2044</v>
      </c>
      <c r="C44" s="293" t="s">
        <v>30</v>
      </c>
      <c r="D44" s="294"/>
      <c r="E44" s="111"/>
      <c r="F44" s="111"/>
      <c r="H44" s="377" t="s">
        <v>102</v>
      </c>
      <c r="I44" s="378"/>
      <c r="J44" s="378"/>
      <c r="K44" s="378"/>
      <c r="L44" s="375"/>
      <c r="N44" s="387"/>
      <c r="O44" s="387"/>
      <c r="P44" s="387"/>
      <c r="Q44" s="387"/>
      <c r="R44" s="387"/>
      <c r="S44" s="387"/>
      <c r="T44" s="387"/>
      <c r="U44" s="387"/>
      <c r="V44" s="387"/>
    </row>
    <row r="45" spans="2:22" ht="14.15" customHeight="1" x14ac:dyDescent="0.3">
      <c r="B45" s="214">
        <f t="shared" si="2"/>
        <v>2045</v>
      </c>
      <c r="C45" s="295" t="s">
        <v>31</v>
      </c>
      <c r="D45" s="296"/>
      <c r="E45" s="111"/>
      <c r="F45" s="111"/>
      <c r="H45" s="379"/>
      <c r="I45" s="380"/>
      <c r="J45" s="380"/>
      <c r="K45" s="380"/>
      <c r="L45" s="376"/>
      <c r="N45" s="387"/>
      <c r="O45" s="387"/>
      <c r="P45" s="387"/>
      <c r="Q45" s="387"/>
      <c r="R45" s="387"/>
      <c r="S45" s="387"/>
      <c r="T45" s="387"/>
      <c r="U45" s="387"/>
      <c r="V45" s="387"/>
    </row>
    <row r="46" spans="2:22" ht="14.15" customHeight="1" x14ac:dyDescent="0.3">
      <c r="B46" s="266">
        <f t="shared" si="2"/>
        <v>2046</v>
      </c>
      <c r="C46" s="293" t="s">
        <v>68</v>
      </c>
      <c r="D46" s="294"/>
      <c r="E46" s="111"/>
      <c r="F46" s="111"/>
      <c r="H46" s="267"/>
      <c r="I46" s="268"/>
      <c r="L46" s="269"/>
      <c r="N46" s="387"/>
      <c r="O46" s="387"/>
      <c r="P46" s="387"/>
      <c r="Q46" s="387"/>
      <c r="R46" s="387"/>
      <c r="S46" s="387"/>
      <c r="T46" s="387"/>
      <c r="U46" s="387"/>
      <c r="V46" s="387"/>
    </row>
    <row r="47" spans="2:22" ht="14.15" customHeight="1" thickBot="1" x14ac:dyDescent="0.35">
      <c r="B47" s="266">
        <f t="shared" si="2"/>
        <v>2047</v>
      </c>
      <c r="C47" s="293" t="s">
        <v>67</v>
      </c>
      <c r="D47" s="294"/>
      <c r="E47" s="111"/>
      <c r="F47" s="111"/>
      <c r="H47" s="182"/>
      <c r="I47" s="187"/>
      <c r="J47" s="181" t="str">
        <f>E17</f>
        <v xml:space="preserve"> LASER 1</v>
      </c>
      <c r="K47" s="181" t="str">
        <f>F17</f>
        <v>LASER 2</v>
      </c>
      <c r="L47" s="183"/>
      <c r="N47" s="387"/>
      <c r="O47" s="387"/>
      <c r="P47" s="387"/>
      <c r="Q47" s="387"/>
      <c r="R47" s="387"/>
      <c r="S47" s="387"/>
      <c r="T47" s="387"/>
      <c r="U47" s="387"/>
      <c r="V47" s="387"/>
    </row>
    <row r="48" spans="2:22" ht="14.15" customHeight="1" thickBot="1" x14ac:dyDescent="0.35">
      <c r="B48" s="266">
        <f t="shared" si="2"/>
        <v>2048</v>
      </c>
      <c r="C48" s="293" t="s">
        <v>66</v>
      </c>
      <c r="D48" s="294"/>
      <c r="E48" s="111"/>
      <c r="F48" s="111"/>
      <c r="H48" s="307" t="s">
        <v>71</v>
      </c>
      <c r="I48" s="388"/>
      <c r="J48" s="114">
        <f>IF(E20=0,0,-E24/((E56-E22)/E20))</f>
        <v>5.4736915270730524</v>
      </c>
      <c r="K48" s="114">
        <f>IF(F20=0,0,-F24/((F56-F22)/F20))</f>
        <v>3.7014740815463214</v>
      </c>
      <c r="L48" s="119" t="s">
        <v>20</v>
      </c>
      <c r="N48" s="387"/>
      <c r="O48" s="387"/>
      <c r="P48" s="387"/>
      <c r="Q48" s="387"/>
      <c r="R48" s="387"/>
      <c r="S48" s="387"/>
      <c r="T48" s="387"/>
      <c r="U48" s="387"/>
      <c r="V48" s="387"/>
    </row>
    <row r="49" spans="2:22" ht="14.15" customHeight="1" thickBot="1" x14ac:dyDescent="0.35">
      <c r="B49" s="266">
        <f t="shared" si="2"/>
        <v>2049</v>
      </c>
      <c r="C49" s="293" t="s">
        <v>65</v>
      </c>
      <c r="D49" s="294"/>
      <c r="E49" s="111"/>
      <c r="F49" s="111"/>
      <c r="H49" s="184"/>
      <c r="I49" s="185"/>
      <c r="J49" s="185"/>
      <c r="K49" s="185"/>
      <c r="L49" s="186"/>
      <c r="N49" s="387"/>
      <c r="O49" s="387"/>
      <c r="P49" s="387"/>
      <c r="Q49" s="387"/>
      <c r="R49" s="387"/>
      <c r="S49" s="387"/>
      <c r="T49" s="387"/>
      <c r="U49" s="387"/>
      <c r="V49" s="387"/>
    </row>
    <row r="50" spans="2:22" ht="14.15" customHeight="1" x14ac:dyDescent="0.3">
      <c r="B50" s="216">
        <f t="shared" si="2"/>
        <v>2050</v>
      </c>
      <c r="C50" s="295" t="s">
        <v>64</v>
      </c>
      <c r="D50" s="296"/>
      <c r="E50" s="111"/>
      <c r="F50" s="111"/>
      <c r="G50" s="17"/>
      <c r="H50" s="369" t="s">
        <v>72</v>
      </c>
      <c r="I50" s="370"/>
      <c r="J50" s="370"/>
      <c r="K50" s="370"/>
      <c r="L50" s="373"/>
      <c r="N50" s="387"/>
      <c r="O50" s="387"/>
      <c r="P50" s="387"/>
      <c r="Q50" s="387"/>
      <c r="R50" s="387"/>
      <c r="S50" s="387"/>
      <c r="T50" s="387"/>
      <c r="U50" s="387"/>
      <c r="V50" s="387"/>
    </row>
    <row r="51" spans="2:22" ht="14.15" customHeight="1" x14ac:dyDescent="0.3">
      <c r="B51" s="266">
        <f t="shared" si="2"/>
        <v>2051</v>
      </c>
      <c r="C51" s="293" t="s">
        <v>63</v>
      </c>
      <c r="D51" s="294"/>
      <c r="E51" s="111"/>
      <c r="F51" s="111"/>
      <c r="G51" s="17"/>
      <c r="H51" s="371"/>
      <c r="I51" s="372"/>
      <c r="J51" s="372"/>
      <c r="K51" s="372"/>
      <c r="L51" s="374"/>
      <c r="N51" s="387"/>
      <c r="O51" s="387"/>
      <c r="P51" s="387"/>
      <c r="Q51" s="387"/>
      <c r="R51" s="387"/>
      <c r="S51" s="387"/>
      <c r="T51" s="387"/>
      <c r="U51" s="387"/>
      <c r="V51" s="387"/>
    </row>
    <row r="52" spans="2:22" ht="14.15" customHeight="1" x14ac:dyDescent="0.3">
      <c r="B52" s="266">
        <f t="shared" si="2"/>
        <v>2052</v>
      </c>
      <c r="C52" s="293" t="s">
        <v>62</v>
      </c>
      <c r="D52" s="294"/>
      <c r="E52" s="111"/>
      <c r="F52" s="111"/>
      <c r="G52" s="17"/>
      <c r="H52" s="182"/>
      <c r="L52" s="183"/>
      <c r="N52" s="387"/>
      <c r="O52" s="387"/>
      <c r="P52" s="387"/>
      <c r="Q52" s="387"/>
      <c r="R52" s="387"/>
      <c r="S52" s="387"/>
      <c r="T52" s="387"/>
      <c r="U52" s="387"/>
      <c r="V52" s="387"/>
    </row>
    <row r="53" spans="2:22" ht="14.15" customHeight="1" thickBot="1" x14ac:dyDescent="0.35">
      <c r="B53" s="266">
        <f t="shared" si="2"/>
        <v>2053</v>
      </c>
      <c r="C53" s="293" t="s">
        <v>61</v>
      </c>
      <c r="D53" s="294"/>
      <c r="E53" s="111"/>
      <c r="F53" s="111"/>
      <c r="G53" s="17"/>
      <c r="H53" s="324" t="s">
        <v>112</v>
      </c>
      <c r="I53" s="325"/>
      <c r="J53" s="189" t="str">
        <f>E17</f>
        <v xml:space="preserve"> LASER 1</v>
      </c>
      <c r="K53" s="189" t="str">
        <f>F17</f>
        <v>LASER 2</v>
      </c>
      <c r="L53" s="164"/>
      <c r="N53" s="387"/>
      <c r="O53" s="387"/>
      <c r="P53" s="387"/>
      <c r="Q53" s="387"/>
      <c r="R53" s="387"/>
      <c r="S53" s="387"/>
      <c r="T53" s="387"/>
      <c r="U53" s="387"/>
      <c r="V53" s="387"/>
    </row>
    <row r="54" spans="2:22" ht="14.15" customHeight="1" thickBot="1" x14ac:dyDescent="0.35">
      <c r="B54" s="266">
        <f t="shared" si="2"/>
        <v>2054</v>
      </c>
      <c r="C54" s="293" t="s">
        <v>60</v>
      </c>
      <c r="D54" s="294"/>
      <c r="E54" s="111"/>
      <c r="F54" s="111"/>
      <c r="G54" s="17"/>
      <c r="H54" s="324"/>
      <c r="I54" s="325"/>
      <c r="J54" s="112">
        <f>IF(E20=0,0,((E56-E22)/E20-(-E24-E22)/E20)/((-E24+E22)/2))</f>
        <v>0.1171324675324675</v>
      </c>
      <c r="K54" s="112">
        <f>IF(F20=0,0,((F56-F22)/F20-(-F24-F22)/F20)/((-F24+F22)/2))</f>
        <v>0.25911278195488724</v>
      </c>
      <c r="L54" s="118"/>
      <c r="N54" s="387"/>
      <c r="O54" s="387"/>
      <c r="P54" s="387"/>
      <c r="Q54" s="387"/>
      <c r="R54" s="387"/>
      <c r="S54" s="387"/>
      <c r="T54" s="387"/>
      <c r="U54" s="387"/>
      <c r="V54" s="387"/>
    </row>
    <row r="55" spans="2:22" ht="14.15" customHeight="1" thickBot="1" x14ac:dyDescent="0.35">
      <c r="B55" s="266">
        <f t="shared" si="2"/>
        <v>2055</v>
      </c>
      <c r="C55" s="293" t="s">
        <v>59</v>
      </c>
      <c r="D55" s="294"/>
      <c r="E55" s="111"/>
      <c r="F55" s="111"/>
      <c r="G55" s="17"/>
      <c r="H55" s="184"/>
      <c r="I55" s="185"/>
      <c r="J55" s="185"/>
      <c r="K55" s="185"/>
      <c r="L55" s="186"/>
      <c r="N55" s="387"/>
      <c r="O55" s="387"/>
      <c r="P55" s="387"/>
      <c r="Q55" s="387"/>
      <c r="R55" s="387"/>
      <c r="S55" s="387"/>
      <c r="T55" s="387"/>
      <c r="U55" s="387"/>
      <c r="V55" s="387"/>
    </row>
    <row r="56" spans="2:22" ht="17.600000000000001" customHeight="1" x14ac:dyDescent="0.3">
      <c r="B56" s="17"/>
      <c r="C56" s="389" t="s">
        <v>0</v>
      </c>
      <c r="D56" s="390"/>
      <c r="E56" s="169">
        <f>SUM(E26:E55)</f>
        <v>675480</v>
      </c>
      <c r="F56" s="169">
        <f>SUM(F26:F55)</f>
        <v>1339240</v>
      </c>
      <c r="G56" s="17"/>
      <c r="N56" s="387"/>
      <c r="O56" s="387"/>
      <c r="P56" s="387"/>
      <c r="Q56" s="387"/>
      <c r="R56" s="387"/>
      <c r="S56" s="387"/>
      <c r="T56" s="387"/>
      <c r="U56" s="387"/>
      <c r="V56" s="387"/>
    </row>
    <row r="57" spans="2:22" x14ac:dyDescent="0.3">
      <c r="C57" s="17"/>
      <c r="D57" s="17"/>
      <c r="E57" s="17"/>
      <c r="F57" s="17"/>
      <c r="G57" s="17"/>
      <c r="N57" s="387"/>
      <c r="O57" s="387"/>
      <c r="P57" s="387"/>
      <c r="Q57" s="387"/>
      <c r="R57" s="387"/>
      <c r="S57" s="387"/>
      <c r="T57" s="387"/>
      <c r="U57" s="387"/>
      <c r="V57" s="387"/>
    </row>
    <row r="58" spans="2:22" x14ac:dyDescent="0.3">
      <c r="C58" s="17"/>
      <c r="D58" s="17"/>
      <c r="E58" s="17"/>
      <c r="F58" s="17"/>
      <c r="G58" s="17"/>
      <c r="H58" s="188"/>
      <c r="I58" s="122"/>
      <c r="J58" s="122"/>
      <c r="K58" s="80" t="s">
        <v>43</v>
      </c>
      <c r="N58" s="387"/>
      <c r="O58" s="387"/>
      <c r="P58" s="387"/>
      <c r="Q58" s="387"/>
      <c r="R58" s="387"/>
      <c r="S58" s="387"/>
      <c r="T58" s="387"/>
      <c r="U58" s="387"/>
      <c r="V58" s="387"/>
    </row>
    <row r="59" spans="2:22" x14ac:dyDescent="0.3">
      <c r="C59" s="17"/>
      <c r="D59" s="17"/>
      <c r="E59" s="17"/>
      <c r="F59" s="17"/>
      <c r="G59" s="17"/>
      <c r="I59" s="77"/>
      <c r="J59" s="77"/>
      <c r="K59" s="115"/>
      <c r="N59" s="387"/>
      <c r="O59" s="387"/>
      <c r="P59" s="387"/>
      <c r="Q59" s="387"/>
      <c r="R59" s="387"/>
      <c r="S59" s="387"/>
      <c r="T59" s="387"/>
      <c r="U59" s="387"/>
      <c r="V59" s="387"/>
    </row>
  </sheetData>
  <sheetProtection algorithmName="SHA-512" hashValue="UySF7T4R1+ZIMNXkupVzypDBJguMgDvHWPEK8zGFjJJEXlX+6oiCYJmUryCdHUvPtPVUZuem0sqHXCgq/K1srg==" saltValue="yH9mcdGahi5x9jHL3nJp/g==" spinCount="100000" sheet="1" objects="1" scenarios="1" selectLockedCells="1" selectUnlockedCells="1"/>
  <mergeCells count="82">
    <mergeCell ref="N59:V59"/>
    <mergeCell ref="C55:D55"/>
    <mergeCell ref="N55:V55"/>
    <mergeCell ref="C56:D56"/>
    <mergeCell ref="N56:V56"/>
    <mergeCell ref="N57:V57"/>
    <mergeCell ref="N58:V58"/>
    <mergeCell ref="C52:D52"/>
    <mergeCell ref="N52:V52"/>
    <mergeCell ref="C53:D53"/>
    <mergeCell ref="H53:I54"/>
    <mergeCell ref="N53:V53"/>
    <mergeCell ref="C54:D54"/>
    <mergeCell ref="N54:V54"/>
    <mergeCell ref="C49:D49"/>
    <mergeCell ref="N49:V49"/>
    <mergeCell ref="C50:D50"/>
    <mergeCell ref="H50:K51"/>
    <mergeCell ref="L50:L51"/>
    <mergeCell ref="N50:V50"/>
    <mergeCell ref="C51:D51"/>
    <mergeCell ref="N51:V51"/>
    <mergeCell ref="C46:D46"/>
    <mergeCell ref="N46:V46"/>
    <mergeCell ref="C47:D47"/>
    <mergeCell ref="N47:V47"/>
    <mergeCell ref="C48:D48"/>
    <mergeCell ref="H48:I48"/>
    <mergeCell ref="N48:V48"/>
    <mergeCell ref="C43:D43"/>
    <mergeCell ref="N43:V43"/>
    <mergeCell ref="C44:D44"/>
    <mergeCell ref="H44:K45"/>
    <mergeCell ref="L44:L45"/>
    <mergeCell ref="N44:V44"/>
    <mergeCell ref="C45:D45"/>
    <mergeCell ref="N45:V45"/>
    <mergeCell ref="C40:D40"/>
    <mergeCell ref="C41:D41"/>
    <mergeCell ref="N41:V41"/>
    <mergeCell ref="C42:D42"/>
    <mergeCell ref="H42:I42"/>
    <mergeCell ref="N42:V42"/>
    <mergeCell ref="C37:D37"/>
    <mergeCell ref="C38:D38"/>
    <mergeCell ref="H38:K39"/>
    <mergeCell ref="L38:L39"/>
    <mergeCell ref="N38:P38"/>
    <mergeCell ref="C39:D39"/>
    <mergeCell ref="N39:P39"/>
    <mergeCell ref="L32:L33"/>
    <mergeCell ref="C33:D33"/>
    <mergeCell ref="C34:D34"/>
    <mergeCell ref="C35:D35"/>
    <mergeCell ref="C36:D36"/>
    <mergeCell ref="H36:I36"/>
    <mergeCell ref="C32:D32"/>
    <mergeCell ref="H32:K33"/>
    <mergeCell ref="C28:D28"/>
    <mergeCell ref="C29:D29"/>
    <mergeCell ref="H29:I30"/>
    <mergeCell ref="C30:D30"/>
    <mergeCell ref="C31:D31"/>
    <mergeCell ref="B24:D24"/>
    <mergeCell ref="H25:L25"/>
    <mergeCell ref="C26:D26"/>
    <mergeCell ref="H26:K27"/>
    <mergeCell ref="L26:L27"/>
    <mergeCell ref="C27:D27"/>
    <mergeCell ref="B15:E15"/>
    <mergeCell ref="N15:S15"/>
    <mergeCell ref="J4:L6"/>
    <mergeCell ref="R5:V5"/>
    <mergeCell ref="B6:C6"/>
    <mergeCell ref="N6:O6"/>
    <mergeCell ref="J7:L7"/>
    <mergeCell ref="N7:R7"/>
    <mergeCell ref="U8:V8"/>
    <mergeCell ref="B9:C9"/>
    <mergeCell ref="B10:L13"/>
    <mergeCell ref="N10:V10"/>
    <mergeCell ref="D14:L14"/>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7BE3C-959E-49F5-947C-46161C0EA5A1}">
  <sheetPr>
    <tabColor rgb="FFFFC000"/>
  </sheetPr>
  <dimension ref="B1:V110"/>
  <sheetViews>
    <sheetView showGridLines="0" showZeros="0" zoomScaleNormal="100" zoomScaleSheetLayoutView="100" workbookViewId="0">
      <selection activeCell="M13" sqref="M13:U13"/>
    </sheetView>
  </sheetViews>
  <sheetFormatPr defaultColWidth="9.07421875" defaultRowHeight="12.45" x14ac:dyDescent="0.3"/>
  <cols>
    <col min="1" max="1" width="7.07421875" style="16" customWidth="1"/>
    <col min="2" max="2" width="8" style="16" customWidth="1"/>
    <col min="3" max="3" width="11.4609375" style="16" customWidth="1"/>
    <col min="4" max="4" width="9.3046875" style="16" customWidth="1"/>
    <col min="5" max="5" width="12.07421875" style="16" customWidth="1"/>
    <col min="6" max="6" width="6.53515625" style="16" customWidth="1"/>
    <col min="7" max="7" width="4.4609375" style="16" customWidth="1"/>
    <col min="8" max="8" width="8.69140625" style="16" customWidth="1"/>
    <col min="9" max="9" width="8.84375" style="16" customWidth="1"/>
    <col min="10" max="10" width="11.3046875" style="16" customWidth="1"/>
    <col min="11" max="11" width="15.07421875" style="16" customWidth="1"/>
    <col min="12" max="12" width="6" style="16" customWidth="1"/>
    <col min="13" max="13" width="11.23046875" style="16" customWidth="1"/>
    <col min="14" max="15" width="9.07421875" style="16"/>
    <col min="16" max="16" width="10" style="16" customWidth="1"/>
    <col min="17" max="17" width="2.84375" style="16" customWidth="1"/>
    <col min="18" max="18" width="13.07421875" style="16" customWidth="1"/>
    <col min="19" max="19" width="12.07421875" style="16" customWidth="1"/>
    <col min="20" max="20" width="11.3046875" style="16" customWidth="1"/>
    <col min="21" max="21" width="11.84375" style="16" customWidth="1"/>
    <col min="22" max="16384" width="9.07421875" style="16"/>
  </cols>
  <sheetData>
    <row r="1" spans="2:21" ht="36" customHeight="1" x14ac:dyDescent="0.3">
      <c r="L1" s="17"/>
      <c r="M1" s="17"/>
      <c r="N1" s="17"/>
      <c r="O1" s="17"/>
    </row>
    <row r="2" spans="2:21" ht="17.25" customHeight="1" x14ac:dyDescent="0.3">
      <c r="B2" s="41"/>
      <c r="C2" s="40" t="s">
        <v>51</v>
      </c>
      <c r="L2" s="17"/>
      <c r="M2" s="17"/>
      <c r="N2" s="17"/>
      <c r="O2" s="17"/>
    </row>
    <row r="3" spans="2:21" ht="7.5" customHeight="1" x14ac:dyDescent="0.3">
      <c r="B3" s="18"/>
      <c r="C3" s="18"/>
      <c r="D3" s="19"/>
      <c r="H3" s="20"/>
      <c r="L3" s="17"/>
      <c r="M3" s="17"/>
      <c r="N3" s="17"/>
      <c r="O3" s="17"/>
    </row>
    <row r="4" spans="2:21" ht="15.75" customHeight="1" x14ac:dyDescent="0.3">
      <c r="B4" s="21" t="s">
        <v>99</v>
      </c>
      <c r="C4" s="21"/>
      <c r="D4" s="21"/>
      <c r="E4" s="21"/>
      <c r="F4" s="21"/>
      <c r="G4" s="21"/>
      <c r="H4" s="21"/>
      <c r="I4" s="436"/>
      <c r="J4" s="436"/>
      <c r="K4" s="436"/>
      <c r="L4" s="79"/>
      <c r="M4" s="6" t="s">
        <v>47</v>
      </c>
      <c r="N4" s="6"/>
      <c r="O4" s="6"/>
      <c r="P4" s="6"/>
      <c r="Q4" s="6"/>
      <c r="R4" s="6"/>
      <c r="S4" s="6"/>
      <c r="T4" s="1"/>
      <c r="U4" s="12"/>
    </row>
    <row r="5" spans="2:21" ht="12.75" customHeight="1" x14ac:dyDescent="0.35">
      <c r="B5" s="21"/>
      <c r="C5" s="21"/>
      <c r="D5" s="21"/>
      <c r="E5" s="21"/>
      <c r="F5" s="21"/>
      <c r="G5" s="21"/>
      <c r="H5" s="39">
        <v>0</v>
      </c>
      <c r="I5" s="436"/>
      <c r="J5" s="436"/>
      <c r="K5" s="436"/>
      <c r="L5" s="79"/>
      <c r="M5" s="7"/>
      <c r="N5" s="6"/>
      <c r="O5" s="6"/>
      <c r="P5" s="6"/>
      <c r="Q5" s="342"/>
      <c r="R5" s="342"/>
      <c r="S5" s="342"/>
      <c r="T5" s="342"/>
      <c r="U5" s="342"/>
    </row>
    <row r="6" spans="2:21" ht="3" customHeight="1" x14ac:dyDescent="0.3">
      <c r="B6" s="21"/>
      <c r="C6" s="21"/>
      <c r="D6" s="21"/>
      <c r="E6" s="21"/>
      <c r="F6" s="21"/>
      <c r="G6" s="21"/>
      <c r="H6" s="39"/>
      <c r="I6" s="39"/>
      <c r="J6" s="39"/>
      <c r="K6" s="39"/>
      <c r="L6" s="17"/>
      <c r="M6" s="6"/>
      <c r="N6" s="6"/>
      <c r="O6" s="6"/>
      <c r="P6" s="6"/>
      <c r="Q6" s="342"/>
      <c r="R6" s="342"/>
      <c r="S6" s="342"/>
      <c r="T6" s="342"/>
      <c r="U6" s="342"/>
    </row>
    <row r="7" spans="2:21" ht="12.75" customHeight="1" x14ac:dyDescent="0.35">
      <c r="B7" s="347" t="s">
        <v>46</v>
      </c>
      <c r="C7" s="347"/>
      <c r="D7" s="23"/>
      <c r="E7" s="23"/>
      <c r="F7" s="23"/>
      <c r="G7" s="23"/>
      <c r="H7" s="24"/>
      <c r="I7" s="39"/>
      <c r="J7" s="39"/>
      <c r="K7" s="39"/>
      <c r="L7" s="17"/>
      <c r="M7" s="343" t="s">
        <v>46</v>
      </c>
      <c r="N7" s="343"/>
      <c r="O7" s="7"/>
      <c r="P7" s="7"/>
      <c r="Q7" s="7"/>
      <c r="R7" s="11"/>
      <c r="S7" s="11"/>
      <c r="T7" s="11"/>
      <c r="U7" s="11"/>
    </row>
    <row r="8" spans="2:21" ht="12.75" customHeight="1" x14ac:dyDescent="0.35">
      <c r="B8" s="431" t="s">
        <v>92</v>
      </c>
      <c r="C8" s="431"/>
      <c r="D8" s="431"/>
      <c r="E8" s="431"/>
      <c r="F8" s="431"/>
      <c r="G8" s="431"/>
      <c r="H8" s="23"/>
      <c r="I8" s="21"/>
      <c r="J8" s="25"/>
      <c r="K8" s="25"/>
      <c r="L8" s="17"/>
      <c r="M8" s="432" t="str">
        <f>B8</f>
        <v>Liiketilasijoittajat Oy</v>
      </c>
      <c r="N8" s="432"/>
      <c r="O8" s="432"/>
      <c r="P8" s="432"/>
      <c r="Q8" s="432"/>
      <c r="R8" s="7"/>
      <c r="S8" s="6"/>
      <c r="T8" s="8"/>
      <c r="U8" s="8"/>
    </row>
    <row r="9" spans="2:21" ht="17.25" customHeight="1" x14ac:dyDescent="0.3">
      <c r="B9" s="26" t="s">
        <v>42</v>
      </c>
      <c r="C9" s="27"/>
      <c r="D9" s="17"/>
      <c r="K9" s="28"/>
      <c r="L9" s="17"/>
      <c r="M9" s="13" t="s">
        <v>42</v>
      </c>
      <c r="N9" s="14"/>
      <c r="O9" s="5"/>
      <c r="P9" s="5"/>
      <c r="Q9" s="5"/>
      <c r="R9" s="5"/>
      <c r="S9" s="5"/>
      <c r="T9" s="5"/>
      <c r="U9" s="15" t="s">
        <v>43</v>
      </c>
    </row>
    <row r="10" spans="2:21" ht="12.75" customHeight="1" x14ac:dyDescent="0.3">
      <c r="B10" s="431" t="s">
        <v>84</v>
      </c>
      <c r="C10" s="431"/>
      <c r="D10" s="431"/>
      <c r="E10" s="431"/>
      <c r="F10" s="431"/>
      <c r="G10" s="431"/>
      <c r="K10" s="78"/>
      <c r="L10" s="17"/>
      <c r="M10" s="432" t="str">
        <f>B10</f>
        <v>Yritystulkki</v>
      </c>
      <c r="N10" s="432"/>
      <c r="O10" s="432"/>
      <c r="P10" s="432"/>
      <c r="Q10" s="432"/>
      <c r="R10" s="38"/>
      <c r="S10" s="38"/>
      <c r="T10" s="38"/>
      <c r="U10" s="91">
        <f>K63</f>
        <v>0</v>
      </c>
    </row>
    <row r="11" spans="2:21" ht="18" customHeight="1" x14ac:dyDescent="0.3">
      <c r="B11" s="345" t="s">
        <v>86</v>
      </c>
      <c r="C11" s="345"/>
      <c r="D11" s="21"/>
      <c r="E11" s="21"/>
      <c r="F11" s="21"/>
      <c r="G11" s="21"/>
      <c r="H11" s="21"/>
      <c r="I11" s="21"/>
      <c r="J11" s="17"/>
      <c r="K11" s="17"/>
      <c r="L11" s="17"/>
      <c r="M11" s="433" t="s">
        <v>88</v>
      </c>
      <c r="N11" s="433"/>
      <c r="O11" s="6"/>
      <c r="P11" s="6"/>
      <c r="Q11" s="6"/>
      <c r="R11" s="6"/>
      <c r="S11" s="6"/>
      <c r="T11" s="5"/>
      <c r="U11" s="5"/>
    </row>
    <row r="12" spans="2:21" ht="13.4" customHeight="1" x14ac:dyDescent="0.3">
      <c r="B12" s="434" t="s">
        <v>97</v>
      </c>
      <c r="C12" s="435"/>
      <c r="D12" s="435"/>
      <c r="E12" s="435"/>
      <c r="F12" s="435"/>
      <c r="G12" s="435"/>
      <c r="H12" s="435"/>
      <c r="I12" s="435"/>
      <c r="J12" s="435"/>
      <c r="K12" s="435"/>
      <c r="L12" s="17"/>
      <c r="M12" s="346"/>
      <c r="N12" s="346"/>
      <c r="O12" s="346"/>
      <c r="P12" s="346"/>
      <c r="Q12" s="346"/>
      <c r="R12" s="346"/>
      <c r="S12" s="346"/>
      <c r="T12" s="346"/>
      <c r="U12" s="346"/>
    </row>
    <row r="13" spans="2:21" ht="13.4" customHeight="1" x14ac:dyDescent="0.3">
      <c r="B13" s="439" t="s">
        <v>96</v>
      </c>
      <c r="C13" s="440"/>
      <c r="D13" s="440"/>
      <c r="E13" s="440"/>
      <c r="F13" s="440"/>
      <c r="G13" s="440"/>
      <c r="H13" s="440"/>
      <c r="I13" s="440"/>
      <c r="J13" s="440"/>
      <c r="K13" s="440"/>
      <c r="L13" s="17"/>
      <c r="M13" s="441"/>
      <c r="N13" s="441"/>
      <c r="O13" s="441"/>
      <c r="P13" s="441"/>
      <c r="Q13" s="441"/>
      <c r="R13" s="441"/>
      <c r="S13" s="441"/>
      <c r="T13" s="441"/>
      <c r="U13" s="441"/>
    </row>
    <row r="14" spans="2:21" ht="13.4" customHeight="1" x14ac:dyDescent="0.3">
      <c r="B14" s="439" t="s">
        <v>125</v>
      </c>
      <c r="C14" s="440"/>
      <c r="D14" s="440"/>
      <c r="E14" s="440"/>
      <c r="F14" s="440"/>
      <c r="G14" s="440"/>
      <c r="H14" s="440"/>
      <c r="I14" s="440"/>
      <c r="J14" s="440"/>
      <c r="K14" s="440"/>
      <c r="L14" s="17"/>
      <c r="M14" s="441"/>
      <c r="N14" s="441"/>
      <c r="O14" s="441"/>
      <c r="P14" s="441"/>
      <c r="Q14" s="441"/>
      <c r="R14" s="441"/>
      <c r="S14" s="441"/>
      <c r="T14" s="441"/>
      <c r="U14" s="441"/>
    </row>
    <row r="15" spans="2:21" ht="13.4" customHeight="1" x14ac:dyDescent="0.3">
      <c r="B15" s="439" t="s">
        <v>126</v>
      </c>
      <c r="C15" s="440"/>
      <c r="D15" s="440"/>
      <c r="E15" s="440"/>
      <c r="F15" s="440"/>
      <c r="G15" s="440"/>
      <c r="H15" s="440"/>
      <c r="I15" s="440"/>
      <c r="J15" s="440"/>
      <c r="K15" s="440"/>
      <c r="L15" s="17"/>
      <c r="M15" s="441"/>
      <c r="N15" s="441"/>
      <c r="O15" s="441"/>
      <c r="P15" s="441"/>
      <c r="Q15" s="441"/>
      <c r="R15" s="441"/>
      <c r="S15" s="441"/>
      <c r="T15" s="441"/>
      <c r="U15" s="441"/>
    </row>
    <row r="16" spans="2:21" ht="12.75" customHeight="1" x14ac:dyDescent="0.3">
      <c r="B16" s="29"/>
      <c r="C16" s="30"/>
      <c r="D16" s="367"/>
      <c r="E16" s="367"/>
      <c r="F16" s="367"/>
      <c r="G16" s="367"/>
      <c r="H16" s="367"/>
      <c r="I16" s="367"/>
      <c r="J16" s="367"/>
      <c r="K16" s="367"/>
      <c r="L16" s="17"/>
      <c r="M16" s="64">
        <f t="shared" ref="M16" si="0">B16</f>
        <v>0</v>
      </c>
      <c r="N16" s="64"/>
      <c r="O16" s="64"/>
      <c r="P16" s="64"/>
      <c r="Q16" s="64"/>
      <c r="R16" s="64"/>
      <c r="S16" s="64"/>
      <c r="T16" s="64"/>
      <c r="U16" s="64"/>
    </row>
    <row r="17" spans="2:22" s="31" customFormat="1" ht="18" customHeight="1" x14ac:dyDescent="0.3">
      <c r="B17" s="424" t="s">
        <v>1</v>
      </c>
      <c r="C17" s="424"/>
      <c r="D17" s="424"/>
      <c r="E17" s="424"/>
      <c r="F17" s="42"/>
      <c r="G17" s="42"/>
      <c r="H17" s="355"/>
      <c r="I17" s="355"/>
      <c r="J17" s="355"/>
      <c r="K17" s="355"/>
      <c r="L17" s="22"/>
      <c r="M17" s="437" t="s">
        <v>104</v>
      </c>
      <c r="N17" s="437"/>
      <c r="O17" s="437"/>
      <c r="P17" s="437"/>
      <c r="Q17" s="93"/>
      <c r="R17" s="437" t="s">
        <v>87</v>
      </c>
      <c r="S17" s="437"/>
      <c r="T17" s="437"/>
      <c r="U17" s="437"/>
    </row>
    <row r="18" spans="2:22" ht="13.5" customHeight="1" thickBot="1" x14ac:dyDescent="0.35">
      <c r="K18" s="69"/>
      <c r="L18" s="17"/>
      <c r="Q18" s="59">
        <v>0</v>
      </c>
    </row>
    <row r="19" spans="2:22" ht="12.75" customHeight="1" x14ac:dyDescent="0.3">
      <c r="B19" s="420" t="s">
        <v>89</v>
      </c>
      <c r="C19" s="420"/>
      <c r="D19" s="66">
        <v>7.0000000000000007E-2</v>
      </c>
      <c r="H19" s="311" t="s">
        <v>70</v>
      </c>
      <c r="I19" s="312"/>
      <c r="J19" s="312"/>
      <c r="K19" s="315"/>
      <c r="L19" s="17"/>
      <c r="M19" s="154" t="s">
        <v>52</v>
      </c>
      <c r="N19" s="155"/>
      <c r="O19" s="156"/>
      <c r="P19" s="94">
        <f>500*11*12</f>
        <v>66000</v>
      </c>
      <c r="Q19" s="59">
        <v>0</v>
      </c>
      <c r="R19" s="157" t="s">
        <v>93</v>
      </c>
      <c r="S19" s="158"/>
      <c r="T19" s="158"/>
      <c r="U19" s="159"/>
    </row>
    <row r="20" spans="2:22" ht="13.5" customHeight="1" x14ac:dyDescent="0.3">
      <c r="H20" s="313"/>
      <c r="I20" s="314"/>
      <c r="J20" s="314"/>
      <c r="K20" s="316"/>
      <c r="L20" s="17"/>
      <c r="M20" s="86" t="s">
        <v>53</v>
      </c>
      <c r="N20" s="3"/>
      <c r="O20" s="5"/>
      <c r="P20" s="94">
        <v>0</v>
      </c>
      <c r="Q20" s="59"/>
      <c r="R20" s="81"/>
      <c r="S20" s="37"/>
      <c r="T20" s="37"/>
      <c r="U20" s="82"/>
    </row>
    <row r="21" spans="2:22" ht="13.5" customHeight="1" x14ac:dyDescent="0.3">
      <c r="B21" s="419" t="s">
        <v>80</v>
      </c>
      <c r="C21" s="419"/>
      <c r="D21" s="67">
        <v>15</v>
      </c>
      <c r="E21" s="17" t="s">
        <v>15</v>
      </c>
      <c r="F21" s="17"/>
      <c r="H21" s="421" t="s">
        <v>74</v>
      </c>
      <c r="I21" s="422"/>
      <c r="J21" s="422"/>
      <c r="K21" s="423"/>
      <c r="L21" s="17"/>
      <c r="M21" s="86" t="s">
        <v>54</v>
      </c>
      <c r="N21" s="3"/>
      <c r="O21" s="5"/>
      <c r="P21" s="95">
        <f>P22*P23*P24</f>
        <v>0</v>
      </c>
      <c r="Q21" s="59"/>
      <c r="R21" s="81"/>
      <c r="S21" s="37"/>
      <c r="T21" s="37"/>
      <c r="U21" s="82"/>
    </row>
    <row r="22" spans="2:22" ht="13.5" customHeight="1" x14ac:dyDescent="0.3">
      <c r="B22" s="17"/>
      <c r="C22" s="17"/>
      <c r="D22" s="22"/>
      <c r="E22" s="17"/>
      <c r="F22" s="17"/>
      <c r="H22" s="407" t="s">
        <v>90</v>
      </c>
      <c r="I22" s="408"/>
      <c r="J22" s="408"/>
      <c r="K22" s="409"/>
      <c r="L22" s="17"/>
      <c r="M22" s="87" t="s">
        <v>100</v>
      </c>
      <c r="N22" s="9"/>
      <c r="O22" s="5"/>
      <c r="P22" s="94">
        <v>0</v>
      </c>
      <c r="Q22" s="59"/>
      <c r="R22" s="81"/>
      <c r="S22" s="37"/>
      <c r="T22" s="37"/>
      <c r="U22" s="82"/>
    </row>
    <row r="23" spans="2:22" ht="13.5" customHeight="1" thickBot="1" x14ac:dyDescent="0.35">
      <c r="B23" s="419" t="s">
        <v>16</v>
      </c>
      <c r="C23" s="419"/>
      <c r="D23" s="68">
        <v>100000</v>
      </c>
      <c r="E23" s="32"/>
      <c r="F23" s="32"/>
      <c r="H23" s="127"/>
      <c r="I23" s="128"/>
      <c r="J23" s="128"/>
      <c r="K23" s="129"/>
      <c r="L23" s="17"/>
      <c r="M23" s="87" t="s">
        <v>11</v>
      </c>
      <c r="N23" s="9"/>
      <c r="O23" s="5"/>
      <c r="P23" s="96">
        <v>0</v>
      </c>
      <c r="Q23" s="59"/>
      <c r="R23" s="81"/>
      <c r="S23" s="37"/>
      <c r="T23" s="37"/>
      <c r="U23" s="82"/>
    </row>
    <row r="24" spans="2:22" ht="13.5" customHeight="1" thickBot="1" x14ac:dyDescent="0.35">
      <c r="E24" s="17"/>
      <c r="F24" s="17"/>
      <c r="H24" s="404" t="s">
        <v>17</v>
      </c>
      <c r="I24" s="418"/>
      <c r="J24" s="70">
        <f>IF(E25=0,0,E25+NPV(D19,E27,E28,E29,E30,E31,E32,E33,E34,E35,E36,E37,E38,E39,E40,E41,E42,E43,E44,E45,E46,E47,E48,E49,E50,E51,E52,E53,E54,E55,E56))</f>
        <v>-36034.75407875696</v>
      </c>
      <c r="K24" s="130" t="s">
        <v>44</v>
      </c>
      <c r="L24" s="17"/>
      <c r="M24" s="87" t="s">
        <v>12</v>
      </c>
      <c r="N24" s="9"/>
      <c r="O24" s="5"/>
      <c r="P24" s="97">
        <v>1.5</v>
      </c>
      <c r="Q24" s="59"/>
      <c r="R24" s="81"/>
      <c r="S24" s="37"/>
      <c r="T24" s="37"/>
      <c r="U24" s="82"/>
    </row>
    <row r="25" spans="2:22" ht="13.5" customHeight="1" thickBot="1" x14ac:dyDescent="0.35">
      <c r="B25" s="438" t="s">
        <v>69</v>
      </c>
      <c r="C25" s="438"/>
      <c r="D25" s="438"/>
      <c r="E25" s="100">
        <v>-550000</v>
      </c>
      <c r="F25" s="17"/>
      <c r="H25" s="131"/>
      <c r="I25" s="406"/>
      <c r="J25" s="406"/>
      <c r="K25" s="132"/>
      <c r="L25" s="17"/>
      <c r="M25" s="88" t="s">
        <v>55</v>
      </c>
      <c r="N25" s="5"/>
      <c r="O25" s="5"/>
      <c r="P25" s="94">
        <v>0</v>
      </c>
      <c r="Q25" s="59"/>
      <c r="R25" s="81"/>
      <c r="S25" s="37"/>
      <c r="T25" s="37"/>
      <c r="U25" s="82"/>
    </row>
    <row r="26" spans="2:22" ht="13.5" customHeight="1" thickBot="1" x14ac:dyDescent="0.35">
      <c r="B26" s="17"/>
      <c r="C26" s="17"/>
      <c r="D26" s="17"/>
      <c r="E26" s="17"/>
      <c r="F26" s="17"/>
      <c r="H26" s="71"/>
      <c r="I26" s="417"/>
      <c r="J26" s="417"/>
      <c r="K26" s="72"/>
      <c r="L26" s="17"/>
      <c r="M26" s="86" t="s">
        <v>56</v>
      </c>
      <c r="N26" s="3"/>
      <c r="O26" s="5"/>
      <c r="P26" s="98">
        <f>SUM(P27:P30)</f>
        <v>4000</v>
      </c>
      <c r="Q26" s="59"/>
      <c r="R26" s="81"/>
      <c r="S26" s="37"/>
      <c r="T26" s="37"/>
      <c r="U26" s="82"/>
    </row>
    <row r="27" spans="2:22" ht="13.5" customHeight="1" x14ac:dyDescent="0.3">
      <c r="B27" s="217">
        <v>2026</v>
      </c>
      <c r="C27" s="392" t="s">
        <v>32</v>
      </c>
      <c r="D27" s="393"/>
      <c r="E27" s="47">
        <v>55800</v>
      </c>
      <c r="F27" s="32"/>
      <c r="H27" s="287" t="s">
        <v>105</v>
      </c>
      <c r="I27" s="288"/>
      <c r="J27" s="288"/>
      <c r="K27" s="317"/>
      <c r="L27" s="17"/>
      <c r="M27" s="92" t="s">
        <v>7</v>
      </c>
      <c r="N27" s="65"/>
      <c r="O27" s="65"/>
      <c r="P27" s="94">
        <v>0</v>
      </c>
      <c r="Q27" s="59"/>
      <c r="R27" s="81"/>
      <c r="S27" s="37"/>
      <c r="T27" s="37"/>
      <c r="U27" s="82"/>
    </row>
    <row r="28" spans="2:22" ht="13.5" customHeight="1" x14ac:dyDescent="0.3">
      <c r="B28" s="218">
        <f>B27+1</f>
        <v>2027</v>
      </c>
      <c r="C28" s="392" t="s">
        <v>33</v>
      </c>
      <c r="D28" s="393"/>
      <c r="E28" s="47">
        <v>55800</v>
      </c>
      <c r="F28" s="17"/>
      <c r="H28" s="289"/>
      <c r="I28" s="290"/>
      <c r="J28" s="290"/>
      <c r="K28" s="318"/>
      <c r="L28" s="17"/>
      <c r="M28" s="89" t="s">
        <v>8</v>
      </c>
      <c r="N28" s="63"/>
      <c r="O28" s="63"/>
      <c r="P28" s="94">
        <v>0</v>
      </c>
      <c r="Q28" s="59"/>
      <c r="R28" s="81"/>
      <c r="S28" s="37"/>
      <c r="T28" s="37"/>
      <c r="U28" s="82"/>
      <c r="V28" s="16" t="s">
        <v>45</v>
      </c>
    </row>
    <row r="29" spans="2:22" ht="13.5" customHeight="1" x14ac:dyDescent="0.3">
      <c r="B29" s="218">
        <f t="shared" ref="B29:B56" si="1">B28+1</f>
        <v>2028</v>
      </c>
      <c r="C29" s="392" t="s">
        <v>34</v>
      </c>
      <c r="D29" s="393"/>
      <c r="E29" s="47">
        <v>55800</v>
      </c>
      <c r="F29" s="17"/>
      <c r="H29" s="407" t="s">
        <v>41</v>
      </c>
      <c r="I29" s="408"/>
      <c r="J29" s="408"/>
      <c r="K29" s="409"/>
      <c r="L29" s="17"/>
      <c r="M29" s="89" t="s">
        <v>9</v>
      </c>
      <c r="N29" s="63"/>
      <c r="O29" s="63"/>
      <c r="P29" s="94">
        <v>4000</v>
      </c>
      <c r="Q29" s="59"/>
      <c r="R29" s="81"/>
      <c r="S29" s="37"/>
      <c r="T29" s="37"/>
      <c r="U29" s="82"/>
    </row>
    <row r="30" spans="2:22" ht="13.5" customHeight="1" thickBot="1" x14ac:dyDescent="0.35">
      <c r="B30" s="218">
        <f t="shared" si="1"/>
        <v>2029</v>
      </c>
      <c r="C30" s="392" t="s">
        <v>35</v>
      </c>
      <c r="D30" s="393"/>
      <c r="E30" s="47">
        <v>55800</v>
      </c>
      <c r="F30" s="17"/>
      <c r="H30" s="127"/>
      <c r="I30" s="410"/>
      <c r="J30" s="410"/>
      <c r="K30" s="129"/>
      <c r="L30" s="17"/>
      <c r="M30" s="89" t="s">
        <v>10</v>
      </c>
      <c r="N30" s="10"/>
      <c r="O30" s="10"/>
      <c r="P30" s="94">
        <v>0</v>
      </c>
      <c r="Q30" s="59"/>
      <c r="R30" s="81"/>
      <c r="S30" s="37"/>
      <c r="T30" s="37"/>
      <c r="U30" s="82"/>
    </row>
    <row r="31" spans="2:22" ht="13.5" customHeight="1" thickBot="1" x14ac:dyDescent="0.35">
      <c r="B31" s="219">
        <f t="shared" si="1"/>
        <v>2030</v>
      </c>
      <c r="C31" s="392" t="s">
        <v>36</v>
      </c>
      <c r="D31" s="393"/>
      <c r="E31" s="47">
        <v>55800</v>
      </c>
      <c r="F31" s="17"/>
      <c r="H31" s="404" t="s">
        <v>19</v>
      </c>
      <c r="I31" s="418"/>
      <c r="J31" s="73">
        <f>IF(E27=0,0,IRR(E25:E56))</f>
        <v>6.004359981427676E-2</v>
      </c>
      <c r="K31" s="129"/>
      <c r="L31" s="17"/>
      <c r="M31" s="86" t="s">
        <v>57</v>
      </c>
      <c r="N31" s="3"/>
      <c r="O31" s="5"/>
      <c r="P31" s="95">
        <f>SUM(P32:P38)</f>
        <v>6200</v>
      </c>
      <c r="Q31" s="59"/>
      <c r="R31" s="81"/>
      <c r="S31" s="37"/>
      <c r="T31" s="37"/>
      <c r="U31" s="82"/>
    </row>
    <row r="32" spans="2:22" ht="13.5" customHeight="1" thickBot="1" x14ac:dyDescent="0.35">
      <c r="B32" s="218">
        <f t="shared" si="1"/>
        <v>2031</v>
      </c>
      <c r="C32" s="392" t="s">
        <v>37</v>
      </c>
      <c r="D32" s="393"/>
      <c r="E32" s="47">
        <v>55800</v>
      </c>
      <c r="F32" s="17"/>
      <c r="H32" s="131"/>
      <c r="I32" s="406"/>
      <c r="J32" s="406"/>
      <c r="K32" s="132"/>
      <c r="L32" s="17"/>
      <c r="M32" s="90" t="s">
        <v>3</v>
      </c>
      <c r="N32" s="4"/>
      <c r="O32" s="5"/>
      <c r="P32" s="94">
        <v>0</v>
      </c>
      <c r="Q32" s="59"/>
      <c r="R32" s="81"/>
      <c r="S32" s="37"/>
      <c r="T32" s="37"/>
      <c r="U32" s="82"/>
    </row>
    <row r="33" spans="2:21" ht="13.5" customHeight="1" thickBot="1" x14ac:dyDescent="0.35">
      <c r="B33" s="218">
        <f t="shared" si="1"/>
        <v>2032</v>
      </c>
      <c r="C33" s="392" t="s">
        <v>38</v>
      </c>
      <c r="D33" s="393"/>
      <c r="E33" s="47">
        <v>55800</v>
      </c>
      <c r="F33" s="17"/>
      <c r="H33" s="71"/>
      <c r="I33" s="417"/>
      <c r="J33" s="417"/>
      <c r="K33" s="72"/>
      <c r="L33" s="17"/>
      <c r="M33" s="90" t="s">
        <v>4</v>
      </c>
      <c r="N33" s="4"/>
      <c r="O33" s="5"/>
      <c r="P33" s="94">
        <v>0</v>
      </c>
      <c r="Q33" s="59"/>
      <c r="R33" s="81"/>
      <c r="S33" s="37"/>
      <c r="T33" s="37"/>
      <c r="U33" s="82"/>
    </row>
    <row r="34" spans="2:21" ht="13.5" customHeight="1" x14ac:dyDescent="0.3">
      <c r="B34" s="218">
        <f t="shared" si="1"/>
        <v>2033</v>
      </c>
      <c r="C34" s="392" t="s">
        <v>39</v>
      </c>
      <c r="D34" s="393"/>
      <c r="E34" s="47">
        <v>55800</v>
      </c>
      <c r="F34" s="17"/>
      <c r="H34" s="287" t="s">
        <v>101</v>
      </c>
      <c r="I34" s="288"/>
      <c r="J34" s="288"/>
      <c r="K34" s="317"/>
      <c r="L34" s="17"/>
      <c r="M34" s="138" t="s">
        <v>5</v>
      </c>
      <c r="N34" s="139"/>
      <c r="O34" s="139"/>
      <c r="P34" s="94">
        <v>0</v>
      </c>
      <c r="Q34" s="59">
        <v>0</v>
      </c>
      <c r="R34" s="81"/>
      <c r="S34" s="37"/>
      <c r="T34" s="37"/>
      <c r="U34" s="82"/>
    </row>
    <row r="35" spans="2:21" ht="13.5" customHeight="1" x14ac:dyDescent="0.3">
      <c r="B35" s="218">
        <f t="shared" si="1"/>
        <v>2034</v>
      </c>
      <c r="C35" s="392" t="s">
        <v>40</v>
      </c>
      <c r="D35" s="393"/>
      <c r="E35" s="47">
        <v>55800</v>
      </c>
      <c r="F35" s="17"/>
      <c r="H35" s="289"/>
      <c r="I35" s="290"/>
      <c r="J35" s="290"/>
      <c r="K35" s="318"/>
      <c r="L35" s="17"/>
      <c r="M35" s="138" t="s">
        <v>6</v>
      </c>
      <c r="N35" s="139"/>
      <c r="O35" s="139"/>
      <c r="P35" s="94">
        <v>0</v>
      </c>
      <c r="Q35" s="59"/>
      <c r="R35" s="81"/>
      <c r="S35" s="37"/>
      <c r="T35" s="37"/>
      <c r="U35" s="82"/>
    </row>
    <row r="36" spans="2:21" ht="13.5" customHeight="1" x14ac:dyDescent="0.3">
      <c r="B36" s="219">
        <f t="shared" si="1"/>
        <v>2035</v>
      </c>
      <c r="C36" s="401" t="s">
        <v>21</v>
      </c>
      <c r="D36" s="402"/>
      <c r="E36" s="47">
        <v>-4200</v>
      </c>
      <c r="F36" s="17"/>
      <c r="H36" s="133" t="s">
        <v>58</v>
      </c>
      <c r="I36" s="134"/>
      <c r="J36" s="134"/>
      <c r="K36" s="135"/>
      <c r="L36" s="17"/>
      <c r="M36" s="138" t="s">
        <v>14</v>
      </c>
      <c r="N36" s="139"/>
      <c r="O36" s="139"/>
      <c r="P36" s="94">
        <v>0</v>
      </c>
      <c r="Q36" s="59">
        <v>0</v>
      </c>
      <c r="R36" s="81"/>
      <c r="S36" s="37"/>
      <c r="T36" s="37"/>
      <c r="U36" s="82"/>
    </row>
    <row r="37" spans="2:21" ht="13.5" customHeight="1" x14ac:dyDescent="0.3">
      <c r="B37" s="218">
        <f t="shared" si="1"/>
        <v>2036</v>
      </c>
      <c r="C37" s="392" t="s">
        <v>22</v>
      </c>
      <c r="D37" s="393"/>
      <c r="E37" s="47">
        <v>55800</v>
      </c>
      <c r="F37" s="17"/>
      <c r="H37" s="136" t="s">
        <v>83</v>
      </c>
      <c r="I37" s="128"/>
      <c r="J37" s="128"/>
      <c r="K37" s="130"/>
      <c r="M37" s="138" t="s">
        <v>13</v>
      </c>
      <c r="N37" s="139"/>
      <c r="O37" s="139"/>
      <c r="P37" s="94">
        <v>3000</v>
      </c>
      <c r="Q37" s="59">
        <v>0</v>
      </c>
      <c r="R37" s="81" t="s">
        <v>94</v>
      </c>
      <c r="S37" s="37"/>
      <c r="T37" s="37"/>
      <c r="U37" s="82"/>
    </row>
    <row r="38" spans="2:21" ht="13.5" customHeight="1" thickBot="1" x14ac:dyDescent="0.35">
      <c r="B38" s="218">
        <f t="shared" si="1"/>
        <v>2037</v>
      </c>
      <c r="C38" s="392" t="s">
        <v>23</v>
      </c>
      <c r="D38" s="393"/>
      <c r="E38" s="47">
        <v>55800</v>
      </c>
      <c r="F38" s="17"/>
      <c r="H38" s="127"/>
      <c r="I38" s="410"/>
      <c r="J38" s="410"/>
      <c r="K38" s="129"/>
      <c r="M38" s="138" t="s">
        <v>2</v>
      </c>
      <c r="N38" s="139"/>
      <c r="O38" s="139"/>
      <c r="P38" s="94">
        <v>3200</v>
      </c>
      <c r="Q38" s="59"/>
      <c r="R38" s="81" t="s">
        <v>95</v>
      </c>
      <c r="S38" s="37"/>
      <c r="T38" s="37"/>
      <c r="U38" s="82"/>
    </row>
    <row r="39" spans="2:21" ht="13.5" customHeight="1" thickBot="1" x14ac:dyDescent="0.35">
      <c r="B39" s="218">
        <f t="shared" si="1"/>
        <v>2038</v>
      </c>
      <c r="C39" s="392" t="s">
        <v>25</v>
      </c>
      <c r="D39" s="393"/>
      <c r="E39" s="47">
        <v>55800</v>
      </c>
      <c r="F39" s="17"/>
      <c r="H39" s="404" t="s">
        <v>18</v>
      </c>
      <c r="I39" s="418"/>
      <c r="J39" s="70">
        <f>IF(D21=0,0,IF(D23&gt;0,0,(E57/D21)-PMT(D19,D21,E25)))</f>
        <v>0</v>
      </c>
      <c r="K39" s="130" t="s">
        <v>44</v>
      </c>
      <c r="M39" s="425" t="s">
        <v>91</v>
      </c>
      <c r="N39" s="426"/>
      <c r="O39" s="427"/>
      <c r="P39" s="116">
        <f>P20+P21+P25+P26+P31</f>
        <v>10200</v>
      </c>
      <c r="Q39" s="59"/>
      <c r="R39" s="81"/>
      <c r="S39" s="37"/>
      <c r="T39" s="37"/>
      <c r="U39" s="82"/>
    </row>
    <row r="40" spans="2:21" ht="13.5" customHeight="1" thickBot="1" x14ac:dyDescent="0.35">
      <c r="B40" s="218">
        <f t="shared" si="1"/>
        <v>2039</v>
      </c>
      <c r="C40" s="392" t="s">
        <v>24</v>
      </c>
      <c r="D40" s="393"/>
      <c r="E40" s="47">
        <v>55800</v>
      </c>
      <c r="F40" s="17"/>
      <c r="H40" s="131"/>
      <c r="I40" s="406"/>
      <c r="J40" s="406"/>
      <c r="K40" s="132"/>
      <c r="M40" s="428" t="s">
        <v>103</v>
      </c>
      <c r="N40" s="429"/>
      <c r="O40" s="430"/>
      <c r="P40" s="117">
        <f>P19-P39</f>
        <v>55800</v>
      </c>
      <c r="R40" s="83"/>
      <c r="S40" s="84"/>
      <c r="T40" s="84"/>
      <c r="U40" s="85"/>
    </row>
    <row r="41" spans="2:21" ht="13.4" customHeight="1" thickBot="1" x14ac:dyDescent="0.35">
      <c r="B41" s="219">
        <f t="shared" si="1"/>
        <v>2040</v>
      </c>
      <c r="C41" s="401" t="s">
        <v>26</v>
      </c>
      <c r="D41" s="402"/>
      <c r="E41" s="47">
        <v>155800</v>
      </c>
      <c r="F41" s="17"/>
      <c r="H41" s="71"/>
      <c r="I41" s="417"/>
      <c r="J41" s="417"/>
      <c r="K41" s="72"/>
      <c r="M41" s="99" t="s">
        <v>85</v>
      </c>
    </row>
    <row r="42" spans="2:21" ht="13.5" customHeight="1" x14ac:dyDescent="0.3">
      <c r="B42" s="218">
        <f t="shared" si="1"/>
        <v>2041</v>
      </c>
      <c r="C42" s="392" t="s">
        <v>27</v>
      </c>
      <c r="D42" s="393"/>
      <c r="E42" s="47">
        <v>0</v>
      </c>
      <c r="F42" s="17"/>
      <c r="H42" s="287" t="s">
        <v>102</v>
      </c>
      <c r="I42" s="288"/>
      <c r="J42" s="288"/>
      <c r="K42" s="317"/>
      <c r="M42" s="415"/>
      <c r="N42" s="415"/>
      <c r="O42" s="415"/>
      <c r="P42" s="415"/>
      <c r="Q42" s="415"/>
      <c r="R42" s="415"/>
      <c r="S42" s="415"/>
      <c r="T42" s="415"/>
      <c r="U42" s="415"/>
    </row>
    <row r="43" spans="2:21" ht="13.4" customHeight="1" x14ac:dyDescent="0.3">
      <c r="B43" s="218">
        <f t="shared" si="1"/>
        <v>2042</v>
      </c>
      <c r="C43" s="392" t="s">
        <v>28</v>
      </c>
      <c r="D43" s="393"/>
      <c r="E43" s="47">
        <v>0</v>
      </c>
      <c r="H43" s="289"/>
      <c r="I43" s="290"/>
      <c r="J43" s="290"/>
      <c r="K43" s="318"/>
      <c r="M43" s="415"/>
      <c r="N43" s="415"/>
      <c r="O43" s="415"/>
      <c r="P43" s="415"/>
      <c r="Q43" s="415"/>
      <c r="R43" s="415"/>
      <c r="S43" s="415"/>
      <c r="T43" s="415"/>
      <c r="U43" s="415"/>
    </row>
    <row r="44" spans="2:21" ht="12.65" customHeight="1" x14ac:dyDescent="0.3">
      <c r="B44" s="218">
        <f t="shared" si="1"/>
        <v>2043</v>
      </c>
      <c r="C44" s="392" t="s">
        <v>29</v>
      </c>
      <c r="D44" s="393"/>
      <c r="E44" s="47">
        <v>0</v>
      </c>
      <c r="H44" s="407" t="s">
        <v>75</v>
      </c>
      <c r="I44" s="408"/>
      <c r="J44" s="408"/>
      <c r="K44" s="409"/>
      <c r="M44" s="416"/>
      <c r="N44" s="416"/>
      <c r="O44" s="416"/>
      <c r="P44" s="416"/>
      <c r="Q44" s="416"/>
      <c r="R44" s="416"/>
      <c r="S44" s="416"/>
      <c r="T44" s="416"/>
      <c r="U44" s="416"/>
    </row>
    <row r="45" spans="2:21" ht="12.65" customHeight="1" x14ac:dyDescent="0.3">
      <c r="B45" s="218">
        <f t="shared" si="1"/>
        <v>2044</v>
      </c>
      <c r="C45" s="392" t="s">
        <v>30</v>
      </c>
      <c r="D45" s="393"/>
      <c r="E45" s="47">
        <v>0</v>
      </c>
      <c r="H45" s="411" t="s">
        <v>76</v>
      </c>
      <c r="I45" s="412"/>
      <c r="J45" s="412"/>
      <c r="K45" s="413"/>
      <c r="M45" s="414"/>
      <c r="N45" s="414"/>
      <c r="O45" s="414"/>
      <c r="P45" s="414"/>
      <c r="Q45" s="414"/>
      <c r="R45" s="414"/>
      <c r="S45" s="414"/>
      <c r="T45" s="414"/>
      <c r="U45" s="414"/>
    </row>
    <row r="46" spans="2:21" ht="12.65" customHeight="1" x14ac:dyDescent="0.3">
      <c r="B46" s="220">
        <f t="shared" si="1"/>
        <v>2045</v>
      </c>
      <c r="C46" s="401" t="s">
        <v>31</v>
      </c>
      <c r="D46" s="402"/>
      <c r="E46" s="47">
        <v>0</v>
      </c>
      <c r="H46" s="407" t="s">
        <v>81</v>
      </c>
      <c r="I46" s="408"/>
      <c r="J46" s="408"/>
      <c r="K46" s="409"/>
      <c r="M46" s="391">
        <v>0</v>
      </c>
      <c r="N46" s="391"/>
      <c r="O46" s="391"/>
      <c r="P46" s="391"/>
      <c r="Q46" s="391"/>
      <c r="R46" s="391"/>
      <c r="S46" s="391"/>
      <c r="T46" s="391"/>
      <c r="U46" s="391"/>
    </row>
    <row r="47" spans="2:21" ht="12.65" customHeight="1" x14ac:dyDescent="0.3">
      <c r="B47" s="221">
        <f t="shared" si="1"/>
        <v>2046</v>
      </c>
      <c r="C47" s="392" t="s">
        <v>68</v>
      </c>
      <c r="D47" s="393"/>
      <c r="E47" s="47">
        <v>0</v>
      </c>
      <c r="H47" s="407" t="s">
        <v>79</v>
      </c>
      <c r="I47" s="408"/>
      <c r="J47" s="408"/>
      <c r="K47" s="409"/>
      <c r="M47" s="391"/>
      <c r="N47" s="391"/>
      <c r="O47" s="391"/>
      <c r="P47" s="391"/>
      <c r="Q47" s="391"/>
      <c r="R47" s="391"/>
      <c r="S47" s="391"/>
      <c r="T47" s="391"/>
      <c r="U47" s="391"/>
    </row>
    <row r="48" spans="2:21" ht="12.65" customHeight="1" thickBot="1" x14ac:dyDescent="0.35">
      <c r="B48" s="221">
        <f t="shared" si="1"/>
        <v>2047</v>
      </c>
      <c r="C48" s="392" t="s">
        <v>67</v>
      </c>
      <c r="D48" s="393"/>
      <c r="E48" s="47">
        <v>0</v>
      </c>
      <c r="H48" s="127"/>
      <c r="I48" s="410"/>
      <c r="J48" s="410"/>
      <c r="K48" s="129"/>
      <c r="M48" s="391">
        <v>0</v>
      </c>
      <c r="N48" s="391"/>
      <c r="O48" s="391"/>
      <c r="P48" s="391"/>
      <c r="Q48" s="391"/>
      <c r="R48" s="391"/>
      <c r="S48" s="391"/>
      <c r="T48" s="391"/>
      <c r="U48" s="391"/>
    </row>
    <row r="49" spans="2:21" ht="12.65" customHeight="1" thickBot="1" x14ac:dyDescent="0.35">
      <c r="B49" s="221">
        <f t="shared" si="1"/>
        <v>2048</v>
      </c>
      <c r="C49" s="392" t="s">
        <v>66</v>
      </c>
      <c r="D49" s="393"/>
      <c r="E49" s="47">
        <v>0</v>
      </c>
      <c r="H49" s="404" t="s">
        <v>71</v>
      </c>
      <c r="I49" s="405"/>
      <c r="J49" s="74">
        <f>IF(D21=0,0,-E25/((E57-D23)/D21))</f>
        <v>10.617760617760618</v>
      </c>
      <c r="K49" s="130" t="s">
        <v>20</v>
      </c>
      <c r="M49" s="391">
        <v>0</v>
      </c>
      <c r="N49" s="391"/>
      <c r="O49" s="391"/>
      <c r="P49" s="391"/>
      <c r="Q49" s="391"/>
      <c r="R49" s="391"/>
      <c r="S49" s="391"/>
      <c r="T49" s="391"/>
      <c r="U49" s="391"/>
    </row>
    <row r="50" spans="2:21" ht="12.65" customHeight="1" thickBot="1" x14ac:dyDescent="0.35">
      <c r="B50" s="221">
        <f t="shared" si="1"/>
        <v>2049</v>
      </c>
      <c r="C50" s="392" t="s">
        <v>65</v>
      </c>
      <c r="D50" s="393"/>
      <c r="E50" s="47">
        <v>0</v>
      </c>
      <c r="H50" s="131"/>
      <c r="I50" s="406"/>
      <c r="J50" s="406"/>
      <c r="K50" s="132"/>
      <c r="M50" s="391"/>
      <c r="N50" s="391"/>
      <c r="O50" s="391"/>
      <c r="P50" s="391"/>
      <c r="Q50" s="391"/>
      <c r="R50" s="391"/>
      <c r="S50" s="391"/>
      <c r="T50" s="391"/>
      <c r="U50" s="391"/>
    </row>
    <row r="51" spans="2:21" ht="12.65" customHeight="1" thickBot="1" x14ac:dyDescent="0.35">
      <c r="B51" s="222">
        <f t="shared" si="1"/>
        <v>2050</v>
      </c>
      <c r="C51" s="401" t="s">
        <v>64</v>
      </c>
      <c r="D51" s="402"/>
      <c r="E51" s="47">
        <v>0</v>
      </c>
      <c r="F51" s="33"/>
      <c r="I51" s="403"/>
      <c r="J51" s="403"/>
      <c r="K51" s="75"/>
      <c r="M51" s="391">
        <v>0</v>
      </c>
      <c r="N51" s="391"/>
      <c r="O51" s="391"/>
      <c r="P51" s="391"/>
      <c r="Q51" s="391"/>
      <c r="R51" s="391"/>
      <c r="S51" s="391"/>
      <c r="T51" s="391"/>
      <c r="U51" s="391"/>
    </row>
    <row r="52" spans="2:21" ht="12.65" customHeight="1" x14ac:dyDescent="0.3">
      <c r="B52" s="221">
        <f t="shared" si="1"/>
        <v>2051</v>
      </c>
      <c r="C52" s="392" t="s">
        <v>63</v>
      </c>
      <c r="D52" s="393"/>
      <c r="E52" s="47">
        <v>0</v>
      </c>
      <c r="F52" s="33"/>
      <c r="H52" s="311" t="s">
        <v>72</v>
      </c>
      <c r="I52" s="312"/>
      <c r="J52" s="312"/>
      <c r="K52" s="315"/>
      <c r="M52" s="391"/>
      <c r="N52" s="391"/>
      <c r="O52" s="391"/>
      <c r="P52" s="391"/>
      <c r="Q52" s="391"/>
      <c r="R52" s="391"/>
      <c r="S52" s="391"/>
      <c r="T52" s="391"/>
      <c r="U52" s="391"/>
    </row>
    <row r="53" spans="2:21" ht="12.65" customHeight="1" x14ac:dyDescent="0.3">
      <c r="B53" s="221">
        <f t="shared" si="1"/>
        <v>2052</v>
      </c>
      <c r="C53" s="392" t="s">
        <v>62</v>
      </c>
      <c r="D53" s="393"/>
      <c r="E53" s="47">
        <v>0</v>
      </c>
      <c r="F53" s="33"/>
      <c r="H53" s="313"/>
      <c r="I53" s="314"/>
      <c r="J53" s="314"/>
      <c r="K53" s="316"/>
      <c r="M53" s="391"/>
      <c r="N53" s="391"/>
      <c r="O53" s="391"/>
      <c r="P53" s="391"/>
      <c r="Q53" s="391"/>
      <c r="R53" s="391"/>
      <c r="S53" s="391"/>
      <c r="T53" s="391"/>
      <c r="U53" s="391"/>
    </row>
    <row r="54" spans="2:21" ht="12.65" customHeight="1" x14ac:dyDescent="0.3">
      <c r="B54" s="221">
        <f t="shared" si="1"/>
        <v>2053</v>
      </c>
      <c r="C54" s="392" t="s">
        <v>61</v>
      </c>
      <c r="D54" s="393"/>
      <c r="E54" s="47">
        <v>0</v>
      </c>
      <c r="F54" s="33"/>
      <c r="H54" s="394" t="s">
        <v>82</v>
      </c>
      <c r="I54" s="395"/>
      <c r="J54" s="395"/>
      <c r="K54" s="396"/>
      <c r="M54" s="391"/>
      <c r="N54" s="391"/>
      <c r="O54" s="391"/>
      <c r="P54" s="391"/>
      <c r="Q54" s="391"/>
      <c r="R54" s="391"/>
      <c r="S54" s="391"/>
      <c r="T54" s="391"/>
      <c r="U54" s="391"/>
    </row>
    <row r="55" spans="2:21" ht="12.65" customHeight="1" x14ac:dyDescent="0.3">
      <c r="B55" s="221">
        <f t="shared" si="1"/>
        <v>2054</v>
      </c>
      <c r="C55" s="392" t="s">
        <v>60</v>
      </c>
      <c r="D55" s="393"/>
      <c r="E55" s="47">
        <v>0</v>
      </c>
      <c r="F55" s="33"/>
      <c r="H55" s="394" t="s">
        <v>78</v>
      </c>
      <c r="I55" s="395"/>
      <c r="J55" s="395"/>
      <c r="K55" s="396"/>
      <c r="M55" s="391"/>
      <c r="N55" s="391"/>
      <c r="O55" s="391"/>
      <c r="P55" s="391"/>
      <c r="Q55" s="391"/>
      <c r="R55" s="391"/>
      <c r="S55" s="391"/>
      <c r="T55" s="391"/>
      <c r="U55" s="391"/>
    </row>
    <row r="56" spans="2:21" ht="12.65" customHeight="1" x14ac:dyDescent="0.3">
      <c r="B56" s="221">
        <f t="shared" si="1"/>
        <v>2055</v>
      </c>
      <c r="C56" s="392" t="s">
        <v>59</v>
      </c>
      <c r="D56" s="393"/>
      <c r="E56" s="47">
        <v>0</v>
      </c>
      <c r="F56" s="33"/>
      <c r="H56" s="394" t="s">
        <v>77</v>
      </c>
      <c r="I56" s="395"/>
      <c r="J56" s="395"/>
      <c r="K56" s="396"/>
      <c r="M56" s="391"/>
      <c r="N56" s="391"/>
      <c r="O56" s="391"/>
      <c r="P56" s="391"/>
      <c r="Q56" s="391"/>
      <c r="R56" s="391"/>
      <c r="S56" s="391"/>
      <c r="T56" s="391"/>
      <c r="U56" s="391"/>
    </row>
    <row r="57" spans="2:21" ht="16.399999999999999" customHeight="1" x14ac:dyDescent="0.3">
      <c r="B57" s="17"/>
      <c r="C57" s="397" t="s">
        <v>0</v>
      </c>
      <c r="D57" s="398"/>
      <c r="E57" s="48">
        <f>SUM(E27:E56)</f>
        <v>877000</v>
      </c>
      <c r="F57" s="33"/>
      <c r="H57" s="137"/>
      <c r="I57" s="122"/>
      <c r="J57" s="122"/>
      <c r="K57" s="118"/>
      <c r="M57" s="391"/>
      <c r="N57" s="391"/>
      <c r="O57" s="391"/>
      <c r="P57" s="391"/>
      <c r="Q57" s="391"/>
      <c r="R57" s="391"/>
      <c r="S57" s="391"/>
      <c r="T57" s="391"/>
      <c r="U57" s="391"/>
    </row>
    <row r="58" spans="2:21" ht="12.65" customHeight="1" x14ac:dyDescent="0.3">
      <c r="C58" s="17"/>
      <c r="D58" s="17"/>
      <c r="E58" s="33"/>
      <c r="F58" s="33"/>
      <c r="H58" s="399" t="s">
        <v>73</v>
      </c>
      <c r="I58" s="400"/>
      <c r="J58" s="76">
        <f>IF(D21=0,0,((E57-D23)/D21-(-E25-D23)/D21)/((-E25+D23)/2))</f>
        <v>6.7076923076923076E-2</v>
      </c>
      <c r="K58" s="118"/>
      <c r="M58" s="391"/>
      <c r="N58" s="391"/>
      <c r="O58" s="391"/>
      <c r="P58" s="391"/>
      <c r="Q58" s="391"/>
      <c r="R58" s="391"/>
      <c r="S58" s="391"/>
      <c r="T58" s="391"/>
      <c r="U58" s="391"/>
    </row>
    <row r="59" spans="2:21" ht="12.65" customHeight="1" thickBot="1" x14ac:dyDescent="0.35">
      <c r="C59" s="17"/>
      <c r="D59" s="17"/>
      <c r="E59" s="33"/>
      <c r="F59" s="33"/>
      <c r="H59" s="123"/>
      <c r="I59" s="124"/>
      <c r="J59" s="124"/>
      <c r="K59" s="121"/>
      <c r="M59" s="391"/>
      <c r="N59" s="391"/>
      <c r="O59" s="391"/>
      <c r="P59" s="391"/>
      <c r="Q59" s="391"/>
      <c r="R59" s="391"/>
      <c r="S59" s="391"/>
      <c r="T59" s="391"/>
      <c r="U59" s="391"/>
    </row>
    <row r="60" spans="2:21" ht="12.65" customHeight="1" x14ac:dyDescent="0.3">
      <c r="C60" s="17"/>
      <c r="D60" s="17"/>
      <c r="E60" s="33"/>
      <c r="F60" s="33"/>
      <c r="I60" s="77"/>
      <c r="J60" s="77"/>
      <c r="K60" s="75"/>
      <c r="M60" s="391"/>
      <c r="N60" s="391"/>
      <c r="O60" s="391"/>
      <c r="P60" s="391"/>
      <c r="Q60" s="391"/>
      <c r="R60" s="391"/>
      <c r="S60" s="391"/>
      <c r="T60" s="391"/>
      <c r="U60" s="391"/>
    </row>
    <row r="61" spans="2:21" ht="12.65" customHeight="1" x14ac:dyDescent="0.3">
      <c r="C61" s="17"/>
      <c r="D61" s="17"/>
      <c r="E61" s="33"/>
      <c r="F61" s="33"/>
      <c r="I61" s="77"/>
      <c r="J61" s="77"/>
      <c r="K61" s="75"/>
      <c r="M61" s="391"/>
      <c r="N61" s="391"/>
      <c r="O61" s="391"/>
      <c r="P61" s="391"/>
      <c r="Q61" s="391"/>
      <c r="R61" s="391"/>
      <c r="S61" s="391"/>
      <c r="T61" s="391"/>
      <c r="U61" s="391"/>
    </row>
    <row r="62" spans="2:21" ht="12.65" customHeight="1" x14ac:dyDescent="0.3">
      <c r="C62" s="17"/>
      <c r="D62" s="17"/>
      <c r="E62" s="33"/>
      <c r="F62" s="33"/>
      <c r="I62" s="77"/>
      <c r="J62" s="77"/>
      <c r="K62" s="80"/>
      <c r="M62" s="391"/>
      <c r="N62" s="391"/>
      <c r="O62" s="391"/>
      <c r="P62" s="391"/>
      <c r="Q62" s="391"/>
      <c r="R62" s="391"/>
      <c r="S62" s="391"/>
      <c r="T62" s="391"/>
      <c r="U62" s="391"/>
    </row>
    <row r="63" spans="2:21" ht="12.65" customHeight="1" x14ac:dyDescent="0.3">
      <c r="C63" s="17"/>
      <c r="D63" s="17"/>
      <c r="E63" s="33"/>
      <c r="F63" s="33"/>
      <c r="I63" s="77"/>
      <c r="J63" s="77"/>
      <c r="K63" s="162"/>
      <c r="M63" s="391"/>
      <c r="N63" s="391"/>
      <c r="O63" s="391"/>
      <c r="P63" s="391"/>
      <c r="Q63" s="391"/>
      <c r="R63" s="391"/>
      <c r="S63" s="391"/>
      <c r="T63" s="391"/>
      <c r="U63" s="391"/>
    </row>
    <row r="64" spans="2:21" ht="12.65" customHeight="1" x14ac:dyDescent="0.3">
      <c r="C64" s="17"/>
      <c r="D64" s="17"/>
      <c r="E64" s="33"/>
      <c r="F64" s="33"/>
      <c r="G64" s="17"/>
      <c r="H64" s="17"/>
      <c r="I64" s="45"/>
      <c r="J64" s="45"/>
      <c r="K64" s="46"/>
      <c r="M64" s="59"/>
      <c r="N64" s="59"/>
      <c r="O64" s="59"/>
      <c r="P64" s="59"/>
      <c r="Q64" s="59"/>
      <c r="R64" s="59"/>
      <c r="S64" s="59"/>
      <c r="T64" s="59"/>
      <c r="U64" s="59"/>
    </row>
    <row r="65" spans="2:21" ht="12.65" customHeight="1" x14ac:dyDescent="0.3">
      <c r="B65" s="338" t="s">
        <v>48</v>
      </c>
      <c r="C65" s="338"/>
      <c r="D65" s="338"/>
      <c r="E65" s="338"/>
      <c r="F65" s="338"/>
      <c r="G65" s="338"/>
      <c r="H65" s="338"/>
      <c r="I65" s="338"/>
      <c r="J65" s="338"/>
      <c r="K65" s="338"/>
      <c r="M65" s="59"/>
      <c r="N65" s="59"/>
      <c r="O65" s="59"/>
      <c r="P65" s="59"/>
      <c r="Q65" s="59"/>
      <c r="R65" s="59"/>
      <c r="S65" s="59"/>
      <c r="T65" s="59"/>
      <c r="U65" s="59"/>
    </row>
    <row r="66" spans="2:21" ht="12" customHeight="1" x14ac:dyDescent="0.3">
      <c r="B66" s="366" t="s">
        <v>50</v>
      </c>
      <c r="C66" s="366"/>
      <c r="D66" s="366"/>
      <c r="E66" s="366"/>
      <c r="F66" s="366"/>
      <c r="G66" s="366"/>
      <c r="H66" s="366"/>
      <c r="I66" s="366"/>
      <c r="J66" s="366"/>
      <c r="K66" s="366"/>
      <c r="M66" s="2"/>
      <c r="N66" s="2"/>
      <c r="O66" s="2"/>
      <c r="P66" s="2"/>
      <c r="Q66" s="2"/>
      <c r="R66" s="2"/>
      <c r="S66" s="2"/>
      <c r="T66" s="2"/>
      <c r="U66" s="2"/>
    </row>
    <row r="67" spans="2:21" ht="12.65" customHeight="1" x14ac:dyDescent="0.3">
      <c r="B67" s="366" t="s">
        <v>49</v>
      </c>
      <c r="C67" s="366"/>
      <c r="D67" s="366"/>
      <c r="E67" s="366"/>
      <c r="F67" s="366"/>
      <c r="G67" s="366"/>
      <c r="H67" s="366"/>
      <c r="I67" s="366"/>
      <c r="J67" s="366"/>
      <c r="K67" s="366"/>
      <c r="M67" s="59"/>
      <c r="N67" s="59"/>
      <c r="O67" s="59">
        <v>0</v>
      </c>
      <c r="P67" s="59"/>
      <c r="Q67" s="59"/>
      <c r="R67" s="59"/>
      <c r="S67" s="59"/>
      <c r="T67" s="59"/>
      <c r="U67" s="59"/>
    </row>
    <row r="68" spans="2:21" ht="12.65" customHeight="1" x14ac:dyDescent="0.3">
      <c r="B68" s="43"/>
      <c r="C68" s="341"/>
      <c r="D68" s="341"/>
      <c r="F68" s="30"/>
      <c r="G68" s="341"/>
      <c r="H68" s="341"/>
      <c r="I68" s="341"/>
      <c r="K68" s="30"/>
      <c r="M68" s="59"/>
      <c r="N68" s="59"/>
      <c r="O68" s="59">
        <v>0</v>
      </c>
      <c r="P68" s="59"/>
      <c r="Q68" s="59"/>
      <c r="R68" s="59"/>
      <c r="S68" s="59"/>
      <c r="T68" s="59"/>
      <c r="U68" s="59"/>
    </row>
    <row r="69" spans="2:21" ht="12.65" customHeight="1" x14ac:dyDescent="0.3">
      <c r="B69" s="49"/>
      <c r="C69" s="49"/>
      <c r="D69" s="43"/>
      <c r="E69" s="50"/>
      <c r="F69" s="50"/>
      <c r="G69" s="49"/>
      <c r="H69" s="49"/>
      <c r="I69" s="51"/>
      <c r="J69" s="49"/>
      <c r="K69" s="49"/>
      <c r="M69" s="59"/>
      <c r="N69" s="59"/>
      <c r="O69" s="59"/>
      <c r="P69" s="59"/>
      <c r="Q69" s="59"/>
      <c r="R69" s="59"/>
      <c r="S69" s="59"/>
      <c r="T69" s="59"/>
      <c r="U69" s="59"/>
    </row>
    <row r="70" spans="2:21" ht="12.65" customHeight="1" x14ac:dyDescent="0.3">
      <c r="B70" s="49"/>
      <c r="C70" s="43"/>
      <c r="D70" s="43"/>
      <c r="E70" s="43"/>
      <c r="F70" s="43"/>
      <c r="G70" s="49"/>
      <c r="H70" s="54"/>
      <c r="I70" s="54"/>
      <c r="J70" s="54"/>
      <c r="K70" s="54"/>
      <c r="M70" s="59"/>
      <c r="N70" s="59"/>
      <c r="O70" s="59">
        <v>0</v>
      </c>
      <c r="P70" s="59"/>
      <c r="Q70" s="59"/>
      <c r="R70" s="59"/>
      <c r="S70" s="59"/>
      <c r="T70" s="59"/>
      <c r="U70" s="59"/>
    </row>
    <row r="71" spans="2:21" ht="6" customHeight="1" x14ac:dyDescent="0.3">
      <c r="B71" s="49"/>
      <c r="C71" s="22"/>
      <c r="D71" s="22"/>
      <c r="E71" s="43"/>
      <c r="F71" s="43"/>
      <c r="G71" s="22"/>
      <c r="H71" s="31"/>
      <c r="I71" s="31"/>
      <c r="J71" s="31"/>
      <c r="K71" s="31"/>
      <c r="M71" s="2"/>
      <c r="N71" s="2"/>
      <c r="O71" s="2"/>
      <c r="P71" s="2"/>
      <c r="Q71" s="2"/>
      <c r="R71" s="2"/>
      <c r="S71" s="2"/>
      <c r="T71" s="2"/>
      <c r="U71" s="2"/>
    </row>
    <row r="72" spans="2:21" ht="12.65" customHeight="1" x14ac:dyDescent="0.3">
      <c r="B72" s="340"/>
      <c r="C72" s="340"/>
      <c r="D72" s="340"/>
      <c r="E72" s="53"/>
      <c r="F72" s="53"/>
      <c r="G72" s="53"/>
      <c r="H72" s="53"/>
      <c r="I72" s="53"/>
      <c r="J72" s="53"/>
      <c r="K72" s="53"/>
      <c r="L72" s="53"/>
      <c r="M72" s="59"/>
      <c r="N72" s="59"/>
      <c r="O72" s="59"/>
      <c r="P72" s="59"/>
      <c r="Q72" s="59"/>
      <c r="R72" s="59"/>
      <c r="S72" s="59"/>
      <c r="T72" s="59"/>
      <c r="U72" s="59"/>
    </row>
    <row r="73" spans="2:21" ht="12.65" customHeight="1" x14ac:dyDescent="0.3">
      <c r="B73" s="43"/>
      <c r="C73" s="341"/>
      <c r="D73" s="341"/>
      <c r="E73" s="52"/>
      <c r="F73" s="30"/>
      <c r="G73" s="341"/>
      <c r="H73" s="341"/>
      <c r="I73" s="341"/>
      <c r="K73" s="30"/>
      <c r="M73" s="59"/>
      <c r="N73" s="59"/>
      <c r="O73" s="59">
        <v>0</v>
      </c>
      <c r="P73" s="59"/>
      <c r="Q73" s="59"/>
      <c r="R73" s="59"/>
      <c r="S73" s="59"/>
      <c r="T73" s="59"/>
      <c r="U73" s="59"/>
    </row>
    <row r="74" spans="2:21" ht="12.65" customHeight="1" x14ac:dyDescent="0.3">
      <c r="B74" s="49"/>
      <c r="C74" s="49"/>
      <c r="D74" s="43"/>
      <c r="E74" s="50"/>
      <c r="F74" s="50"/>
      <c r="G74" s="49"/>
      <c r="H74" s="49"/>
      <c r="I74" s="49"/>
      <c r="J74" s="49"/>
      <c r="K74" s="49"/>
      <c r="L74" s="44"/>
      <c r="M74" s="60"/>
      <c r="N74" s="60"/>
      <c r="O74" s="60"/>
      <c r="P74" s="60"/>
      <c r="Q74" s="60"/>
      <c r="R74" s="60"/>
      <c r="S74" s="60"/>
      <c r="T74" s="60"/>
      <c r="U74" s="60"/>
    </row>
    <row r="75" spans="2:21" ht="12.65" customHeight="1" x14ac:dyDescent="0.3">
      <c r="B75" s="54"/>
      <c r="C75" s="54"/>
      <c r="D75" s="54"/>
      <c r="E75" s="54"/>
      <c r="F75" s="54"/>
      <c r="G75" s="49"/>
      <c r="H75" s="49"/>
      <c r="I75" s="43"/>
      <c r="J75" s="49"/>
      <c r="K75" s="49"/>
      <c r="L75" s="61"/>
      <c r="M75" s="60"/>
      <c r="N75" s="60"/>
      <c r="O75" s="60"/>
      <c r="P75" s="60"/>
      <c r="Q75" s="60"/>
      <c r="R75" s="60"/>
      <c r="S75" s="60"/>
      <c r="T75" s="60"/>
      <c r="U75" s="60"/>
    </row>
    <row r="76" spans="2:21" ht="12.65" customHeight="1" x14ac:dyDescent="0.3">
      <c r="B76" s="54"/>
      <c r="C76" s="54"/>
      <c r="D76" s="54"/>
      <c r="E76" s="54"/>
      <c r="F76" s="54"/>
      <c r="G76" s="49"/>
      <c r="H76" s="49"/>
      <c r="I76" s="49"/>
      <c r="J76" s="49"/>
      <c r="K76" s="49"/>
      <c r="L76" s="62"/>
      <c r="M76" s="60"/>
      <c r="N76" s="60"/>
      <c r="O76" s="60"/>
      <c r="P76" s="60"/>
      <c r="Q76" s="60"/>
      <c r="R76" s="60"/>
      <c r="S76" s="60"/>
      <c r="T76" s="60"/>
      <c r="U76" s="60"/>
    </row>
    <row r="77" spans="2:21" ht="12.65" customHeight="1" x14ac:dyDescent="0.3">
      <c r="B77" s="54"/>
      <c r="C77" s="54"/>
      <c r="D77" s="54"/>
      <c r="E77" s="54"/>
      <c r="F77" s="54"/>
      <c r="G77" s="49"/>
      <c r="H77" s="54"/>
      <c r="I77" s="54"/>
      <c r="J77" s="54"/>
      <c r="K77" s="43"/>
      <c r="M77" s="60"/>
      <c r="N77" s="60"/>
      <c r="O77" s="60"/>
      <c r="P77" s="60"/>
      <c r="Q77" s="60"/>
      <c r="R77" s="60"/>
      <c r="S77" s="60"/>
      <c r="T77" s="60"/>
      <c r="U77" s="60"/>
    </row>
    <row r="78" spans="2:21" ht="6" customHeight="1" x14ac:dyDescent="0.3">
      <c r="M78" s="2"/>
      <c r="N78" s="2"/>
      <c r="O78" s="2"/>
      <c r="P78" s="2"/>
      <c r="Q78" s="2"/>
      <c r="R78" s="2"/>
      <c r="S78" s="2"/>
      <c r="T78" s="2"/>
      <c r="U78" s="2"/>
    </row>
    <row r="79" spans="2:21" ht="12.65" customHeight="1" x14ac:dyDescent="0.35">
      <c r="B79" s="55"/>
      <c r="C79" s="53"/>
      <c r="D79" s="53"/>
      <c r="E79" s="31"/>
      <c r="F79" s="31"/>
      <c r="G79" s="31"/>
      <c r="H79" s="31"/>
      <c r="I79" s="31"/>
      <c r="J79" s="31"/>
      <c r="K79" s="22"/>
      <c r="M79" s="59"/>
      <c r="N79" s="59"/>
      <c r="O79" s="59"/>
      <c r="P79" s="59"/>
      <c r="Q79" s="59"/>
      <c r="R79" s="59"/>
      <c r="S79" s="59"/>
      <c r="T79" s="59"/>
      <c r="U79" s="59"/>
    </row>
    <row r="80" spans="2:21" ht="12.65" customHeight="1" x14ac:dyDescent="0.35">
      <c r="B80" s="55"/>
      <c r="C80" s="341"/>
      <c r="D80" s="341"/>
      <c r="E80" s="341"/>
      <c r="F80" s="341"/>
      <c r="H80" s="22"/>
      <c r="I80" s="22"/>
      <c r="J80" s="22"/>
      <c r="K80" s="31"/>
      <c r="M80" s="59"/>
      <c r="N80" s="59"/>
      <c r="O80" s="59">
        <v>0</v>
      </c>
      <c r="P80" s="59"/>
      <c r="Q80" s="59"/>
      <c r="R80" s="59"/>
      <c r="S80" s="59"/>
      <c r="T80" s="59"/>
      <c r="U80" s="59"/>
    </row>
    <row r="81" spans="2:21" ht="12.65" customHeight="1" x14ac:dyDescent="0.3">
      <c r="B81" s="44"/>
      <c r="C81" s="49"/>
      <c r="D81" s="49"/>
      <c r="E81" s="49"/>
      <c r="F81" s="51"/>
      <c r="G81" s="56"/>
      <c r="H81" s="57"/>
      <c r="I81" s="58"/>
      <c r="J81" s="58"/>
      <c r="K81" s="31"/>
      <c r="M81" s="60"/>
      <c r="N81" s="60"/>
      <c r="O81" s="60"/>
      <c r="P81" s="60"/>
      <c r="Q81" s="60"/>
      <c r="R81" s="60"/>
      <c r="S81" s="60"/>
      <c r="T81" s="60"/>
      <c r="U81" s="60"/>
    </row>
    <row r="82" spans="2:21" ht="13.4" customHeight="1" x14ac:dyDescent="0.3">
      <c r="B82" s="34"/>
      <c r="C82" s="34"/>
      <c r="D82" s="34"/>
      <c r="E82" s="34"/>
      <c r="F82" s="34"/>
      <c r="G82" s="34"/>
      <c r="H82" s="34"/>
      <c r="I82" s="34"/>
      <c r="J82" s="34"/>
      <c r="K82" s="35"/>
    </row>
    <row r="83" spans="2:21" ht="12.75" customHeight="1" x14ac:dyDescent="0.3"/>
    <row r="84" spans="2:21" ht="12.75" customHeight="1" x14ac:dyDescent="0.3"/>
    <row r="86" spans="2:21" ht="5.25" customHeight="1" x14ac:dyDescent="0.3">
      <c r="B86" s="17"/>
      <c r="C86" s="17"/>
      <c r="D86" s="17"/>
      <c r="E86" s="17"/>
      <c r="F86" s="17"/>
      <c r="G86" s="17"/>
      <c r="H86" s="17"/>
      <c r="I86" s="17"/>
      <c r="J86" s="17"/>
      <c r="K86" s="17"/>
    </row>
    <row r="87" spans="2:21" x14ac:dyDescent="0.3">
      <c r="D87" s="336"/>
      <c r="E87" s="337"/>
      <c r="F87" s="337"/>
      <c r="G87" s="337"/>
      <c r="H87" s="337"/>
      <c r="I87" s="337"/>
    </row>
    <row r="88" spans="2:21" x14ac:dyDescent="0.3">
      <c r="D88" s="334"/>
      <c r="E88" s="334"/>
      <c r="F88" s="334"/>
      <c r="G88" s="334"/>
      <c r="H88" s="334"/>
      <c r="I88" s="334"/>
    </row>
    <row r="89" spans="2:21" x14ac:dyDescent="0.3">
      <c r="D89" s="335"/>
      <c r="E89" s="335"/>
      <c r="F89" s="335"/>
      <c r="G89" s="335"/>
      <c r="I89" s="36"/>
    </row>
    <row r="91" spans="2:21" x14ac:dyDescent="0.3">
      <c r="D91" s="336"/>
      <c r="E91" s="337"/>
      <c r="F91" s="337"/>
      <c r="G91" s="337"/>
      <c r="H91" s="337"/>
      <c r="I91" s="337"/>
    </row>
    <row r="92" spans="2:21" x14ac:dyDescent="0.3">
      <c r="D92" s="334"/>
      <c r="E92" s="334"/>
      <c r="F92" s="334"/>
      <c r="G92" s="334"/>
      <c r="H92" s="334"/>
      <c r="I92" s="334"/>
    </row>
    <row r="93" spans="2:21" x14ac:dyDescent="0.3">
      <c r="D93" s="335"/>
      <c r="E93" s="335"/>
      <c r="F93" s="335"/>
      <c r="G93" s="335"/>
      <c r="I93" s="36"/>
    </row>
    <row r="99" spans="2:11" x14ac:dyDescent="0.3">
      <c r="H99" s="102"/>
      <c r="I99" s="102"/>
      <c r="J99" s="102"/>
      <c r="K99" s="103"/>
    </row>
    <row r="100" spans="2:11" x14ac:dyDescent="0.3">
      <c r="H100" s="17"/>
      <c r="I100" s="17"/>
      <c r="J100" s="17"/>
      <c r="K100" s="17"/>
    </row>
    <row r="101" spans="2:11" x14ac:dyDescent="0.3">
      <c r="H101" s="17"/>
      <c r="I101" s="17"/>
      <c r="J101" s="17"/>
      <c r="K101" s="17"/>
    </row>
    <row r="102" spans="2:11" ht="14.15" x14ac:dyDescent="0.35">
      <c r="B102" s="55"/>
      <c r="C102" s="55"/>
      <c r="D102" s="55"/>
      <c r="E102" s="55"/>
      <c r="F102" s="55"/>
      <c r="G102" s="55"/>
      <c r="I102" s="32"/>
      <c r="J102" s="17"/>
      <c r="K102" s="17"/>
    </row>
    <row r="103" spans="2:11" x14ac:dyDescent="0.3">
      <c r="B103" s="333"/>
      <c r="C103" s="333"/>
      <c r="D103" s="333"/>
      <c r="E103" s="52"/>
      <c r="F103" s="52"/>
      <c r="G103" s="17"/>
      <c r="H103" s="17"/>
      <c r="I103" s="17"/>
      <c r="J103" s="104"/>
      <c r="K103" s="105"/>
    </row>
    <row r="104" spans="2:11" x14ac:dyDescent="0.3">
      <c r="B104" s="44"/>
      <c r="C104" s="44"/>
      <c r="D104" s="44"/>
      <c r="E104" s="44"/>
      <c r="F104" s="44"/>
      <c r="G104" s="102"/>
      <c r="H104" s="17"/>
      <c r="I104" s="17"/>
      <c r="J104" s="45"/>
      <c r="K104" s="17"/>
    </row>
    <row r="105" spans="2:11" x14ac:dyDescent="0.3">
      <c r="B105" s="106"/>
      <c r="C105" s="33"/>
      <c r="D105" s="44"/>
      <c r="E105" s="102"/>
      <c r="F105" s="102"/>
      <c r="G105" s="102"/>
      <c r="H105" s="17"/>
      <c r="I105" s="17"/>
      <c r="J105" s="17"/>
      <c r="K105" s="17"/>
    </row>
    <row r="106" spans="2:11" x14ac:dyDescent="0.3">
      <c r="I106" s="36"/>
    </row>
    <row r="107" spans="2:11" x14ac:dyDescent="0.3">
      <c r="H107" s="49"/>
      <c r="I107" s="36"/>
      <c r="J107" s="107"/>
      <c r="K107" s="32"/>
    </row>
    <row r="108" spans="2:11" x14ac:dyDescent="0.3">
      <c r="H108" s="44"/>
      <c r="I108" s="44"/>
      <c r="J108" s="44"/>
      <c r="K108" s="44"/>
    </row>
    <row r="109" spans="2:11" x14ac:dyDescent="0.3">
      <c r="H109" s="33"/>
      <c r="I109" s="106"/>
      <c r="J109" s="33"/>
      <c r="K109" s="33"/>
    </row>
    <row r="110" spans="2:11" x14ac:dyDescent="0.3">
      <c r="H110" s="62"/>
      <c r="I110" s="62"/>
      <c r="J110" s="62"/>
      <c r="K110" s="101"/>
    </row>
  </sheetData>
  <sheetProtection algorithmName="SHA-512" hashValue="EI+Y16Pd3JmEKoFsyois0wayjghW9Wgl6QXhiOEercvj14dUrAzSCTrTfE8XZdRc/7y014VWKU3L4Jx4sPQrJQ==" saltValue="EruTGkNPJcFzJ8EivRSw+w==" spinCount="100000" sheet="1" objects="1" scenarios="1" selectLockedCells="1" selectUnlockedCells="1"/>
  <mergeCells count="129">
    <mergeCell ref="M39:O39"/>
    <mergeCell ref="M40:O40"/>
    <mergeCell ref="B10:G10"/>
    <mergeCell ref="M10:Q10"/>
    <mergeCell ref="B11:C11"/>
    <mergeCell ref="M11:N11"/>
    <mergeCell ref="B12:K12"/>
    <mergeCell ref="M12:U12"/>
    <mergeCell ref="I4:K5"/>
    <mergeCell ref="Q5:U6"/>
    <mergeCell ref="B7:C7"/>
    <mergeCell ref="M7:N7"/>
    <mergeCell ref="B8:G8"/>
    <mergeCell ref="M8:Q8"/>
    <mergeCell ref="M17:P17"/>
    <mergeCell ref="R17:U17"/>
    <mergeCell ref="B25:D25"/>
    <mergeCell ref="B13:K13"/>
    <mergeCell ref="M13:U13"/>
    <mergeCell ref="B14:K14"/>
    <mergeCell ref="M14:U14"/>
    <mergeCell ref="B15:K15"/>
    <mergeCell ref="M15:U15"/>
    <mergeCell ref="H19:K20"/>
    <mergeCell ref="B19:C19"/>
    <mergeCell ref="H21:K21"/>
    <mergeCell ref="H22:K22"/>
    <mergeCell ref="B21:C21"/>
    <mergeCell ref="H24:I24"/>
    <mergeCell ref="D16:K16"/>
    <mergeCell ref="B17:E17"/>
    <mergeCell ref="H17:K17"/>
    <mergeCell ref="C29:D29"/>
    <mergeCell ref="H29:K29"/>
    <mergeCell ref="C30:D30"/>
    <mergeCell ref="I30:J30"/>
    <mergeCell ref="C31:D31"/>
    <mergeCell ref="H31:I31"/>
    <mergeCell ref="B23:C23"/>
    <mergeCell ref="I25:J25"/>
    <mergeCell ref="I26:J26"/>
    <mergeCell ref="C27:D27"/>
    <mergeCell ref="C28:D28"/>
    <mergeCell ref="H27:K28"/>
    <mergeCell ref="C35:D35"/>
    <mergeCell ref="C36:D36"/>
    <mergeCell ref="C37:D37"/>
    <mergeCell ref="C32:D32"/>
    <mergeCell ref="I32:J32"/>
    <mergeCell ref="C33:D33"/>
    <mergeCell ref="I33:J33"/>
    <mergeCell ref="C34:D34"/>
    <mergeCell ref="H34:K35"/>
    <mergeCell ref="C40:D40"/>
    <mergeCell ref="I40:J40"/>
    <mergeCell ref="C41:D41"/>
    <mergeCell ref="I41:J41"/>
    <mergeCell ref="C42:D42"/>
    <mergeCell ref="C38:D38"/>
    <mergeCell ref="I38:J38"/>
    <mergeCell ref="C39:D39"/>
    <mergeCell ref="H39:I39"/>
    <mergeCell ref="H42:K43"/>
    <mergeCell ref="C45:D45"/>
    <mergeCell ref="H45:K45"/>
    <mergeCell ref="M45:U45"/>
    <mergeCell ref="C46:D46"/>
    <mergeCell ref="H46:K46"/>
    <mergeCell ref="M46:U46"/>
    <mergeCell ref="M42:U42"/>
    <mergeCell ref="C43:D43"/>
    <mergeCell ref="M43:U43"/>
    <mergeCell ref="C44:D44"/>
    <mergeCell ref="H44:K44"/>
    <mergeCell ref="M44:U44"/>
    <mergeCell ref="C49:D49"/>
    <mergeCell ref="H49:I49"/>
    <mergeCell ref="M49:U49"/>
    <mergeCell ref="C50:D50"/>
    <mergeCell ref="I50:J50"/>
    <mergeCell ref="M50:U50"/>
    <mergeCell ref="C47:D47"/>
    <mergeCell ref="H47:K47"/>
    <mergeCell ref="M47:U47"/>
    <mergeCell ref="C48:D48"/>
    <mergeCell ref="I48:J48"/>
    <mergeCell ref="M48:U48"/>
    <mergeCell ref="C54:D54"/>
    <mergeCell ref="H54:K54"/>
    <mergeCell ref="M54:U54"/>
    <mergeCell ref="C55:D55"/>
    <mergeCell ref="H55:K55"/>
    <mergeCell ref="M55:U55"/>
    <mergeCell ref="C51:D51"/>
    <mergeCell ref="I51:J51"/>
    <mergeCell ref="M51:U51"/>
    <mergeCell ref="C52:D52"/>
    <mergeCell ref="M52:U52"/>
    <mergeCell ref="C53:D53"/>
    <mergeCell ref="M53:U53"/>
    <mergeCell ref="H52:K53"/>
    <mergeCell ref="M59:U59"/>
    <mergeCell ref="M60:U60"/>
    <mergeCell ref="M61:U61"/>
    <mergeCell ref="M62:U62"/>
    <mergeCell ref="M63:U63"/>
    <mergeCell ref="B65:K65"/>
    <mergeCell ref="C56:D56"/>
    <mergeCell ref="H56:K56"/>
    <mergeCell ref="M56:U56"/>
    <mergeCell ref="C57:D57"/>
    <mergeCell ref="M57:U57"/>
    <mergeCell ref="H58:I58"/>
    <mergeCell ref="M58:U58"/>
    <mergeCell ref="D93:G93"/>
    <mergeCell ref="B103:D103"/>
    <mergeCell ref="C80:F80"/>
    <mergeCell ref="D87:I87"/>
    <mergeCell ref="D88:I88"/>
    <mergeCell ref="D89:G89"/>
    <mergeCell ref="D91:I91"/>
    <mergeCell ref="D92:I92"/>
    <mergeCell ref="B66:K66"/>
    <mergeCell ref="B67:K67"/>
    <mergeCell ref="C68:D68"/>
    <mergeCell ref="G68:I68"/>
    <mergeCell ref="B72:D72"/>
    <mergeCell ref="C73:D73"/>
    <mergeCell ref="G73:I73"/>
  </mergeCells>
  <conditionalFormatting sqref="J31 J58">
    <cfRule type="cellIs" dxfId="1" priority="5" operator="lessThan">
      <formula>$D$19</formula>
    </cfRule>
    <cfRule type="cellIs" dxfId="0" priority="6" operator="greaterThan">
      <formula>$D$19</formula>
    </cfRule>
  </conditionalFormatting>
  <printOptions horizontalCentered="1"/>
  <pageMargins left="0.43307086614173229" right="0.43307086614173229" top="0.74803149606299213" bottom="0.74803149606299213" header="0.31496062992125984" footer="0.31496062992125984"/>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2</vt:i4>
      </vt:variant>
    </vt:vector>
  </HeadingPairs>
  <TitlesOfParts>
    <vt:vector size="5" baseType="lpstr">
      <vt:lpstr>LASKENTAOHJELMA</vt:lpstr>
      <vt:lpstr>ESIMERKKI KONEINVESTOINTI</vt:lpstr>
      <vt:lpstr>ESIMERKKI LIIKETILAINVESTOINTI</vt:lpstr>
      <vt:lpstr>'ESIMERKKI LIIKETILAINVESTOINTI'!Tulostusalue</vt:lpstr>
      <vt:lpstr>LASKENTAOHJELMA!Tulostusalue</vt:lpstr>
    </vt:vector>
  </TitlesOfParts>
  <Company>yritysTULKKI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YT14 Investoinnin kannattavuuslaskentaohjelma</dc:title>
  <dc:creator>Yritystulkki</dc:creator>
  <cp:lastModifiedBy>yritysTULKKI</cp:lastModifiedBy>
  <cp:lastPrinted>2025-01-29T08:11:38Z</cp:lastPrinted>
  <dcterms:created xsi:type="dcterms:W3CDTF">2006-12-22T12:34:17Z</dcterms:created>
  <dcterms:modified xsi:type="dcterms:W3CDTF">2025-01-29T08:19:42Z</dcterms:modified>
</cp:coreProperties>
</file>