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A474F5AF-0EEF-42F3-86D3-2AE0D9B3EAB3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H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I224" i="34" s="1"/>
  <c r="D224" i="34"/>
  <c r="C32" i="28"/>
  <c r="D214" i="34" s="1"/>
  <c r="I18" i="28" l="1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<sst xmlns="http://schemas.openxmlformats.org/spreadsheetml/2006/main" count="1717" uniqueCount="696">
  <si>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</si>
  <si>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</si>
  <si>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</si>
  <si>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</si>
  <si>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</si>
  <si>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</si>
  <si>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</si>
  <si>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</si>
  <si>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</si>
  <si>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</si>
  <si>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</si>
  <si>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</si>
  <si>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</si>
  <si>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</si>
  <si>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</si>
  <si>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</si>
  <si>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</si>
  <si>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</si>
  <si>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</si>
  <si>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</si>
  <si>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</si>
  <si>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</si>
  <si>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</si>
  <si>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</si>
  <si>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</si>
  <si>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</si>
  <si>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</si>
  <si>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</si>
  <si>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</si>
  <si>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</si>
  <si>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</si>
  <si>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</si>
  <si>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</si>
  <si>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</si>
  <si>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</si>
  <si>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</si>
  <si>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</si>
  <si>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</si>
  <si>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</si>
  <si>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</si>
  <si>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</si>
  <si>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</si>
  <si>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</si>
  <si>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</si>
  <si>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</si>
  <si>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</si>
  <si>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</si>
  <si>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</si>
  <si>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</si>
  <si>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</si>
  <si>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</si>
  <si>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</si>
  <si>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</si>
  <si>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</si>
  <si>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</si>
  <si>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</si>
  <si>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</si>
  <si>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</si>
  <si>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</si>
  <si>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</si>
  <si>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</si>
  <si>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</si>
  <si>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</si>
  <si>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</si>
  <si>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</si>
  <si>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</si>
  <si>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</si>
  <si>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</si>
  <si>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</si>
  <si>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</si>
  <si>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</si>
  <si>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</si>
  <si>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</si>
  <si>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</si>
  <si>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</si>
  <si>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</si>
  <si>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</si>
  <si>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</si>
  <si>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</si>
  <si>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</si>
  <si>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</si>
  <si>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</si>
  <si>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</si>
  <si>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</si>
  <si>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</si>
  <si>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</si>
  <si>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</si>
  <si>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</si>
  <si>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</si>
  <si>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</si>
  <si>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</si>
  <si>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</si>
  <si>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</si>
  <si>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</si>
  <si>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</si>
  <si>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</si>
  <si>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</si>
  <si>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</si>
  <si>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</si>
  <si>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</si>
  <si>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</si>
  <si>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</si>
  <si>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</si>
  <si>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</si>
  <si>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</si>
  <si>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</si>
  <si>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</si>
  <si>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</si>
  <si>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</si>
  <si>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</si>
  <si>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</si>
  <si>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</si>
  <si>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</si>
  <si>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</si>
  <si>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</si>
  <si>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</si>
  <si>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</si>
  <si>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</si>
  <si>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</si>
  <si>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</si>
  <si>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</si>
  <si>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</si>
  <si>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</si>
  <si>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</si>
  <si>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</si>
  <si>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</si>
  <si>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</si>
  <si>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</si>
  <si>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</si>
  <si>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</si>
  <si>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</si>
  <si>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</si>
  <si>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</si>
  <si>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</si>
  <si>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</si>
  <si>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</si>
  <si>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</si>
  <si>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</si>
  <si>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</si>
  <si>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</si>
  <si>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</si>
  <si>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</si>
  <si>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</si>
  <si>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</si>
  <si>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</si>
  <si>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</si>
  <si>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</si>
  <si>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</si>
  <si>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</si>
  <si>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</si>
  <si>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</si>
  <si>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</si>
  <si>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</si>
  <si>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</si>
  <si>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</si>
  <si>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</si>
  <si>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</si>
  <si>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</si>
  <si>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</si>
  <si>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</si>
  <si>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</si>
  <si>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</si>
  <si>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</si>
  <si>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</si>
  <si>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</si>
  <si>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</si>
  <si>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</si>
  <si>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</si>
  <si>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</si>
  <si>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</si>
  <si>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</si>
  <si>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</si>
  <si>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</si>
  <si>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</si>
  <si>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</si>
  <si>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</si>
  <si>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</si>
  <si>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</si>
  <si>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</si>
  <si>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</si>
  <si>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</si>
  <si>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</si>
  <si>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</si>
  <si>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</si>
  <si>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</si>
  <si>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</si>
  <si>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</si>
  <si>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</si>
  <si>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</si>
  <si>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</si>
  <si>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</si>
  <si>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</si>
  <si>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</si>
  <si>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</si>
  <si>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</si>
  <si>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</si>
  <si>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</si>
  <si>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</si>
  <si>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</si>
  <si>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</si>
  <si>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</si>
  <si>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</si>
  <si>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</si>
  <si>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</si>
  <si>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</si>
  <si>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</si>
  <si>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</si>
  <si>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</si>
  <si>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</si>
  <si>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</si>
  <si>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</si>
  <si>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</si>
  <si>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</si>
  <si>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</si>
  <si>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</si>
  <si>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</si>
  <si>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</si>
  <si>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</si>
  <si>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</si>
  <si>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</si>
  <si>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</si>
  <si>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</si>
  <si>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</si>
  <si>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</si>
  <si>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</si>
  <si>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</si>
  <si>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</si>
  <si>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</si>
  <si>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</si>
  <si>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</si>
  <si>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</si>
  <si>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</si>
  <si>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</si>
  <si>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</si>
  <si>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</si>
  <si>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</si>
  <si>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</si>
  <si>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</si>
  <si>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</si>
  <si>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</si>
  <si>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</si>
  <si>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</si>
  <si>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</si>
  <si>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</si>
  <si>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</si>
  <si>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</si>
  <si>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</si>
  <si>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</si>
  <si>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</si>
  <si>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</si>
  <si>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</si>
  <si>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</si>
  <si>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</si>
  <si>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</si>
  <si>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</si>
  <si>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</si>
  <si>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</si>
  <si>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</si>
  <si>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</si>
  <si>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</si>
  <si>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</si>
  <si>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</si>
  <si>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</si>
  <si>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</si>
  <si>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</si>
  <si>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</si>
  <si>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</si>
  <si>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</si>
  <si>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</si>
  <si>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</si>
  <si>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</si>
  <si>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</si>
  <si>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</si>
  <si>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</si>
  <si>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</si>
  <si>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</si>
  <si>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</si>
  <si>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</si>
  <si>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</si>
  <si>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</si>
  <si>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</si>
  <si>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</si>
  <si>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</si>
  <si>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</si>
  <si>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</si>
  <si>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</si>
  <si>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</si>
  <si>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</si>
  <si>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</si>
  <si>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</si>
  <si>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</si>
  <si>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</si>
  <si>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</si>
  <si>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</si>
  <si>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</si>
  <si>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</si>
  <si>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</si>
  <si>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</si>
  <si>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</si>
  <si>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</si>
  <si>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</si>
  <si>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</si>
  <si>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</si>
  <si>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</si>
  <si>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</si>
  <si>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</si>
  <si>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</si>
  <si>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</si>
  <si>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</si>
  <si>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</si>
  <si>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</si>
  <si>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</si>
  <si>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</si>
  <si>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</si>
  <si>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</si>
  <si>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</si>
  <si>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</si>
  <si>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</si>
  <si>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</si>
  <si>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</si>
  <si>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</si>
  <si>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</si>
  <si>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</si>
  <si>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</si>
  <si>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</si>
  <si>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</si>
  <si>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</si>
  <si>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</si>
  <si>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</si>
  <si>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</si>
  <si>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</si>
  <si>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</si>
  <si>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</si>
  <si>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</si>
  <si>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</si>
  <si>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</si>
  <si>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</si>
  <si>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</si>
  <si>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</si>
  <si>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</si>
  <si>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</si>
  <si>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</si>
  <si>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</si>
  <si>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</si>
  <si>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</si>
  <si>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</si>
  <si>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</si>
  <si>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</si>
  <si>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</si>
  <si>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</si>
  <si>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</si>
  <si>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</si>
  <si>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</si>
  <si>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</si>
  <si>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</si>
  <si>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</si>
  <si>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</si>
  <si>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</si>
  <si>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</si>
  <si>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</si>
  <si>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</si>
  <si>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</si>
  <si>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</si>
  <si>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</si>
  <si>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</si>
  <si>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</si>
  <si>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</si>
  <si>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</si>
  <si>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</si>
  <si>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</si>
  <si>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</si>
  <si>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</si>
  <si>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</si>
  <si>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</si>
  <si>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</si>
  <si>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</si>
  <si>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</si>
  <si>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</si>
  <si>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</si>
  <si>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</si>
  <si>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</si>
  <si>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</si>
  <si>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</si>
  <si>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</si>
  <si>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</si>
  <si>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</si>
  <si>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</si>
  <si>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</si>
  <si>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</si>
  <si>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</si>
  <si>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</si>
  <si>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</si>
  <si>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</si>
  <si>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</si>
  <si>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</si>
  <si>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</si>
  <si>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</si>
  <si>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</si>
  <si>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</si>
  <si>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</si>
  <si>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</si>
  <si>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</si>
  <si>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</si>
  <si>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</si>
  <si>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</si>
  <si>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</si>
  <si>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</si>
  <si>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</si>
  <si>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</si>
  <si>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</si>
  <si>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</si>
  <si>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</si>
  <si>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</si>
  <si>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</si>
  <si>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</si>
  <si>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</si>
  <si>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</si>
  <si>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</si>
  <si>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</si>
  <si>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</si>
  <si>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</si>
  <si>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</si>
  <si>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</si>
  <si>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</si>
  <si>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</si>
  <si>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</si>
  <si>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</si>
  <si>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</si>
  <si>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</si>
  <si>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</si>
  <si>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</si>
  <si>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</si>
  <si>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</si>
  <si>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</si>
  <si>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</si>
  <si>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</si>
  <si>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</si>
  <si>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</si>
  <si>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</si>
  <si>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</si>
  <si>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</si>
  <si>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</si>
  <si>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</si>
  <si>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</si>
  <si>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</si>
  <si>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</si>
  <si>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</si>
  <si>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</si>
  <si>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</si>
  <si>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</si>
  <si>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</si>
  <si>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</si>
  <si>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</si>
  <si>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</si>
  <si>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</si>
  <si>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</si>
  <si>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</si>
  <si>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</si>
  <si>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</si>
  <si>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</si>
  <si>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</si>
  <si>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</si>
  <si>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</si>
  <si>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</si>
  <si>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</si>
  <si>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</si>
  <si>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</si>
  <si>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</si>
  <si>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</si>
  <si>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</si>
  <si>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</si>
  <si>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</si>
  <si>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</si>
  <si>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</si>
  <si>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</si>
  <si>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</si>
  <si>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</si>
  <si>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</si>
  <si>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</si>
  <si>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</si>
  <si>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</si>
  <si>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</si>
  <si>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</si>
  <si>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</si>
  <si>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</si>
  <si>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</si>
  <si>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</si>
  <si>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</si>
  <si>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</si>
  <si>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</si>
  <si>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</si>
  <si>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</si>
  <si>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</si>
  <si>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</si>
  <si>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</si>
  <si>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</si>
  <si>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</si>
  <si>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</si>
  <si>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</si>
  <si>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</si>
  <si>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</si>
  <si>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</si>
  <si>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</si>
  <si>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</si>
  <si>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</si>
  <si>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</si>
  <si>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</si>
  <si>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</si>
  <si>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</si>
  <si>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</si>
  <si>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</si>
  <si>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</si>
  <si>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</si>
  <si>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</si>
  <si>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</si>
  <si>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</si>
  <si>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</si>
  <si>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</si>
  <si>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</si>
  <si>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</si>
  <si>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</si>
  <si>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</si>
  <si>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</si>
  <si>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</si>
  <si>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</si>
  <si>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</si>
  <si>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</si>
  <si>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</si>
  <si>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</si>
  <si>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</si>
  <si>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</si>
  <si>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</si>
  <si>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</si>
  <si>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</si>
  <si>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</si>
  <si>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</si>
  <si>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</si>
  <si>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</si>
  <si>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</si>
  <si>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</si>
  <si>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</si>
  <si>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</si>
  <si>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</si>
  <si>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</si>
  <si>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</si>
  <si>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</si>
  <si>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</si>
  <si>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</si>
  <si>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</si>
  <si>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</si>
  <si>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</si>
  <si>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</si>
  <si>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</si>
  <si>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</si>
  <si>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</si>
  <si>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</si>
  <si>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</si>
  <si>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</si>
  <si>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</si>
  <si>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</si>
  <si>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</si>
  <si>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</si>
  <si>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</si>
  <si>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</si>
  <si>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</si>
  <si>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</si>
  <si>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</si>
  <si>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</si>
  <si>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</si>
  <si>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</si>
  <si>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</si>
  <si>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</si>
  <si>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</si>
  <si>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</si>
  <si>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</si>
  <si>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</si>
  <si>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</si>
  <si>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</si>
  <si>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</si>
  <si>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</si>
  <si>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</si>
  <si>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</si>
  <si>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</si>
  <si>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</si>
  <si>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</si>
  <si>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</si>
  <si>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</si>
  <si>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</si>
  <si>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</si>
  <si>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</si>
  <si>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</si>
  <si>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</si>
  <si>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</si>
  <si>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</si>
  <si>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</si>
  <si>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</si>
  <si>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</si>
  <si>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</si>
  <si>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</si>
  <si>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</si>
  <si>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</si>
  <si>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</si>
  <si>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</si>
  <si>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</si>
  <si>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</si>
  <si>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</si>
  <si>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</si>
  <si>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</si>
  <si>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</si>
  <si>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</si>
  <si>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</si>
  <si>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</si>
  <si>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</si>
  <si>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</si>
  <si>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</si>
  <si>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</si>
  <si>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</si>
  <si>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</si>
  <si>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</si>
  <si>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</si>
  <si>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</si>
  <si>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</si>
  <si>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</si>
  <si>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</si>
  <si>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</si>
  <si>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</si>
  <si>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</si>
  <si>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</si>
  <si>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</si>
  <si>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</si>
  <si>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</si>
  <si>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</si>
  <si>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</si>
  <si>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</si>
  <si>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</si>
  <si>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</si>
  <si>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</si>
  <si>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</si>
  <si>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</si>
  <si>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</si>
  <si>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</si>
  <si>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</si>
  <si>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</si>
  <si>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</si>
  <si>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</si>
  <si>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</si>
  <si>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</si>
  <si>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</si>
  <si>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</si>
  <si>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</si>
  <si>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</si>
  <si>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</si>
  <si>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</si>
  <si>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</si>
  <si>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</si>
  <si>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</si>
  <si>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</si>
  <si>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</si>
  <si>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</si>
  <si>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</si>
  <si>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</si>
  <si>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</si>
  <si>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</si>
  <si>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</si>
  <si>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</si>
  <si>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</si>
  <si>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</si>
  <si>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</si>
  <si>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</si>
  <si>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</si>
  <si>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</si>
  <si>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</si>
  <si>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</si>
  <si>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</si>
  <si>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</si>
  <si>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</si>
  <si>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</si>
  <si>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</si>
  <si>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</si>
  <si>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</si>
  <si>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</si>
  <si>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</si>
  <si>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</si>
  <si>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</si>
  <si>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</si>
  <si>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</si>
  <si>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</si>
  <si>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</si>
  <si>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</si>
  <si>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</si>
  <si>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</si>
  <si>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</si>
  <si>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</si>
  <si>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</si>
  <si>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Yritystulkin tarjoaa</t>
  </si>
  <si>
    <t>Forssan Yrityskehitys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</si>
</sst>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5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/>
    </xf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3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167" fontId="11" fillId="0" borderId="2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21" xfId="0" applyNumberFormat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3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3" fontId="0" fillId="0" borderId="0" xfId="0" applyNumberFormat="1" applyAlignment="1" applyProtection="1">
      <alignment horizontal="center"/>
      <protection hidden="1"/>
    </xf>
    <xf numFmtId="0" fontId="6" fillId="0" borderId="0" xfId="0" applyFont="1" applyAlignment="1">
      <alignment horizontal="left" vertical="center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4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14" fontId="10" fillId="0" borderId="0" xfId="0" applyNumberFormat="1" applyFont="1" applyAlignment="1">
      <alignment horizontal="left" shrinkToFit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4" fontId="10" fillId="0" borderId="0" xfId="0" applyNumberFormat="1" applyFont="1" applyAlignment="1" applyProtection="1">
      <alignment horizontal="left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26" fillId="0" borderId="0" xfId="0" applyFont="1" applyBorder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center" vertical="center"/>
    </xf>
    <xf numFmtId="167" fontId="41" fillId="0" borderId="0" xfId="0" applyNumberFormat="1" applyFont="1" applyBorder="1" applyAlignment="1" applyProtection="1">
      <alignment vertical="center"/>
      <protection hidden="1"/>
    </xf>
    <xf numFmtId="3" fontId="10" fillId="0" borderId="0" xfId="0" applyNumberFormat="1" applyFont="1" applyBorder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5" fillId="2" borderId="17" xfId="0" applyFont="1" applyFill="1" applyBorder="1" applyAlignment="1">
      <alignment horizontal="left"/>
    </xf>
    <xf numFmtId="0" fontId="22" fillId="2" borderId="0" xfId="0" applyFont="1" applyFill="1" applyBorder="1"/>
    <xf numFmtId="0" fontId="0" fillId="0" borderId="0" xfId="0" applyBorder="1"/>
    <xf numFmtId="0" fontId="7" fillId="7" borderId="0" xfId="0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Fill="1" applyBorder="1" applyAlignment="1" applyProtection="1">
      <alignment horizontal="center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0" fontId="43" fillId="0" borderId="11" xfId="0" applyFont="1" applyBorder="1" applyAlignment="1">
      <alignment horizontal="left" vertical="center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43" fillId="0" borderId="84" xfId="0" applyFont="1" applyBorder="1" applyAlignment="1">
      <alignment horizontal="center" vertical="center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0" fontId="43" fillId="0" borderId="21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1422632</xdr:colOff>
      <xdr:row>11</xdr:row>
      <xdr:rowOff>283030</xdr:rowOff>
    </xdr:from>
    <xdr:to>
      <xdr:col>6</xdr:col>
      <xdr:colOff>2247905</xdr:colOff>
      <xdr:row>20</xdr:row>
      <xdr:rowOff>87086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30603" y="2438401"/>
          <a:ext cx="3666445" cy="23404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881745</xdr:colOff>
      <xdr:row>6</xdr:row>
      <xdr:rowOff>53561</xdr:rowOff>
    </xdr:from>
    <xdr:to>
      <xdr:col>6</xdr:col>
      <xdr:colOff>979715</xdr:colOff>
      <xdr:row>10</xdr:row>
      <xdr:rowOff>65314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B38C52CE-6EA3-0748-D73D-D35102D8B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2" y="973404"/>
          <a:ext cx="1251856" cy="10894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L15" sqref="L15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24" t="s">
        <v>460</v>
      </c>
      <c r="C5" s="1825"/>
      <c r="D5" s="1825"/>
      <c r="E5" s="1825"/>
    </row>
    <row r="6" spans="2:13" ht="27.75" customHeight="1">
      <c r="B6" s="373"/>
      <c r="C6" s="1226"/>
      <c r="D6" s="1226"/>
      <c r="E6" s="1226"/>
      <c r="F6" s="1828" t="s">
        <v>694</v>
      </c>
      <c r="G6" s="1829"/>
    </row>
    <row r="7" spans="2:13" ht="12.75" customHeight="1">
      <c r="B7" s="44"/>
      <c r="C7" s="44"/>
      <c r="D7" s="1"/>
      <c r="F7" s="1829"/>
      <c r="G7" s="1829"/>
    </row>
    <row r="8" spans="2:13" ht="30" customHeight="1">
      <c r="E8" s="557"/>
      <c r="G8" s="1822" t="s">
        <v>695</v>
      </c>
      <c r="H8" s="587"/>
    </row>
    <row r="9" spans="2:13" ht="12.75" customHeight="1">
      <c r="G9" s="1823"/>
    </row>
    <row r="10" spans="2:13" ht="30" customHeight="1">
      <c r="B10" s="44" t="s">
        <v>0</v>
      </c>
      <c r="E10" s="557"/>
      <c r="G10" s="587"/>
    </row>
    <row r="11" spans="2:13" ht="12.75" customHeight="1">
      <c r="F11" s="1827"/>
      <c r="G11" s="1827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26"/>
      <c r="C30" s="1826"/>
      <c r="D30" s="1826"/>
      <c r="E30" s="1826"/>
    </row>
    <row r="31" spans="2:16">
      <c r="B31" s="1826"/>
      <c r="C31" s="1826"/>
      <c r="D31" s="1826"/>
      <c r="E31" s="1826"/>
    </row>
    <row r="32" spans="2:16" ht="5.9" customHeight="1">
      <c r="B32" s="1826"/>
      <c r="C32" s="1826"/>
      <c r="D32" s="1826"/>
      <c r="E32" s="1826"/>
    </row>
    <row r="33" spans="2:7">
      <c r="B33" s="1821"/>
      <c r="C33" s="1821"/>
      <c r="D33" s="54"/>
      <c r="G33" s="159" t="s">
        <v>637</v>
      </c>
    </row>
    <row r="34" spans="2:7">
      <c r="B34" s="1821"/>
      <c r="D34" s="54"/>
      <c r="G34" s="1320">
        <v>45362</v>
      </c>
    </row>
    <row r="38" spans="2:7">
      <c r="D38" s="18"/>
      <c r="E38" s="18"/>
    </row>
    <row r="47" spans="2:7">
      <c r="D47" s="505" t="s">
        <v>0</v>
      </c>
    </row>
  </sheetData>
  <sheetProtection algorithmName="SHA-512" hashValue="4CZuj1imPYV0ldI9XC3uHLxSt++zoKXvsb/gnxbG9SQd/ur9yuWmeIbnBWloYPn3+/B2Z9EpgxsGPuXDxSZjUg==" saltValue="mPPwGvTsiIibuuPW8HwT4Q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830" t="s">
        <v>500</v>
      </c>
      <c r="C2" s="1830"/>
      <c r="D2" s="25"/>
      <c r="F2" s="51"/>
      <c r="J2" s="63"/>
      <c r="L2" s="92" t="s">
        <v>257</v>
      </c>
      <c r="M2" s="25"/>
    </row>
    <row r="3" spans="1:19">
      <c r="B3" s="1830"/>
      <c r="C3" s="1830"/>
      <c r="F3" s="643"/>
      <c r="L3" s="1833"/>
      <c r="M3" s="1833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20"/>
      <c r="H6" s="2020"/>
      <c r="I6" s="2020"/>
      <c r="J6" s="2020"/>
      <c r="L6" s="2514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24"/>
      <c r="C8" s="2024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27" t="s">
        <v>212</v>
      </c>
      <c r="M10" s="2028"/>
      <c r="N10" s="2028"/>
      <c r="O10" s="2028"/>
      <c r="P10" s="2028"/>
      <c r="Q10" s="2028"/>
      <c r="R10" s="2028"/>
      <c r="S10" s="2029"/>
    </row>
    <row r="11" spans="1:19" ht="12.75" customHeight="1">
      <c r="A11" s="55"/>
      <c r="B11" s="2002" t="s">
        <v>212</v>
      </c>
      <c r="C11" s="2003"/>
      <c r="D11" s="2003"/>
      <c r="E11" s="2004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25" t="s">
        <v>342</v>
      </c>
      <c r="M15" s="2026"/>
      <c r="N15" s="2026"/>
      <c r="O15" s="2026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25" t="s">
        <v>342</v>
      </c>
      <c r="M23" s="2026"/>
      <c r="N23" s="2026"/>
      <c r="O23" s="2026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25" t="s">
        <v>342</v>
      </c>
      <c r="M27" s="2026"/>
      <c r="N27" s="2026"/>
      <c r="O27" s="2026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05" t="s">
        <v>267</v>
      </c>
      <c r="D30" s="2005"/>
      <c r="E30" s="2006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25" t="s">
        <v>342</v>
      </c>
      <c r="M31" s="2026"/>
      <c r="N31" s="2026"/>
      <c r="O31" s="2026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10" t="s">
        <v>540</v>
      </c>
      <c r="D40" s="2011"/>
      <c r="E40" s="2012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08" t="s">
        <v>280</v>
      </c>
      <c r="D43" s="2008"/>
      <c r="E43" s="2009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1974" t="s">
        <v>258</v>
      </c>
      <c r="D44" s="1974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13" t="s">
        <v>504</v>
      </c>
      <c r="D45" s="2014"/>
      <c r="E45" s="2015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1974" t="s">
        <v>305</v>
      </c>
      <c r="D46" s="1974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1974" t="s">
        <v>306</v>
      </c>
      <c r="D47" s="1974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23" t="s">
        <v>209</v>
      </c>
      <c r="D48" s="2023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1999" t="s">
        <v>248</v>
      </c>
      <c r="C51" s="2000"/>
      <c r="D51" s="2000"/>
      <c r="E51" s="2001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17" t="str">
        <f>B54</f>
        <v>VASTATTAVAA</v>
      </c>
      <c r="M53" s="2018"/>
      <c r="N53" s="2018"/>
      <c r="O53" s="2018"/>
      <c r="P53" s="2018"/>
      <c r="Q53" s="2018"/>
      <c r="R53" s="2018"/>
      <c r="S53" s="2019"/>
    </row>
    <row r="54" spans="1:19" ht="12.75" customHeight="1">
      <c r="B54" s="2002" t="s">
        <v>213</v>
      </c>
      <c r="C54" s="2003"/>
      <c r="D54" s="2003"/>
      <c r="E54" s="2004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1974" t="s">
        <v>304</v>
      </c>
      <c r="D59" s="1974"/>
      <c r="E59" s="2021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16" t="s">
        <v>221</v>
      </c>
      <c r="D65" s="2008"/>
      <c r="E65" s="2009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867" t="s">
        <v>224</v>
      </c>
      <c r="D66" s="1867"/>
      <c r="E66" s="1998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867" t="s">
        <v>237</v>
      </c>
      <c r="D67" s="1867"/>
      <c r="E67" s="1998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07" t="s">
        <v>226</v>
      </c>
      <c r="D68" s="2007"/>
      <c r="E68" s="2022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1974" t="s">
        <v>242</v>
      </c>
      <c r="D69" s="1974"/>
      <c r="E69" s="2021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1974" t="s">
        <v>241</v>
      </c>
      <c r="D73" s="1974"/>
      <c r="E73" s="2021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867" t="s">
        <v>239</v>
      </c>
      <c r="D74" s="1867"/>
      <c r="E74" s="1998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07" t="s">
        <v>226</v>
      </c>
      <c r="D75" s="2007"/>
      <c r="E75" s="2022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1974" t="s">
        <v>242</v>
      </c>
      <c r="D78" s="1974"/>
      <c r="E78" s="2021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13" t="s">
        <v>344</v>
      </c>
      <c r="D81" s="2014"/>
      <c r="E81" s="2015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1974" t="s">
        <v>243</v>
      </c>
      <c r="D83" s="1974"/>
      <c r="E83" s="2021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16" t="s">
        <v>311</v>
      </c>
      <c r="D85" s="2008"/>
      <c r="E85" s="2009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1974" t="s">
        <v>246</v>
      </c>
      <c r="D87" s="1974"/>
      <c r="E87" s="1974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1974" t="s">
        <v>247</v>
      </c>
      <c r="D88" s="1974"/>
      <c r="E88" s="1974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1974" t="s">
        <v>272</v>
      </c>
      <c r="D90" s="1974"/>
      <c r="E90" s="1974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07" t="s">
        <v>245</v>
      </c>
      <c r="D91" s="2007"/>
      <c r="E91" s="2007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16" t="s">
        <v>326</v>
      </c>
      <c r="D93" s="2008"/>
      <c r="E93" s="2009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10" t="s">
        <v>604</v>
      </c>
      <c r="D95" s="2011"/>
      <c r="E95" s="2012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1997" t="s">
        <v>271</v>
      </c>
      <c r="D98" s="1997"/>
      <c r="E98" s="1997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tarjoaa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Forssan Yrityskehitys Oy</v>
      </c>
    </row>
    <row r="102" spans="1:19">
      <c r="B102" s="1826"/>
      <c r="C102" s="1826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833"/>
      <c r="Q3" s="1833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1958">
        <f>'1. T1 INVESTOINTISUUN.'!B7:E7</f>
        <v>0</v>
      </c>
      <c r="C5" s="1958"/>
      <c r="D5" s="1958"/>
      <c r="E5" s="46"/>
      <c r="F5" s="649"/>
      <c r="G5" s="655">
        <f>'1. T1 INVESTOINTISUUN.'!F4</f>
        <v>0</v>
      </c>
      <c r="H5" s="46"/>
      <c r="I5" s="2024"/>
      <c r="J5" s="2024"/>
      <c r="K5" s="2024"/>
      <c r="L5" s="2030"/>
      <c r="M5" s="2030"/>
      <c r="N5" s="2030"/>
      <c r="P5" s="2511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063" t="s">
        <v>0</v>
      </c>
      <c r="C7" s="2064"/>
      <c r="D7" s="2065"/>
      <c r="E7" s="2033"/>
      <c r="F7" s="2034"/>
      <c r="G7" s="2033" t="str">
        <f>'1. T1 INVESTOINTISUUN.'!E15</f>
        <v>Ennuste 1</v>
      </c>
      <c r="H7" s="2034"/>
      <c r="I7" s="2033" t="s">
        <v>93</v>
      </c>
      <c r="J7" s="2034"/>
      <c r="K7" s="2033" t="s">
        <v>95</v>
      </c>
      <c r="L7" s="2034"/>
      <c r="M7" s="2033" t="s">
        <v>269</v>
      </c>
      <c r="N7" s="2034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066"/>
      <c r="C8" s="2067"/>
      <c r="D8" s="2068"/>
      <c r="E8" s="2040"/>
      <c r="F8" s="2041"/>
      <c r="G8" s="2035">
        <f>'1. T1 INVESTOINTISUUN.'!E16</f>
        <v>2025</v>
      </c>
      <c r="H8" s="2036"/>
      <c r="I8" s="2035">
        <f>'1. T1 INVESTOINTISUUN.'!F16</f>
        <v>2026</v>
      </c>
      <c r="J8" s="2036"/>
      <c r="K8" s="2035">
        <f>'1. T1 INVESTOINTISUUN.'!G16</f>
        <v>2027</v>
      </c>
      <c r="L8" s="2036"/>
      <c r="M8" s="2035">
        <f>'1. T1 INVESTOINTISUUN.'!H16</f>
        <v>2028</v>
      </c>
      <c r="N8" s="2036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071" t="s">
        <v>524</v>
      </c>
      <c r="Q10" s="2072"/>
      <c r="R10" s="2072"/>
      <c r="S10" s="2072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675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049" t="s">
        <v>73</v>
      </c>
      <c r="D26" s="2050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042">
        <v>0</v>
      </c>
      <c r="F33" s="2042"/>
      <c r="G33" s="2037">
        <v>1</v>
      </c>
      <c r="H33" s="2038"/>
      <c r="I33" s="2037">
        <f>G33</f>
        <v>1</v>
      </c>
      <c r="J33" s="2038"/>
      <c r="K33" s="2037">
        <f>I33</f>
        <v>1</v>
      </c>
      <c r="L33" s="2038"/>
      <c r="M33" s="2037">
        <f>K33</f>
        <v>1</v>
      </c>
      <c r="N33" s="2038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tarjoaa</v>
      </c>
    </row>
    <row r="36" spans="1:15" ht="14.25" customHeight="1">
      <c r="B36" s="2070" t="str">
        <f>OHJE!G33</f>
        <v>YT6 Aloittavan yrityksen tulossuunnitelma</v>
      </c>
      <c r="C36" s="2070"/>
      <c r="D36" s="2070"/>
      <c r="E36" s="4"/>
      <c r="F36" s="62"/>
      <c r="G36" s="2043" t="str">
        <f>'1. T1 INVESTOINTISUUN.'!I67</f>
        <v>Forssan Yrityskehitys Oy</v>
      </c>
      <c r="H36" s="2043"/>
      <c r="I36" s="2043"/>
      <c r="J36" s="2043"/>
      <c r="K36" s="2043"/>
      <c r="L36" s="2043"/>
      <c r="M36" s="2043"/>
      <c r="N36" s="2043"/>
    </row>
    <row r="37" spans="1:15" ht="12.75" customHeight="1">
      <c r="B37" s="1826"/>
      <c r="C37" s="1826"/>
      <c r="D37" s="560"/>
      <c r="E37" s="2039"/>
      <c r="F37" s="2039"/>
      <c r="G37" s="2039"/>
      <c r="H37" s="2039"/>
      <c r="I37" s="2039"/>
      <c r="J37" s="2039"/>
      <c r="K37" s="2039"/>
      <c r="L37" s="2039"/>
      <c r="M37" s="2039"/>
      <c r="N37" s="2039"/>
      <c r="O37" s="135"/>
    </row>
    <row r="38" spans="1:15">
      <c r="B38" s="136"/>
      <c r="C38" s="137"/>
      <c r="D38" s="137"/>
      <c r="E38" s="2031"/>
      <c r="F38" s="2031"/>
      <c r="G38" s="2031"/>
      <c r="H38" s="2031"/>
      <c r="I38" s="2031"/>
      <c r="J38" s="2031"/>
      <c r="K38" s="2031"/>
      <c r="L38" s="2031"/>
      <c r="M38" s="2031"/>
      <c r="N38" s="2031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031"/>
      <c r="J39" s="2031"/>
      <c r="K39" s="2031"/>
      <c r="L39" s="2031"/>
      <c r="M39" s="2031"/>
      <c r="N39" s="2031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031"/>
      <c r="J40" s="2031"/>
      <c r="K40" s="2031"/>
      <c r="L40" s="2031"/>
      <c r="M40" s="2031"/>
      <c r="N40" s="2031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031"/>
      <c r="J41" s="2031"/>
      <c r="K41" s="2031"/>
      <c r="L41" s="2031"/>
      <c r="M41" s="2031"/>
      <c r="N41" s="2031"/>
      <c r="O41" s="135"/>
    </row>
    <row r="42" spans="1:15">
      <c r="B42" s="136"/>
      <c r="C42" s="137"/>
      <c r="D42" s="137"/>
      <c r="E42" s="2031"/>
      <c r="F42" s="2031"/>
      <c r="G42" s="2031"/>
      <c r="H42" s="2031"/>
      <c r="I42" s="2031"/>
      <c r="J42" s="2031"/>
      <c r="K42" s="2031"/>
      <c r="L42" s="2031"/>
      <c r="M42" s="2031"/>
      <c r="N42" s="2031"/>
      <c r="O42" s="135"/>
    </row>
    <row r="43" spans="1:15">
      <c r="B43" s="136"/>
      <c r="C43" s="137"/>
      <c r="D43" s="137"/>
      <c r="E43" s="2031"/>
      <c r="F43" s="2031"/>
      <c r="G43" s="2031"/>
      <c r="H43" s="2031"/>
      <c r="I43" s="2031"/>
      <c r="J43" s="2031"/>
      <c r="K43" s="2031"/>
      <c r="L43" s="2031"/>
      <c r="M43" s="2031"/>
      <c r="N43" s="2031"/>
      <c r="O43" s="135"/>
    </row>
    <row r="44" spans="1:15">
      <c r="B44" s="136"/>
      <c r="C44" s="137"/>
      <c r="D44" s="137"/>
      <c r="E44" s="2031"/>
      <c r="F44" s="2031"/>
      <c r="G44" s="2031"/>
      <c r="H44" s="2031"/>
      <c r="I44" s="2031"/>
      <c r="J44" s="2031"/>
      <c r="K44" s="2031"/>
      <c r="L44" s="2031"/>
      <c r="M44" s="2031"/>
      <c r="N44" s="2031"/>
      <c r="O44" s="135"/>
    </row>
    <row r="45" spans="1:15">
      <c r="B45" s="136"/>
      <c r="C45" s="137"/>
      <c r="D45" s="137"/>
      <c r="E45" s="2031"/>
      <c r="F45" s="2031"/>
      <c r="G45" s="2031"/>
      <c r="H45" s="2031"/>
      <c r="I45" s="2031"/>
      <c r="J45" s="2031"/>
      <c r="K45" s="2031"/>
      <c r="L45" s="2031"/>
      <c r="M45" s="2031"/>
      <c r="N45" s="2031"/>
      <c r="O45" s="135"/>
    </row>
    <row r="46" spans="1:15">
      <c r="B46" s="136"/>
      <c r="C46" s="137"/>
      <c r="D46" s="137"/>
      <c r="E46" s="2069"/>
      <c r="F46" s="2069"/>
      <c r="G46" s="2069"/>
      <c r="H46" s="2069"/>
      <c r="I46" s="2069"/>
      <c r="J46" s="2069"/>
      <c r="K46" s="2069"/>
      <c r="L46" s="2069"/>
      <c r="M46" s="2069"/>
      <c r="N46" s="2069"/>
      <c r="O46" s="135"/>
    </row>
    <row r="47" spans="1:15">
      <c r="B47" s="2048"/>
      <c r="C47" s="2048"/>
      <c r="D47" s="2048"/>
      <c r="E47" s="2031"/>
      <c r="F47" s="2031"/>
      <c r="G47" s="2031"/>
      <c r="H47" s="2031"/>
      <c r="I47" s="2031"/>
      <c r="J47" s="2031"/>
      <c r="K47" s="2031"/>
      <c r="L47" s="2031"/>
      <c r="M47" s="2031"/>
      <c r="N47" s="2031"/>
      <c r="O47" s="135"/>
    </row>
    <row r="48" spans="1:15">
      <c r="B48" s="136"/>
      <c r="C48" s="137"/>
      <c r="D48" s="137"/>
      <c r="E48" s="2031"/>
      <c r="F48" s="2031"/>
      <c r="G48" s="2031"/>
      <c r="H48" s="2031"/>
      <c r="I48" s="2031"/>
      <c r="J48" s="2031"/>
      <c r="K48" s="2031"/>
      <c r="L48" s="2031"/>
      <c r="M48" s="2031"/>
      <c r="N48" s="2031"/>
      <c r="O48" s="135"/>
    </row>
    <row r="49" spans="2:19">
      <c r="B49" s="136"/>
      <c r="C49" s="137"/>
      <c r="D49" s="137"/>
      <c r="E49" s="2031"/>
      <c r="F49" s="2031"/>
      <c r="G49" s="2031"/>
      <c r="H49" s="2031"/>
      <c r="I49" s="2031"/>
      <c r="J49" s="2031"/>
      <c r="K49" s="2031"/>
      <c r="L49" s="2031"/>
      <c r="M49" s="2031"/>
      <c r="N49" s="2031"/>
      <c r="O49" s="135"/>
    </row>
    <row r="50" spans="2:19">
      <c r="B50" s="136"/>
      <c r="C50" s="2062"/>
      <c r="D50" s="2062"/>
      <c r="E50" s="2031"/>
      <c r="F50" s="2031"/>
      <c r="G50" s="2031"/>
      <c r="H50" s="2031"/>
      <c r="I50" s="2031"/>
      <c r="J50" s="2031"/>
      <c r="K50" s="2031"/>
      <c r="L50" s="2031"/>
      <c r="M50" s="2031"/>
      <c r="N50" s="2031"/>
      <c r="O50" s="135"/>
      <c r="P50" s="1" t="s">
        <v>0</v>
      </c>
    </row>
    <row r="51" spans="2:19">
      <c r="B51" s="136"/>
      <c r="C51" s="137"/>
      <c r="D51" s="137"/>
      <c r="E51" s="2031"/>
      <c r="F51" s="2031"/>
      <c r="G51" s="2031"/>
      <c r="H51" s="2031"/>
      <c r="I51" s="2031"/>
      <c r="J51" s="2031"/>
      <c r="K51" s="2031"/>
      <c r="L51" s="2031"/>
      <c r="M51" s="2031"/>
      <c r="N51" s="2031"/>
      <c r="O51" s="135"/>
      <c r="P51" s="1" t="s">
        <v>0</v>
      </c>
    </row>
    <row r="52" spans="2:19">
      <c r="B52" s="136"/>
      <c r="C52" s="137"/>
      <c r="D52" s="137"/>
      <c r="E52" s="2031"/>
      <c r="F52" s="2031"/>
      <c r="G52" s="2031"/>
      <c r="H52" s="2031"/>
      <c r="I52" s="2031"/>
      <c r="J52" s="2031"/>
      <c r="K52" s="2031"/>
      <c r="L52" s="2031"/>
      <c r="M52" s="2031"/>
      <c r="N52" s="2031"/>
      <c r="O52" s="135"/>
    </row>
    <row r="53" spans="2:19">
      <c r="B53" s="2055"/>
      <c r="C53" s="2055"/>
      <c r="D53" s="2055"/>
      <c r="E53" s="2031"/>
      <c r="F53" s="2031"/>
      <c r="G53" s="2031"/>
      <c r="H53" s="2031"/>
      <c r="I53" s="2031"/>
      <c r="J53" s="2031"/>
      <c r="K53" s="2031"/>
      <c r="L53" s="2031"/>
      <c r="M53" s="2031"/>
      <c r="N53" s="2031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056"/>
      <c r="C55" s="2056"/>
      <c r="D55" s="2056"/>
      <c r="E55" s="2057"/>
      <c r="F55" s="2054"/>
      <c r="G55" s="2057"/>
      <c r="H55" s="2054"/>
      <c r="I55" s="2057"/>
      <c r="J55" s="2054"/>
      <c r="K55" s="2057"/>
      <c r="L55" s="2054"/>
      <c r="M55" s="2057"/>
      <c r="N55" s="2054"/>
      <c r="O55" s="135"/>
    </row>
    <row r="56" spans="2:19">
      <c r="B56" s="2051"/>
      <c r="C56" s="2051"/>
      <c r="D56" s="2051"/>
      <c r="E56" s="2031"/>
      <c r="F56" s="2031"/>
      <c r="G56" s="2031"/>
      <c r="H56" s="2031"/>
      <c r="I56" s="2031"/>
      <c r="J56" s="2031"/>
      <c r="K56" s="2031"/>
      <c r="L56" s="2031"/>
      <c r="M56" s="2031"/>
      <c r="N56" s="2031"/>
      <c r="O56" s="135"/>
    </row>
    <row r="57" spans="2:19">
      <c r="B57" s="2051"/>
      <c r="C57" s="2051"/>
      <c r="D57" s="2051"/>
      <c r="E57" s="2031"/>
      <c r="F57" s="2031"/>
      <c r="G57" s="2031"/>
      <c r="H57" s="2031"/>
      <c r="I57" s="2031"/>
      <c r="J57" s="2031"/>
      <c r="K57" s="2031"/>
      <c r="L57" s="2031"/>
      <c r="M57" s="2031"/>
      <c r="N57" s="2031"/>
      <c r="O57" s="135"/>
    </row>
    <row r="58" spans="2:19">
      <c r="B58" s="2051"/>
      <c r="C58" s="2051"/>
      <c r="D58" s="2051"/>
      <c r="E58" s="2031"/>
      <c r="F58" s="2031"/>
      <c r="G58" s="2031"/>
      <c r="H58" s="2031"/>
      <c r="I58" s="2031"/>
      <c r="J58" s="2031"/>
      <c r="K58" s="2031"/>
      <c r="L58" s="2031"/>
      <c r="M58" s="2031"/>
      <c r="N58" s="2031"/>
      <c r="O58" s="135"/>
    </row>
    <row r="59" spans="2:19">
      <c r="B59" s="2051"/>
      <c r="C59" s="2051"/>
      <c r="D59" s="2051"/>
      <c r="E59" s="2031"/>
      <c r="F59" s="2031"/>
      <c r="G59" s="2031"/>
      <c r="H59" s="2031"/>
      <c r="I59" s="2031"/>
      <c r="J59" s="2031"/>
      <c r="K59" s="2031"/>
      <c r="L59" s="2031"/>
      <c r="M59" s="2031"/>
      <c r="N59" s="2031"/>
      <c r="O59" s="135"/>
    </row>
    <row r="60" spans="2:19">
      <c r="B60" s="117"/>
      <c r="C60" s="117"/>
      <c r="D60" s="117"/>
      <c r="E60" s="2031"/>
      <c r="F60" s="2031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051"/>
      <c r="C61" s="2051"/>
      <c r="D61" s="2051"/>
      <c r="E61" s="2031"/>
      <c r="F61" s="2031"/>
      <c r="G61" s="2031"/>
      <c r="H61" s="2031"/>
      <c r="I61" s="2031"/>
      <c r="J61" s="2031"/>
      <c r="K61" s="2031"/>
      <c r="L61" s="2031"/>
      <c r="M61" s="2031"/>
      <c r="N61" s="2031"/>
      <c r="O61" s="135"/>
      <c r="S61" s="1" t="s">
        <v>79</v>
      </c>
    </row>
    <row r="62" spans="2:19">
      <c r="B62" s="2051"/>
      <c r="C62" s="2051"/>
      <c r="D62" s="2051"/>
      <c r="E62" s="2031"/>
      <c r="F62" s="2031"/>
      <c r="G62" s="2031"/>
      <c r="H62" s="2031"/>
      <c r="I62" s="2031"/>
      <c r="J62" s="2031"/>
      <c r="K62" s="2031"/>
      <c r="L62" s="2031"/>
      <c r="M62" s="2031"/>
      <c r="N62" s="2031"/>
      <c r="O62" s="135"/>
    </row>
    <row r="63" spans="2:19">
      <c r="B63" s="2051"/>
      <c r="C63" s="2051"/>
      <c r="D63" s="2051"/>
      <c r="E63" s="2032"/>
      <c r="F63" s="2032"/>
      <c r="G63" s="2032"/>
      <c r="H63" s="2032"/>
      <c r="I63" s="2032"/>
      <c r="J63" s="2032"/>
      <c r="K63" s="2032"/>
      <c r="L63" s="2032"/>
      <c r="M63" s="2032"/>
      <c r="N63" s="2032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051"/>
      <c r="C80" s="2051"/>
      <c r="D80" s="2051"/>
      <c r="E80" s="2052"/>
      <c r="F80" s="2052"/>
      <c r="G80" s="2052"/>
      <c r="H80" s="2052"/>
      <c r="I80" s="2052"/>
      <c r="J80" s="2053"/>
      <c r="K80" s="2054"/>
      <c r="L80" s="2054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046"/>
      <c r="D114" s="2047"/>
      <c r="E114" s="2047"/>
      <c r="F114" s="2048"/>
      <c r="G114" s="2048"/>
      <c r="H114" s="2048"/>
      <c r="I114" s="2048"/>
      <c r="J114" s="2048"/>
      <c r="K114" s="2048"/>
      <c r="L114" s="139"/>
      <c r="M114" s="139"/>
      <c r="N114" s="139"/>
      <c r="O114" s="139"/>
    </row>
    <row r="115" spans="2:15">
      <c r="B115" s="141"/>
      <c r="C115" s="2047"/>
      <c r="D115" s="2047"/>
      <c r="E115" s="2047"/>
      <c r="F115" s="2061"/>
      <c r="G115" s="2061"/>
      <c r="H115" s="2061"/>
      <c r="I115" s="2061"/>
      <c r="J115" s="2061"/>
      <c r="K115" s="2061"/>
      <c r="L115" s="151"/>
      <c r="M115" s="151"/>
      <c r="N115" s="151"/>
      <c r="O115" s="151"/>
    </row>
    <row r="116" spans="2:15">
      <c r="B116" s="141"/>
      <c r="C116" s="152"/>
      <c r="D116" s="2062"/>
      <c r="E116" s="2062"/>
      <c r="F116" s="2058"/>
      <c r="G116" s="2058"/>
      <c r="H116" s="2058"/>
      <c r="I116" s="2058"/>
      <c r="J116" s="2058"/>
      <c r="K116" s="2058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058"/>
      <c r="G117" s="2058"/>
      <c r="H117" s="2058"/>
      <c r="I117" s="2059"/>
      <c r="J117" s="2058"/>
      <c r="K117" s="2059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058"/>
      <c r="G118" s="2058"/>
      <c r="H118" s="2058"/>
      <c r="I118" s="2059"/>
      <c r="J118" s="2058"/>
      <c r="K118" s="2059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058"/>
      <c r="G119" s="2058"/>
      <c r="H119" s="2058"/>
      <c r="I119" s="2059"/>
      <c r="J119" s="2058"/>
      <c r="K119" s="2059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058"/>
      <c r="G120" s="2058"/>
      <c r="H120" s="2044"/>
      <c r="I120" s="2044"/>
      <c r="J120" s="2044"/>
      <c r="K120" s="2044"/>
      <c r="L120" s="156"/>
      <c r="M120" s="156"/>
      <c r="N120" s="156"/>
      <c r="O120" s="156"/>
    </row>
    <row r="121" spans="2:15">
      <c r="B121" s="141"/>
      <c r="C121" s="152"/>
      <c r="D121" s="2062"/>
      <c r="E121" s="2062"/>
      <c r="F121" s="2058"/>
      <c r="G121" s="2058"/>
      <c r="H121" s="2060"/>
      <c r="I121" s="2060"/>
      <c r="J121" s="2060"/>
      <c r="K121" s="2060"/>
      <c r="L121" s="157"/>
      <c r="M121" s="157"/>
      <c r="N121" s="157"/>
      <c r="O121" s="157"/>
    </row>
    <row r="122" spans="2:15">
      <c r="B122" s="141"/>
      <c r="C122" s="152"/>
      <c r="D122" s="2045"/>
      <c r="E122" s="2045"/>
      <c r="F122" s="2058"/>
      <c r="G122" s="2059"/>
      <c r="H122" s="2058"/>
      <c r="I122" s="2059"/>
      <c r="J122" s="2058"/>
      <c r="K122" s="2059"/>
      <c r="L122" s="153"/>
      <c r="M122" s="153"/>
      <c r="N122" s="153"/>
      <c r="O122" s="155"/>
    </row>
    <row r="123" spans="2:15">
      <c r="B123" s="141"/>
      <c r="C123" s="2046"/>
      <c r="D123" s="2047"/>
      <c r="E123" s="2047"/>
      <c r="F123" s="2048"/>
      <c r="G123" s="2048"/>
      <c r="H123" s="2048"/>
      <c r="I123" s="2048"/>
      <c r="J123" s="2048"/>
      <c r="K123" s="2048"/>
      <c r="L123" s="139"/>
      <c r="M123" s="139"/>
      <c r="N123" s="139"/>
      <c r="O123" s="139"/>
    </row>
    <row r="124" spans="2:15">
      <c r="B124" s="141"/>
      <c r="C124" s="2047"/>
      <c r="D124" s="2047"/>
      <c r="E124" s="2047"/>
      <c r="F124" s="2061"/>
      <c r="G124" s="2061"/>
      <c r="H124" s="2061"/>
      <c r="I124" s="2061"/>
      <c r="J124" s="2061"/>
      <c r="K124" s="2061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058"/>
      <c r="G125" s="2059"/>
      <c r="H125" s="2058"/>
      <c r="I125" s="2059"/>
      <c r="J125" s="2058"/>
      <c r="K125" s="2059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058"/>
      <c r="G126" s="2059"/>
      <c r="H126" s="2058"/>
      <c r="I126" s="2059"/>
      <c r="J126" s="2058"/>
      <c r="K126" s="2059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060"/>
      <c r="G127" s="2060"/>
      <c r="H127" s="2058"/>
      <c r="I127" s="2059"/>
      <c r="J127" s="2058"/>
      <c r="K127" s="2059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058"/>
      <c r="G128" s="2059"/>
      <c r="H128" s="2058"/>
      <c r="I128" s="2059"/>
      <c r="J128" s="2058"/>
      <c r="K128" s="2059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058"/>
      <c r="G129" s="2059"/>
      <c r="H129" s="2058"/>
      <c r="I129" s="2059"/>
      <c r="J129" s="2058"/>
      <c r="K129" s="2059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094" t="s">
        <v>664</v>
      </c>
      <c r="C4" s="2094"/>
    </row>
    <row r="5" spans="1:36" ht="13.4" customHeight="1"/>
    <row r="6" spans="1:36" ht="15.75" customHeight="1">
      <c r="B6" s="92" t="s">
        <v>175</v>
      </c>
      <c r="C6" s="105"/>
      <c r="D6" s="106"/>
      <c r="E6" s="2095" t="s">
        <v>324</v>
      </c>
      <c r="F6" s="2095"/>
      <c r="G6" s="2095"/>
      <c r="H6" s="429">
        <v>1</v>
      </c>
      <c r="I6" s="374"/>
      <c r="J6" s="2432" t="s">
        <v>690</v>
      </c>
      <c r="K6" s="165"/>
      <c r="L6" s="165"/>
      <c r="M6" s="165"/>
      <c r="O6" s="2436" t="s">
        <v>525</v>
      </c>
      <c r="P6" s="2436"/>
      <c r="Q6" s="2436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433">
        <f>'1. T1 INVESTOINTISUUN.'!B7</f>
        <v>0</v>
      </c>
      <c r="K7" s="2433"/>
      <c r="L7" s="2433"/>
      <c r="M7" s="2433"/>
      <c r="O7" s="2437"/>
      <c r="P7" s="2437"/>
      <c r="Q7" s="2437"/>
      <c r="R7" s="105"/>
      <c r="S7" s="105"/>
      <c r="U7" s="244">
        <v>0</v>
      </c>
    </row>
    <row r="8" spans="1:36" ht="6.55" customHeight="1">
      <c r="B8" s="2415"/>
      <c r="C8" s="2434"/>
      <c r="D8" s="2435"/>
      <c r="E8" s="2435"/>
      <c r="G8" s="108"/>
      <c r="H8" s="108"/>
      <c r="I8" s="108"/>
      <c r="J8" s="108"/>
      <c r="K8" s="108"/>
      <c r="L8" s="108"/>
      <c r="M8" s="108"/>
      <c r="O8" s="2438"/>
      <c r="P8" s="2438"/>
      <c r="Q8" s="2438"/>
      <c r="R8" s="108"/>
      <c r="S8" s="109"/>
      <c r="U8" s="1833"/>
      <c r="V8" s="1833"/>
      <c r="W8" s="1833"/>
      <c r="X8" s="1833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2389"/>
      <c r="O9" s="2389"/>
      <c r="P9" s="2389"/>
      <c r="Q9" s="108"/>
      <c r="R9" s="108"/>
      <c r="S9" s="109"/>
    </row>
    <row r="10" spans="1:36" ht="15.9" customHeight="1" thickBot="1">
      <c r="A10" s="55"/>
      <c r="B10" s="2390"/>
      <c r="C10" s="2391" t="s">
        <v>154</v>
      </c>
      <c r="D10" s="2391"/>
      <c r="E10" s="2392"/>
      <c r="F10" s="2393"/>
      <c r="G10" s="2394">
        <v>45658</v>
      </c>
      <c r="H10" s="2395">
        <f>G10+31</f>
        <v>45689</v>
      </c>
      <c r="I10" s="2395">
        <f t="shared" ref="I10:R10" si="0">H10+31</f>
        <v>45720</v>
      </c>
      <c r="J10" s="2395">
        <f t="shared" si="0"/>
        <v>45751</v>
      </c>
      <c r="K10" s="2395">
        <f t="shared" si="0"/>
        <v>45782</v>
      </c>
      <c r="L10" s="2395">
        <f t="shared" si="0"/>
        <v>45813</v>
      </c>
      <c r="M10" s="2395">
        <f t="shared" si="0"/>
        <v>45844</v>
      </c>
      <c r="N10" s="2395">
        <f t="shared" si="0"/>
        <v>45875</v>
      </c>
      <c r="O10" s="2395">
        <f t="shared" si="0"/>
        <v>45906</v>
      </c>
      <c r="P10" s="2395">
        <f t="shared" si="0"/>
        <v>45937</v>
      </c>
      <c r="Q10" s="2395">
        <f t="shared" si="0"/>
        <v>45968</v>
      </c>
      <c r="R10" s="2395">
        <f t="shared" si="0"/>
        <v>45999</v>
      </c>
      <c r="S10" s="2396" t="s">
        <v>141</v>
      </c>
      <c r="X10" s="2083" t="s">
        <v>550</v>
      </c>
      <c r="Y10" s="2083"/>
      <c r="Z10" s="2083"/>
      <c r="AA10" s="1210"/>
      <c r="AB10" s="1210"/>
      <c r="AC10" s="1210"/>
      <c r="AD10" s="1210"/>
      <c r="AE10" s="1210"/>
      <c r="AF10" s="1210"/>
      <c r="AG10" s="1824" t="s">
        <v>0</v>
      </c>
      <c r="AH10" s="1824"/>
      <c r="AI10" s="1824"/>
      <c r="AJ10" s="373"/>
    </row>
    <row r="11" spans="1:36" ht="12" customHeight="1">
      <c r="B11" s="2397">
        <v>1</v>
      </c>
      <c r="C11" s="2439" t="s">
        <v>640</v>
      </c>
      <c r="D11" s="2440"/>
      <c r="E11" s="2440"/>
      <c r="F11" s="2441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398"/>
      <c r="C12" s="2442" t="s">
        <v>641</v>
      </c>
      <c r="D12" s="2443"/>
      <c r="E12" s="2443"/>
      <c r="F12" s="2444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2399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2400">
        <v>2</v>
      </c>
      <c r="C13" s="2445" t="s">
        <v>661</v>
      </c>
      <c r="D13" s="2446"/>
      <c r="E13" s="2447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2401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2448"/>
      <c r="D14" s="2449" t="s">
        <v>142</v>
      </c>
      <c r="E14" s="2449"/>
      <c r="F14" s="2450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2402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445" t="s">
        <v>143</v>
      </c>
      <c r="D15" s="2449"/>
      <c r="E15" s="2450"/>
      <c r="F15" s="2451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2401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2448"/>
      <c r="D16" s="2449" t="s">
        <v>144</v>
      </c>
      <c r="E16" s="2449"/>
      <c r="F16" s="2450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2402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2448"/>
      <c r="D17" s="2452" t="s">
        <v>145</v>
      </c>
      <c r="E17" s="2453">
        <f>'5. T4 RAHOITUSSUUN.'!G50</f>
        <v>14</v>
      </c>
      <c r="F17" s="2454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2401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455" t="s">
        <v>457</v>
      </c>
      <c r="D18" s="2456"/>
      <c r="E18" s="2457"/>
      <c r="F18" s="2451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2401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2403">
        <v>5</v>
      </c>
      <c r="C19" s="2458" t="s">
        <v>572</v>
      </c>
      <c r="D19" s="2459"/>
      <c r="E19" s="2460"/>
      <c r="F19" s="2461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2404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2405"/>
      <c r="C20" s="2406" t="s">
        <v>155</v>
      </c>
      <c r="D20" s="2407"/>
      <c r="E20" s="2408"/>
      <c r="F20" s="2409"/>
      <c r="G20" s="2410">
        <f>G13+G17+G19+G18</f>
        <v>0</v>
      </c>
      <c r="H20" s="2410">
        <f t="shared" ref="H20:Q20" si="4">H13+H17+H19+H18</f>
        <v>0</v>
      </c>
      <c r="I20" s="2410">
        <f t="shared" si="4"/>
        <v>0</v>
      </c>
      <c r="J20" s="2410">
        <f t="shared" si="4"/>
        <v>0</v>
      </c>
      <c r="K20" s="2410">
        <f t="shared" si="4"/>
        <v>0</v>
      </c>
      <c r="L20" s="2410">
        <f>L13+L17+L19+L18</f>
        <v>0</v>
      </c>
      <c r="M20" s="2410">
        <f>M13+M17+M19+M18</f>
        <v>0</v>
      </c>
      <c r="N20" s="2410">
        <f>N13+N17+N19+N18</f>
        <v>0</v>
      </c>
      <c r="O20" s="2410">
        <f t="shared" si="4"/>
        <v>0</v>
      </c>
      <c r="P20" s="2410">
        <f>P13+P17+P19+P18</f>
        <v>0</v>
      </c>
      <c r="Q20" s="2410">
        <f t="shared" si="4"/>
        <v>0</v>
      </c>
      <c r="R20" s="2410">
        <f>R13+R17+R19+R18</f>
        <v>0</v>
      </c>
      <c r="S20" s="2411">
        <f>SUM(G20:R20)</f>
        <v>0</v>
      </c>
      <c r="U20" s="1414" t="s">
        <v>325</v>
      </c>
      <c r="V20" s="1260"/>
      <c r="W20" s="55"/>
      <c r="X20" s="2081" t="s">
        <v>189</v>
      </c>
      <c r="Y20" s="2081"/>
      <c r="Z20" s="2081"/>
      <c r="AA20" s="2081"/>
      <c r="AB20" s="2081"/>
      <c r="AC20" s="2081"/>
      <c r="AD20" s="2081"/>
      <c r="AE20" s="2081"/>
      <c r="AF20" s="2081"/>
      <c r="AG20" s="2081" t="s">
        <v>606</v>
      </c>
      <c r="AH20" s="2081"/>
      <c r="AI20" s="2081"/>
      <c r="AJ20" s="2081"/>
      <c r="AK20" s="2081"/>
      <c r="AL20" s="2081"/>
      <c r="AM20" s="2081"/>
      <c r="AN20" s="2081" t="s">
        <v>605</v>
      </c>
      <c r="AO20" s="2081"/>
      <c r="AP20" s="2081"/>
      <c r="AQ20" s="2081"/>
      <c r="AR20" s="2081"/>
      <c r="AS20" s="2081"/>
      <c r="AT20" s="2081"/>
      <c r="AU20" s="2073" t="s">
        <v>19</v>
      </c>
      <c r="AV20" s="2073"/>
      <c r="AW20" s="2073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2390"/>
      <c r="C22" s="2391" t="s">
        <v>156</v>
      </c>
      <c r="D22" s="2391"/>
      <c r="E22" s="2392"/>
      <c r="F22" s="2419" t="s">
        <v>161</v>
      </c>
      <c r="G22" s="2420">
        <f>G10</f>
        <v>45658</v>
      </c>
      <c r="H22" s="2420">
        <f t="shared" ref="H22:S22" si="5">+H10</f>
        <v>45689</v>
      </c>
      <c r="I22" s="2420">
        <f t="shared" si="5"/>
        <v>45720</v>
      </c>
      <c r="J22" s="2420">
        <f t="shared" si="5"/>
        <v>45751</v>
      </c>
      <c r="K22" s="2420">
        <f t="shared" si="5"/>
        <v>45782</v>
      </c>
      <c r="L22" s="2420">
        <f t="shared" si="5"/>
        <v>45813</v>
      </c>
      <c r="M22" s="2420">
        <f t="shared" si="5"/>
        <v>45844</v>
      </c>
      <c r="N22" s="2420">
        <f t="shared" si="5"/>
        <v>45875</v>
      </c>
      <c r="O22" s="2420">
        <f t="shared" si="5"/>
        <v>45906</v>
      </c>
      <c r="P22" s="2420">
        <f t="shared" si="5"/>
        <v>45937</v>
      </c>
      <c r="Q22" s="2420">
        <f t="shared" si="5"/>
        <v>45968</v>
      </c>
      <c r="R22" s="2420">
        <f t="shared" si="5"/>
        <v>45999</v>
      </c>
      <c r="S22" s="2421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079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079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079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422">
        <v>6</v>
      </c>
      <c r="C23" s="2462" t="s">
        <v>147</v>
      </c>
      <c r="D23" s="2463"/>
      <c r="E23" s="2464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080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080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080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423"/>
      <c r="C24" s="2465" t="s">
        <v>679</v>
      </c>
      <c r="D24" s="2466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2412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2400">
        <f>B23+1</f>
        <v>7</v>
      </c>
      <c r="C25" s="2467" t="s">
        <v>676</v>
      </c>
      <c r="D25" s="2468"/>
      <c r="E25" s="2469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2401">
        <f>SUM(G25:R25)</f>
        <v>0</v>
      </c>
      <c r="T25" s="1818" t="s">
        <v>0</v>
      </c>
      <c r="U25" s="1819"/>
      <c r="V25" s="1136"/>
      <c r="W25" s="55"/>
      <c r="X25" s="1276"/>
      <c r="Y25" s="1291"/>
      <c r="Z25" s="2082" t="s">
        <v>0</v>
      </c>
      <c r="AA25" s="2077"/>
      <c r="AB25" s="1295"/>
      <c r="AC25" s="1296"/>
      <c r="AD25" s="1305">
        <v>1.1599999999999999E-2</v>
      </c>
      <c r="AE25" s="1294">
        <v>0</v>
      </c>
      <c r="AF25" s="1297"/>
      <c r="AG25" s="2082" t="s">
        <v>0</v>
      </c>
      <c r="AH25" s="2077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076" t="s">
        <v>0</v>
      </c>
      <c r="AO25" s="2077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2400">
        <f t="shared" ref="B26:B44" si="6">B25+1</f>
        <v>8</v>
      </c>
      <c r="C26" s="2470" t="s">
        <v>180</v>
      </c>
      <c r="D26" s="2471"/>
      <c r="E26" s="2472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2401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074" t="s">
        <v>607</v>
      </c>
      <c r="Y26" s="2075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2400">
        <f t="shared" si="6"/>
        <v>9</v>
      </c>
      <c r="C27" s="2467" t="s">
        <v>573</v>
      </c>
      <c r="D27" s="2468"/>
      <c r="E27" s="2469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2401">
        <f t="shared" ref="S27:S44" si="9">SUM(G27:R27)</f>
        <v>0</v>
      </c>
      <c r="T27" s="1212" t="s">
        <v>0</v>
      </c>
      <c r="U27" s="1201"/>
      <c r="V27" s="1136"/>
      <c r="W27" s="55"/>
      <c r="X27" s="2074" t="s">
        <v>608</v>
      </c>
      <c r="Y27" s="2075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2400">
        <f t="shared" si="6"/>
        <v>10</v>
      </c>
      <c r="C28" s="2473" t="s">
        <v>576</v>
      </c>
      <c r="D28" s="2474"/>
      <c r="E28" s="2475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2401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2400">
        <f t="shared" si="6"/>
        <v>11</v>
      </c>
      <c r="C29" s="2445" t="s">
        <v>502</v>
      </c>
      <c r="D29" s="2476"/>
      <c r="E29" s="2446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2401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2400">
        <f t="shared" si="6"/>
        <v>12</v>
      </c>
      <c r="C30" s="2445" t="s">
        <v>321</v>
      </c>
      <c r="D30" s="2476"/>
      <c r="E30" s="2446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2401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2400">
        <f t="shared" si="6"/>
        <v>13</v>
      </c>
      <c r="C31" s="2445" t="s">
        <v>148</v>
      </c>
      <c r="D31" s="2476"/>
      <c r="E31" s="2446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2401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2400">
        <f t="shared" si="6"/>
        <v>14</v>
      </c>
      <c r="C32" s="2445" t="s">
        <v>149</v>
      </c>
      <c r="D32" s="2449"/>
      <c r="E32" s="2450"/>
      <c r="F32" s="2424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2401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2400">
        <f t="shared" si="6"/>
        <v>15</v>
      </c>
      <c r="C33" s="2445" t="s">
        <v>150</v>
      </c>
      <c r="D33" s="2476"/>
      <c r="E33" s="2446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2401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2400">
        <f t="shared" si="6"/>
        <v>16</v>
      </c>
      <c r="C34" s="2445" t="s">
        <v>514</v>
      </c>
      <c r="D34" s="2449"/>
      <c r="E34" s="2450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2401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2400">
        <f t="shared" si="6"/>
        <v>17</v>
      </c>
      <c r="C35" s="2477" t="s">
        <v>312</v>
      </c>
      <c r="D35" s="2478"/>
      <c r="E35" s="2479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2401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2400">
        <f t="shared" si="6"/>
        <v>18</v>
      </c>
      <c r="C36" s="2477" t="s">
        <v>515</v>
      </c>
      <c r="D36" s="2480"/>
      <c r="E36" s="2480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2401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2400">
        <f t="shared" si="6"/>
        <v>19</v>
      </c>
      <c r="C37" s="2473" t="s">
        <v>574</v>
      </c>
      <c r="D37" s="2474"/>
      <c r="E37" s="2475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2401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2400">
        <f t="shared" si="6"/>
        <v>20</v>
      </c>
      <c r="C38" s="2445" t="s">
        <v>575</v>
      </c>
      <c r="D38" s="2476"/>
      <c r="E38" s="2446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2401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2400">
        <f t="shared" si="6"/>
        <v>21</v>
      </c>
      <c r="C39" s="2445" t="s">
        <v>157</v>
      </c>
      <c r="D39" s="2476"/>
      <c r="E39" s="2446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2401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2400">
        <f t="shared" si="6"/>
        <v>22</v>
      </c>
      <c r="C40" s="2445" t="s">
        <v>151</v>
      </c>
      <c r="D40" s="2449"/>
      <c r="E40" s="2450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2401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047"/>
      <c r="Y40" s="2047"/>
      <c r="Z40" s="2078"/>
      <c r="AA40" s="2078"/>
      <c r="AB40" s="2078"/>
      <c r="AC40" s="788"/>
      <c r="AG40" s="2078"/>
      <c r="AH40" s="2078"/>
      <c r="AI40" s="2078"/>
      <c r="AJ40" s="788"/>
      <c r="AN40" s="2078"/>
      <c r="AO40" s="2078"/>
      <c r="AP40" s="2078"/>
      <c r="AQ40" s="788"/>
    </row>
    <row r="41" spans="2:49" ht="12" customHeight="1">
      <c r="B41" s="2400">
        <f t="shared" si="6"/>
        <v>23</v>
      </c>
      <c r="C41" s="2445" t="s">
        <v>343</v>
      </c>
      <c r="D41" s="2449"/>
      <c r="E41" s="2450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2401">
        <f t="shared" si="9"/>
        <v>0</v>
      </c>
      <c r="T41" s="1212" t="s">
        <v>0</v>
      </c>
      <c r="U41" s="1203"/>
      <c r="V41" s="1136"/>
      <c r="W41" s="55"/>
      <c r="X41" s="2047"/>
      <c r="Y41" s="2047"/>
      <c r="Z41" s="2078"/>
      <c r="AA41" s="2078"/>
      <c r="AB41" s="2078"/>
      <c r="AC41" s="788"/>
      <c r="AG41" s="2078"/>
      <c r="AH41" s="2078"/>
      <c r="AI41" s="2078"/>
      <c r="AJ41" s="788"/>
      <c r="AN41" s="2078"/>
      <c r="AO41" s="2078"/>
      <c r="AP41" s="2078"/>
      <c r="AQ41" s="788"/>
    </row>
    <row r="42" spans="2:49" ht="12" customHeight="1">
      <c r="B42" s="2400">
        <f t="shared" si="6"/>
        <v>24</v>
      </c>
      <c r="C42" s="2445" t="s">
        <v>518</v>
      </c>
      <c r="D42" s="2449"/>
      <c r="E42" s="2450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2401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047"/>
      <c r="Y42" s="2047"/>
      <c r="Z42" s="2078"/>
      <c r="AA42" s="2078"/>
      <c r="AB42" s="2078"/>
      <c r="AC42" s="788"/>
      <c r="AG42" s="2078"/>
      <c r="AH42" s="2078"/>
      <c r="AI42" s="2078"/>
      <c r="AJ42" s="788"/>
      <c r="AN42" s="2078"/>
      <c r="AO42" s="2078"/>
      <c r="AP42" s="2078"/>
      <c r="AQ42" s="788"/>
    </row>
    <row r="43" spans="2:49" ht="12" customHeight="1">
      <c r="B43" s="2400">
        <f t="shared" si="6"/>
        <v>25</v>
      </c>
      <c r="C43" s="2455" t="s">
        <v>648</v>
      </c>
      <c r="D43" s="2456"/>
      <c r="E43" s="2457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2401">
        <f t="shared" si="9"/>
        <v>0</v>
      </c>
      <c r="T43" s="1205" t="s">
        <v>0</v>
      </c>
      <c r="U43" s="1136">
        <v>0</v>
      </c>
      <c r="V43" s="1136"/>
      <c r="W43" s="55"/>
      <c r="X43" s="2047"/>
      <c r="Y43" s="2047"/>
      <c r="Z43" s="2078"/>
      <c r="AA43" s="2078"/>
      <c r="AB43" s="2078"/>
      <c r="AC43" s="788"/>
      <c r="AG43" s="2078"/>
      <c r="AH43" s="2078"/>
      <c r="AI43" s="2078"/>
      <c r="AJ43" s="788"/>
      <c r="AN43" s="2078"/>
      <c r="AO43" s="2078"/>
      <c r="AP43" s="2078"/>
      <c r="AQ43" s="788"/>
    </row>
    <row r="44" spans="2:49" ht="12" customHeight="1" thickBot="1">
      <c r="B44" s="2400">
        <f t="shared" si="6"/>
        <v>26</v>
      </c>
      <c r="C44" s="2455"/>
      <c r="D44" s="2456"/>
      <c r="E44" s="2457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2404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2425"/>
      <c r="C45" s="2426" t="s">
        <v>164</v>
      </c>
      <c r="D45" s="2427"/>
      <c r="E45" s="2428"/>
      <c r="F45" s="2429"/>
      <c r="G45" s="2430">
        <f>SUM(G23:G44)</f>
        <v>0</v>
      </c>
      <c r="H45" s="2430">
        <f t="shared" ref="H45:Q45" si="22">SUM(H23:H44)</f>
        <v>0</v>
      </c>
      <c r="I45" s="2430">
        <f t="shared" si="22"/>
        <v>0</v>
      </c>
      <c r="J45" s="2430">
        <f t="shared" si="22"/>
        <v>0</v>
      </c>
      <c r="K45" s="2430">
        <f t="shared" si="22"/>
        <v>0</v>
      </c>
      <c r="L45" s="2430">
        <f t="shared" si="22"/>
        <v>0</v>
      </c>
      <c r="M45" s="2430">
        <f t="shared" si="22"/>
        <v>0</v>
      </c>
      <c r="N45" s="2430">
        <f t="shared" si="22"/>
        <v>0</v>
      </c>
      <c r="O45" s="2430">
        <f t="shared" si="22"/>
        <v>0</v>
      </c>
      <c r="P45" s="2430">
        <f t="shared" si="22"/>
        <v>0</v>
      </c>
      <c r="Q45" s="2430">
        <f t="shared" si="22"/>
        <v>0</v>
      </c>
      <c r="R45" s="2430">
        <f>SUM(R23:R44)</f>
        <v>0</v>
      </c>
      <c r="S45" s="2431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2413"/>
      <c r="C46" s="2414"/>
      <c r="D46" s="2415"/>
      <c r="E46" s="2415"/>
      <c r="F46" s="2416"/>
      <c r="G46" s="2417"/>
      <c r="H46" s="2417"/>
      <c r="I46" s="2417"/>
      <c r="J46" s="2417"/>
      <c r="K46" s="2417"/>
      <c r="L46" s="2417"/>
      <c r="M46" s="2417"/>
      <c r="N46" s="2417"/>
      <c r="O46" s="2417"/>
      <c r="P46" s="2417"/>
      <c r="Q46" s="2417"/>
      <c r="R46" s="2417"/>
      <c r="S46" s="2418"/>
      <c r="T46" s="244"/>
      <c r="U46" s="2092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2484"/>
      <c r="C47" s="2485" t="s">
        <v>159</v>
      </c>
      <c r="D47" s="2486"/>
      <c r="E47" s="2487"/>
      <c r="F47" s="2488">
        <v>0</v>
      </c>
      <c r="G47" s="2489">
        <f>G22</f>
        <v>45658</v>
      </c>
      <c r="H47" s="2489">
        <f>H22</f>
        <v>45689</v>
      </c>
      <c r="I47" s="2489">
        <f t="shared" ref="I47:R47" si="23">I22</f>
        <v>45720</v>
      </c>
      <c r="J47" s="2489">
        <f t="shared" si="23"/>
        <v>45751</v>
      </c>
      <c r="K47" s="2489">
        <f t="shared" si="23"/>
        <v>45782</v>
      </c>
      <c r="L47" s="2489">
        <f t="shared" si="23"/>
        <v>45813</v>
      </c>
      <c r="M47" s="2489">
        <f t="shared" si="23"/>
        <v>45844</v>
      </c>
      <c r="N47" s="2489">
        <f t="shared" si="23"/>
        <v>45875</v>
      </c>
      <c r="O47" s="2489">
        <f t="shared" si="23"/>
        <v>45906</v>
      </c>
      <c r="P47" s="2489">
        <f t="shared" si="23"/>
        <v>45937</v>
      </c>
      <c r="Q47" s="2489">
        <f t="shared" si="23"/>
        <v>45968</v>
      </c>
      <c r="R47" s="2489">
        <f t="shared" si="23"/>
        <v>45999</v>
      </c>
      <c r="S47" s="2421" t="s">
        <v>141</v>
      </c>
      <c r="T47" s="1398" t="s">
        <v>581</v>
      </c>
      <c r="U47" s="2093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2490">
        <v>27</v>
      </c>
      <c r="C48" s="2481" t="s">
        <v>366</v>
      </c>
      <c r="D48" s="2482"/>
      <c r="E48" s="2483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2490">
        <f>B48+1</f>
        <v>28</v>
      </c>
      <c r="C49" s="2445" t="s">
        <v>568</v>
      </c>
      <c r="D49" s="2476"/>
      <c r="E49" s="2446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2490">
        <f>B49+1</f>
        <v>29</v>
      </c>
      <c r="C50" s="2445" t="s">
        <v>365</v>
      </c>
      <c r="D50" s="2476"/>
      <c r="E50" s="2446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2490">
        <f>B50+1</f>
        <v>30</v>
      </c>
      <c r="C51" s="2445" t="s">
        <v>152</v>
      </c>
      <c r="D51" s="2476"/>
      <c r="E51" s="2446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2490">
        <f>B51+1</f>
        <v>31</v>
      </c>
      <c r="C52" s="2445" t="s">
        <v>158</v>
      </c>
      <c r="D52" s="2449"/>
      <c r="E52" s="2450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2490">
        <f>B52+1</f>
        <v>32</v>
      </c>
      <c r="C53" s="2445" t="s">
        <v>571</v>
      </c>
      <c r="D53" s="2476"/>
      <c r="E53" s="2446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2491"/>
      <c r="C54" s="2492" t="s">
        <v>163</v>
      </c>
      <c r="D54" s="2493"/>
      <c r="E54" s="2494"/>
      <c r="F54" s="2429"/>
      <c r="G54" s="2495">
        <f>-G48+G49-G50-G51+G52+G53</f>
        <v>0</v>
      </c>
      <c r="H54" s="2495">
        <f t="shared" ref="H54:R54" si="28">-H48+H49-H50-H51+H52+H53</f>
        <v>0</v>
      </c>
      <c r="I54" s="2495">
        <f t="shared" si="28"/>
        <v>0</v>
      </c>
      <c r="J54" s="2495">
        <f t="shared" si="28"/>
        <v>0</v>
      </c>
      <c r="K54" s="2495">
        <f t="shared" si="28"/>
        <v>0</v>
      </c>
      <c r="L54" s="2495">
        <f t="shared" si="28"/>
        <v>0</v>
      </c>
      <c r="M54" s="2495">
        <f t="shared" si="28"/>
        <v>0</v>
      </c>
      <c r="N54" s="2495">
        <f t="shared" si="28"/>
        <v>0</v>
      </c>
      <c r="O54" s="2495">
        <f t="shared" si="28"/>
        <v>0</v>
      </c>
      <c r="P54" s="2495">
        <f t="shared" si="28"/>
        <v>0</v>
      </c>
      <c r="Q54" s="2495">
        <f t="shared" si="28"/>
        <v>0</v>
      </c>
      <c r="R54" s="2495">
        <f t="shared" si="28"/>
        <v>0</v>
      </c>
      <c r="S54" s="2496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2497">
        <v>33</v>
      </c>
      <c r="C56" s="2498" t="s">
        <v>153</v>
      </c>
      <c r="D56" s="2499"/>
      <c r="E56" s="2499"/>
      <c r="F56" s="2500"/>
      <c r="G56" s="2501">
        <f>G20-G45+G54</f>
        <v>0</v>
      </c>
      <c r="H56" s="2501">
        <f>H20-H45+H54</f>
        <v>0</v>
      </c>
      <c r="I56" s="2501">
        <f t="shared" ref="I56:R56" si="29">I20-I45+I54</f>
        <v>0</v>
      </c>
      <c r="J56" s="2501">
        <f t="shared" si="29"/>
        <v>0</v>
      </c>
      <c r="K56" s="2501">
        <f t="shared" si="29"/>
        <v>0</v>
      </c>
      <c r="L56" s="2501">
        <f t="shared" si="29"/>
        <v>0</v>
      </c>
      <c r="M56" s="2501">
        <f t="shared" si="29"/>
        <v>0</v>
      </c>
      <c r="N56" s="2501">
        <f t="shared" si="29"/>
        <v>0</v>
      </c>
      <c r="O56" s="2501">
        <f t="shared" si="29"/>
        <v>0</v>
      </c>
      <c r="P56" s="2501">
        <f t="shared" si="29"/>
        <v>0</v>
      </c>
      <c r="Q56" s="2501">
        <f t="shared" si="29"/>
        <v>0</v>
      </c>
      <c r="R56" s="2502">
        <f t="shared" si="29"/>
        <v>0</v>
      </c>
      <c r="S56" s="2501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2503">
        <v>34</v>
      </c>
      <c r="C57" s="2504" t="s">
        <v>458</v>
      </c>
      <c r="D57" s="2505"/>
      <c r="E57" s="2505"/>
      <c r="F57" s="2506"/>
      <c r="G57" s="2501">
        <f>G11+G56+G12</f>
        <v>0</v>
      </c>
      <c r="H57" s="2501">
        <f t="shared" ref="H57:R57" si="30">H11+H56+H12</f>
        <v>0</v>
      </c>
      <c r="I57" s="2501">
        <f t="shared" si="30"/>
        <v>0</v>
      </c>
      <c r="J57" s="2501">
        <f t="shared" si="30"/>
        <v>0</v>
      </c>
      <c r="K57" s="2501">
        <f t="shared" si="30"/>
        <v>0</v>
      </c>
      <c r="L57" s="2501">
        <f t="shared" si="30"/>
        <v>0</v>
      </c>
      <c r="M57" s="2501">
        <f t="shared" si="30"/>
        <v>0</v>
      </c>
      <c r="N57" s="2501">
        <f t="shared" si="30"/>
        <v>0</v>
      </c>
      <c r="O57" s="2501">
        <f t="shared" si="30"/>
        <v>0</v>
      </c>
      <c r="P57" s="2501">
        <f t="shared" si="30"/>
        <v>0</v>
      </c>
      <c r="Q57" s="2507">
        <f t="shared" si="30"/>
        <v>0</v>
      </c>
      <c r="R57" s="2509">
        <f t="shared" si="30"/>
        <v>0</v>
      </c>
      <c r="S57" s="2508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tarjoaa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Forssan Yrityskehitys Oy</v>
      </c>
      <c r="U60" s="244"/>
      <c r="V60" s="244"/>
      <c r="X60" s="52"/>
      <c r="AP60" s="1541"/>
      <c r="AQ60" s="1541"/>
    </row>
    <row r="61" spans="2:43">
      <c r="B61" s="1826"/>
      <c r="C61" s="1826"/>
      <c r="D61" s="54"/>
      <c r="E61" s="54"/>
      <c r="F61" s="91"/>
    </row>
    <row r="62" spans="2:43" ht="15.45">
      <c r="D62" s="2091" t="s">
        <v>175</v>
      </c>
      <c r="E62" s="2091"/>
      <c r="F62" s="2091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2510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087"/>
      <c r="D96" s="2087"/>
      <c r="E96" s="2087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088" t="s">
        <v>153</v>
      </c>
      <c r="D97" s="2089"/>
      <c r="E97" s="2089"/>
      <c r="F97" s="2090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084" t="str">
        <f>C57</f>
        <v>KUMULATIIVINEN KASSA KUUKAUDEN LOPUSSA</v>
      </c>
      <c r="D98" s="2085"/>
      <c r="E98" s="2085"/>
      <c r="F98" s="2086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tarjoaa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Forssan Yrityskehitys Oy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O18" sqref="O18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1960" t="s">
        <v>80</v>
      </c>
      <c r="M2" s="1960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267">
        <f>'1. T1 INVESTOINTISUUN.'!F4</f>
        <v>0</v>
      </c>
      <c r="M3" s="2267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268"/>
      <c r="I5" s="2269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690</v>
      </c>
      <c r="C6" s="1550"/>
      <c r="D6" s="1550"/>
      <c r="E6" s="1550"/>
      <c r="F6" s="1550"/>
      <c r="G6" s="1550"/>
      <c r="H6" s="1550"/>
      <c r="I6" s="1550"/>
      <c r="J6" s="1550"/>
      <c r="K6" s="1550"/>
      <c r="L6" s="2263" t="s">
        <v>667</v>
      </c>
      <c r="M6" s="2263"/>
      <c r="N6" s="2263"/>
      <c r="O6" s="2263"/>
      <c r="P6" s="2263"/>
      <c r="Q6" s="2263"/>
      <c r="R6" s="2263"/>
    </row>
    <row r="7" spans="2:18" ht="13.95" customHeight="1">
      <c r="B7" s="1959">
        <f>'1. T1 INVESTOINTISUUN.'!B7</f>
        <v>0</v>
      </c>
      <c r="C7" s="1959"/>
      <c r="D7" s="1959"/>
      <c r="E7" s="1959"/>
      <c r="F7" s="1959"/>
      <c r="G7" s="1959"/>
      <c r="H7" s="1959"/>
      <c r="I7" s="740"/>
      <c r="J7" s="740"/>
      <c r="K7" s="740"/>
      <c r="L7" s="2265">
        <f>'1. T1 INVESTOINTISUUN.'!F7</f>
        <v>0</v>
      </c>
      <c r="M7" s="2265"/>
      <c r="N7" s="2265"/>
      <c r="O7" s="2265"/>
      <c r="P7" s="2265"/>
      <c r="Q7" s="2265"/>
      <c r="R7" s="2265"/>
    </row>
    <row r="8" spans="2:18" ht="13.95" customHeight="1">
      <c r="B8" s="1558" t="s">
        <v>691</v>
      </c>
      <c r="C8" s="1553"/>
      <c r="D8" s="1553"/>
      <c r="E8" s="1553"/>
      <c r="F8" s="1553"/>
      <c r="G8" s="1553"/>
      <c r="H8" s="1553"/>
      <c r="I8" s="1551"/>
      <c r="J8" s="1551"/>
      <c r="K8" s="1551"/>
      <c r="L8" s="2263" t="s">
        <v>668</v>
      </c>
      <c r="M8" s="2263"/>
      <c r="N8" s="2263"/>
      <c r="O8" s="2263"/>
      <c r="P8" s="2263"/>
      <c r="Q8" s="2263"/>
      <c r="R8" s="2263"/>
    </row>
    <row r="9" spans="2:18" ht="13.95" customHeight="1">
      <c r="B9" s="2382">
        <f>'1. T1 INVESTOINTISUUN.'!B9</f>
        <v>0</v>
      </c>
      <c r="C9" s="2382"/>
      <c r="D9" s="2382"/>
      <c r="E9" s="2382"/>
      <c r="F9" s="2382"/>
      <c r="G9" s="2382"/>
      <c r="H9" s="2382"/>
      <c r="I9" s="740"/>
      <c r="J9" s="740"/>
      <c r="K9" s="740"/>
      <c r="L9" s="2264">
        <f>'1. T1 INVESTOINTISUUN.'!F9</f>
        <v>0</v>
      </c>
      <c r="M9" s="2265"/>
      <c r="N9" s="2265"/>
      <c r="O9" s="2265"/>
      <c r="P9" s="2265"/>
      <c r="Q9" s="2265"/>
      <c r="R9" s="2265"/>
    </row>
    <row r="10" spans="2:18" ht="13.95" customHeight="1">
      <c r="B10" s="1557" t="s">
        <v>692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263" t="s">
        <v>671</v>
      </c>
      <c r="M10" s="2263"/>
      <c r="N10" s="2263"/>
      <c r="O10" s="2263"/>
      <c r="P10" s="2263"/>
      <c r="Q10" s="2263"/>
      <c r="R10" s="2263"/>
    </row>
    <row r="11" spans="2:18" ht="13.2" customHeight="1">
      <c r="B11" s="2102">
        <f>'1. T1 INVESTOINTISUUN.'!B11</f>
        <v>0</v>
      </c>
      <c r="C11" s="2102"/>
      <c r="D11" s="2102"/>
      <c r="E11" s="2102"/>
      <c r="F11" s="2102"/>
      <c r="G11" s="2102"/>
      <c r="H11" s="2102"/>
      <c r="I11" s="481"/>
      <c r="J11" s="481"/>
      <c r="K11" s="481"/>
      <c r="L11" s="2266">
        <f>'1. T1 INVESTOINTISUUN.'!F11</f>
        <v>0</v>
      </c>
      <c r="M11" s="2266"/>
      <c r="N11" s="2266"/>
      <c r="O11" s="2266"/>
      <c r="P11" s="2266"/>
      <c r="Q11" s="2266"/>
      <c r="R11" s="2266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263" t="s">
        <v>670</v>
      </c>
      <c r="M12" s="2263"/>
      <c r="N12" s="2263"/>
      <c r="O12" s="2263"/>
      <c r="P12" s="2263"/>
      <c r="Q12" s="2263"/>
      <c r="R12" s="2263"/>
    </row>
    <row r="13" spans="2:18" ht="13.2" customHeight="1">
      <c r="B13" s="2103">
        <f>'1. T1 INVESTOINTISUUN.'!B13</f>
        <v>0</v>
      </c>
      <c r="C13" s="2103"/>
      <c r="D13" s="2103"/>
      <c r="E13" s="2103"/>
      <c r="F13" s="2103"/>
      <c r="G13" s="2103"/>
      <c r="H13" s="2103"/>
      <c r="I13" s="481"/>
      <c r="J13" s="481"/>
      <c r="K13" s="481"/>
      <c r="L13" s="2266">
        <f>'1. T1 INVESTOINTISUUN.'!F13</f>
        <v>0</v>
      </c>
      <c r="M13" s="2266"/>
      <c r="N13" s="2266"/>
      <c r="O13" s="2266"/>
      <c r="P13" s="2266"/>
      <c r="Q13" s="2266"/>
      <c r="R13" s="2266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289" t="s">
        <v>618</v>
      </c>
      <c r="C15" s="2290"/>
      <c r="D15" s="2290"/>
      <c r="E15" s="2290"/>
      <c r="F15" s="2291"/>
      <c r="G15" s="1467" t="s">
        <v>425</v>
      </c>
      <c r="H15" s="1467" t="s">
        <v>426</v>
      </c>
      <c r="I15" s="1467" t="s">
        <v>427</v>
      </c>
      <c r="J15" s="1467" t="s">
        <v>428</v>
      </c>
      <c r="K15" s="2278" t="s">
        <v>429</v>
      </c>
      <c r="L15" s="2280" t="s">
        <v>536</v>
      </c>
      <c r="M15" s="2280"/>
      <c r="N15" s="2280"/>
      <c r="O15" s="2280"/>
      <c r="P15" s="2280"/>
      <c r="Q15" s="2280"/>
      <c r="R15" s="2281"/>
    </row>
    <row r="16" spans="2:18" ht="11.25" customHeight="1">
      <c r="B16" s="2292"/>
      <c r="C16" s="2293"/>
      <c r="D16" s="2293"/>
      <c r="E16" s="2293"/>
      <c r="F16" s="2294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279"/>
      <c r="L16" s="2282"/>
      <c r="M16" s="2282"/>
      <c r="N16" s="2282"/>
      <c r="O16" s="2282"/>
      <c r="P16" s="2282"/>
      <c r="Q16" s="2282"/>
      <c r="R16" s="2283"/>
    </row>
    <row r="17" spans="2:22" ht="12" customHeight="1">
      <c r="B17" s="768" t="s">
        <v>2</v>
      </c>
      <c r="C17" s="2045" t="s">
        <v>81</v>
      </c>
      <c r="D17" s="2045"/>
      <c r="E17" s="2045"/>
      <c r="F17" s="2295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296" t="s">
        <v>192</v>
      </c>
      <c r="D18" s="2296"/>
      <c r="E18" s="2296"/>
      <c r="F18" s="2297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315" t="s">
        <v>625</v>
      </c>
      <c r="D19" s="2315"/>
      <c r="E19" s="2315"/>
      <c r="F19" s="2316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317" t="s">
        <v>192</v>
      </c>
      <c r="D20" s="2317"/>
      <c r="E20" s="2317"/>
      <c r="F20" s="2318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315" t="s">
        <v>506</v>
      </c>
      <c r="D21" s="2315"/>
      <c r="E21" s="2315"/>
      <c r="F21" s="2316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317" t="s">
        <v>192</v>
      </c>
      <c r="D22" s="2317"/>
      <c r="E22" s="2317"/>
      <c r="F22" s="2318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315" t="s">
        <v>626</v>
      </c>
      <c r="D23" s="2315"/>
      <c r="E23" s="2315"/>
      <c r="F23" s="2316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317" t="s">
        <v>192</v>
      </c>
      <c r="D24" s="2317"/>
      <c r="E24" s="2317"/>
      <c r="F24" s="2318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315" t="s">
        <v>507</v>
      </c>
      <c r="D25" s="2315"/>
      <c r="E25" s="2315"/>
      <c r="F25" s="2316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315" t="s">
        <v>251</v>
      </c>
      <c r="D27" s="2315"/>
      <c r="E27" s="2315"/>
      <c r="F27" s="2316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317" t="s">
        <v>192</v>
      </c>
      <c r="D28" s="2317"/>
      <c r="E28" s="2317"/>
      <c r="F28" s="2318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315" t="s">
        <v>249</v>
      </c>
      <c r="D29" s="2315"/>
      <c r="E29" s="2315"/>
      <c r="F29" s="2316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317" t="s">
        <v>192</v>
      </c>
      <c r="D30" s="2317"/>
      <c r="E30" s="2317"/>
      <c r="F30" s="2318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315" t="s">
        <v>645</v>
      </c>
      <c r="D31" s="2315"/>
      <c r="E31" s="2315"/>
      <c r="F31" s="2316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319" t="s">
        <v>83</v>
      </c>
      <c r="D32" s="2319"/>
      <c r="E32" s="2319"/>
      <c r="F32" s="2320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315" t="s">
        <v>83</v>
      </c>
      <c r="D33" s="2315"/>
      <c r="E33" s="2315"/>
      <c r="F33" s="2316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271" t="s">
        <v>84</v>
      </c>
      <c r="D34" s="2271"/>
      <c r="E34" s="2271"/>
      <c r="F34" s="2321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284" t="s">
        <v>619</v>
      </c>
      <c r="C35" s="2285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298" t="s">
        <v>429</v>
      </c>
      <c r="L35" s="2300" t="s">
        <v>537</v>
      </c>
      <c r="M35" s="2300"/>
      <c r="N35" s="2300"/>
      <c r="O35" s="2300"/>
      <c r="P35" s="2300"/>
      <c r="Q35" s="2300"/>
      <c r="R35" s="2301"/>
    </row>
    <row r="36" spans="2:22" ht="11.25" customHeight="1">
      <c r="B36" s="2286"/>
      <c r="C36" s="2287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299"/>
      <c r="L36" s="2302"/>
      <c r="M36" s="2302"/>
      <c r="N36" s="2302"/>
      <c r="O36" s="2302"/>
      <c r="P36" s="2302"/>
      <c r="Q36" s="2302"/>
      <c r="R36" s="2303"/>
    </row>
    <row r="37" spans="2:22" ht="12" customHeight="1">
      <c r="B37" s="2270" t="s">
        <v>176</v>
      </c>
      <c r="C37" s="2271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272" t="s">
        <v>87</v>
      </c>
      <c r="C44" s="2273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314" t="s">
        <v>481</v>
      </c>
      <c r="P44" s="2314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312">
        <f>'1. T1 INVESTOINTISUUN.'!N54</f>
        <v>0</v>
      </c>
      <c r="P45" s="2313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312">
        <f>'1. T1 INVESTOINTISUUN.'!N55</f>
        <v>0</v>
      </c>
      <c r="P46" s="2313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312">
        <f>'1. T1 INVESTOINTISUUN.'!N56</f>
        <v>0</v>
      </c>
      <c r="P47" s="2313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312">
        <f>'1. T1 INVESTOINTISUUN.'!N57</f>
        <v>0</v>
      </c>
      <c r="P48" s="2313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284" t="s">
        <v>431</v>
      </c>
      <c r="C54" s="2285"/>
      <c r="D54" s="2285"/>
      <c r="E54" s="2285"/>
      <c r="F54" s="1488"/>
      <c r="G54" s="2274"/>
      <c r="H54" s="2274"/>
      <c r="I54" s="2274"/>
      <c r="J54" s="2275"/>
      <c r="K54" s="2276" t="s">
        <v>104</v>
      </c>
      <c r="L54" s="2277"/>
      <c r="M54" s="2276" t="s">
        <v>93</v>
      </c>
      <c r="N54" s="2277"/>
      <c r="O54" s="2276" t="s">
        <v>95</v>
      </c>
      <c r="P54" s="2277"/>
      <c r="Q54" s="2307" t="s">
        <v>269</v>
      </c>
      <c r="R54" s="2277"/>
    </row>
    <row r="55" spans="1:18" ht="11.25" customHeight="1">
      <c r="A55">
        <v>0</v>
      </c>
      <c r="B55" s="2383"/>
      <c r="C55" s="2110"/>
      <c r="D55" s="2110"/>
      <c r="E55" s="2110"/>
      <c r="F55" s="1489"/>
      <c r="G55" s="2308"/>
      <c r="H55" s="2308"/>
      <c r="I55" s="2308"/>
      <c r="J55" s="2309"/>
      <c r="K55" s="2310">
        <f>G36</f>
        <v>2025</v>
      </c>
      <c r="L55" s="2309"/>
      <c r="M55" s="2310">
        <f>H36</f>
        <v>2026</v>
      </c>
      <c r="N55" s="2309"/>
      <c r="O55" s="2310">
        <f>I36</f>
        <v>2027</v>
      </c>
      <c r="P55" s="2309"/>
      <c r="Q55" s="2311">
        <f>J36</f>
        <v>2028</v>
      </c>
      <c r="R55" s="2309"/>
    </row>
    <row r="56" spans="1:18" ht="11.25" customHeight="1">
      <c r="B56" s="2286"/>
      <c r="C56" s="2287"/>
      <c r="D56" s="2287"/>
      <c r="E56" s="2287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304"/>
      <c r="H57" s="2304"/>
      <c r="I57" s="2304"/>
      <c r="J57" s="2305"/>
      <c r="K57" s="2306">
        <f>'3. E1 KUSTANNUKSET'!D10</f>
        <v>12</v>
      </c>
      <c r="L57" s="2305"/>
      <c r="M57" s="2306" t="str">
        <f>'3. E1 KUSTANNUKSET'!F10</f>
        <v>12</v>
      </c>
      <c r="N57" s="2305"/>
      <c r="O57" s="2306" t="str">
        <f>'3. E1 KUSTANNUKSET'!H10</f>
        <v>12</v>
      </c>
      <c r="P57" s="2305"/>
      <c r="Q57" s="2304" t="str">
        <f>'3. E1 KUSTANNUKSET'!J10</f>
        <v>12</v>
      </c>
      <c r="R57" s="2305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367"/>
      <c r="H78" s="2367"/>
      <c r="I78" s="2368"/>
      <c r="J78" s="2369"/>
      <c r="K78" s="2370">
        <f>'7. T2 TULOSSUUN.'!G33</f>
        <v>1</v>
      </c>
      <c r="L78" s="2370"/>
      <c r="M78" s="2370">
        <f>'7. T2 TULOSSUUN.'!I33</f>
        <v>1</v>
      </c>
      <c r="N78" s="2370"/>
      <c r="O78" s="2370">
        <f>'7. T2 TULOSSUUN.'!K33</f>
        <v>1</v>
      </c>
      <c r="P78" s="2370"/>
      <c r="Q78" s="2371">
        <f>'7. T2 TULOSSUUN.'!M33</f>
        <v>1</v>
      </c>
      <c r="R78" s="2370"/>
    </row>
    <row r="79" spans="2:18" ht="12" customHeight="1">
      <c r="B79" s="767"/>
      <c r="C79" s="766" t="s">
        <v>627</v>
      </c>
      <c r="D79" s="766"/>
      <c r="E79" s="766"/>
      <c r="F79" s="766"/>
      <c r="G79" s="2388"/>
      <c r="H79" s="2388"/>
      <c r="I79" s="2372"/>
      <c r="J79" s="2373"/>
      <c r="K79" s="2288">
        <f>'5. T4 RAHOITUSSUUN.'!Q14</f>
        <v>0</v>
      </c>
      <c r="L79" s="2288"/>
      <c r="M79" s="2288">
        <f>'5. T4 RAHOITUSSUUN.'!R14</f>
        <v>0</v>
      </c>
      <c r="N79" s="2288"/>
      <c r="O79" s="2288">
        <f>'5. T4 RAHOITUSSUUN.'!S14</f>
        <v>0</v>
      </c>
      <c r="P79" s="2288"/>
      <c r="Q79" s="2288">
        <f>'5. T4 RAHOITUSSUUN.'!T14</f>
        <v>0</v>
      </c>
      <c r="R79" s="2288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tarjoaa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374" t="str">
        <f>OHJE!G8</f>
        <v>Forssan Yrityskehitys Oy</v>
      </c>
      <c r="C82" s="2374"/>
      <c r="D82" s="2374"/>
      <c r="E82" s="2374"/>
      <c r="F82" s="2374"/>
      <c r="G82" s="2374"/>
      <c r="H82" s="2374"/>
      <c r="I82" s="2374"/>
      <c r="J82" s="2374"/>
      <c r="K82" s="2374"/>
      <c r="L82" s="2374"/>
      <c r="M82" s="2374"/>
      <c r="N82" s="783"/>
      <c r="O82" s="783"/>
      <c r="P82" s="783"/>
      <c r="Q82" s="482"/>
      <c r="R82" s="89" t="s">
        <v>637</v>
      </c>
    </row>
    <row r="83" spans="2:18" ht="12.45" customHeight="1">
      <c r="B83" s="2379" t="s">
        <v>638</v>
      </c>
      <c r="C83" s="2379"/>
      <c r="D83" s="2379"/>
      <c r="E83" s="2379"/>
      <c r="F83" s="2379"/>
      <c r="G83" s="2379"/>
      <c r="H83" s="2379"/>
      <c r="I83" s="2379"/>
      <c r="J83" s="2379"/>
      <c r="K83" s="135"/>
      <c r="M83" s="2250"/>
      <c r="N83" s="2251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183">
        <f>L3</f>
        <v>0</v>
      </c>
      <c r="N84" s="2183"/>
      <c r="O84" s="135"/>
      <c r="P84" s="135"/>
      <c r="Q84" s="135"/>
      <c r="R84" s="135"/>
    </row>
    <row r="85" spans="2:18">
      <c r="B85" s="2380">
        <f>B7</f>
        <v>0</v>
      </c>
      <c r="C85" s="2380"/>
      <c r="D85" s="2380"/>
      <c r="E85" s="2380"/>
      <c r="F85" s="2380"/>
      <c r="G85" s="2380"/>
      <c r="H85" s="2380"/>
      <c r="I85" s="2380"/>
      <c r="J85" s="2380"/>
      <c r="K85" s="2380"/>
      <c r="L85" s="2380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243" t="s">
        <v>620</v>
      </c>
      <c r="C87" s="2244"/>
      <c r="D87" s="2244"/>
      <c r="E87" s="2244"/>
      <c r="F87" s="1503"/>
      <c r="G87" s="2199"/>
      <c r="H87" s="2198"/>
      <c r="I87" s="2199"/>
      <c r="J87" s="2198"/>
      <c r="K87" s="2254" t="s">
        <v>104</v>
      </c>
      <c r="L87" s="2254"/>
      <c r="M87" s="2254" t="s">
        <v>93</v>
      </c>
      <c r="N87" s="2254"/>
      <c r="O87" s="2252" t="s">
        <v>95</v>
      </c>
      <c r="P87" s="2253"/>
      <c r="Q87" s="2254" t="s">
        <v>269</v>
      </c>
      <c r="R87" s="2255"/>
    </row>
    <row r="88" spans="2:18" ht="10.5" customHeight="1">
      <c r="B88" s="2245"/>
      <c r="C88" s="2246"/>
      <c r="D88" s="2246"/>
      <c r="E88" s="2246"/>
      <c r="F88" s="1504"/>
      <c r="G88" s="2256"/>
      <c r="H88" s="2257"/>
      <c r="I88" s="2256"/>
      <c r="J88" s="2257"/>
      <c r="K88" s="2258">
        <f>'6. T3 TASE'!G11</f>
        <v>2025</v>
      </c>
      <c r="L88" s="2259"/>
      <c r="M88" s="2258">
        <f>'6. T3 TASE'!H11</f>
        <v>2026</v>
      </c>
      <c r="N88" s="2259"/>
      <c r="O88" s="2260">
        <f>'6. T3 TASE'!I11</f>
        <v>2027</v>
      </c>
      <c r="P88" s="2158"/>
      <c r="Q88" s="2261">
        <f>'6. T3 TASE'!J11</f>
        <v>2028</v>
      </c>
      <c r="R88" s="2262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247"/>
      <c r="H89" s="2248"/>
      <c r="I89" s="2247"/>
      <c r="J89" s="2249"/>
      <c r="K89" s="2223">
        <f>'6. T3 TASE'!G13/1000</f>
        <v>0</v>
      </c>
      <c r="L89" s="2223"/>
      <c r="M89" s="2223">
        <f>'6. T3 TASE'!H13/1000</f>
        <v>0</v>
      </c>
      <c r="N89" s="2223"/>
      <c r="O89" s="2223">
        <f>'6. T3 TASE'!I13/1000</f>
        <v>0</v>
      </c>
      <c r="P89" s="2223"/>
      <c r="Q89" s="2223">
        <f>'6. T3 TASE'!J13/1000</f>
        <v>0</v>
      </c>
      <c r="R89" s="2223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241"/>
      <c r="H90" s="2241"/>
      <c r="I90" s="2235"/>
      <c r="J90" s="2236"/>
      <c r="K90" s="2216">
        <f>'6. T3 TASE'!G14/1000</f>
        <v>0</v>
      </c>
      <c r="L90" s="2216"/>
      <c r="M90" s="2216">
        <f>'6. T3 TASE'!H14/1000</f>
        <v>0</v>
      </c>
      <c r="N90" s="2216"/>
      <c r="O90" s="2216">
        <f>'6. T3 TASE'!I14/1000</f>
        <v>0</v>
      </c>
      <c r="P90" s="2216"/>
      <c r="Q90" s="2216">
        <f>'6. T3 TASE'!J14/1000</f>
        <v>0</v>
      </c>
      <c r="R90" s="2217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241"/>
      <c r="H91" s="2241"/>
      <c r="I91" s="2235"/>
      <c r="J91" s="2236"/>
      <c r="K91" s="2216">
        <f>'6. T3 TASE'!G18/1000</f>
        <v>0</v>
      </c>
      <c r="L91" s="2216"/>
      <c r="M91" s="2216">
        <f>'6. T3 TASE'!H18/1000</f>
        <v>0</v>
      </c>
      <c r="N91" s="2216"/>
      <c r="O91" s="2216">
        <f>'6. T3 TASE'!I18/1000</f>
        <v>0</v>
      </c>
      <c r="P91" s="2216"/>
      <c r="Q91" s="2216">
        <f>'6. T3 TASE'!J18/1000</f>
        <v>0</v>
      </c>
      <c r="R91" s="2217"/>
    </row>
    <row r="92" spans="2:18" ht="12" customHeight="1">
      <c r="B92" s="886"/>
      <c r="C92" s="749" t="s">
        <v>277</v>
      </c>
      <c r="D92" s="749"/>
      <c r="E92" s="749"/>
      <c r="F92" s="749"/>
      <c r="G92" s="2242"/>
      <c r="H92" s="2242"/>
      <c r="I92" s="2237"/>
      <c r="J92" s="2238"/>
      <c r="K92" s="2207">
        <f>'6. T3 TASE'!G19/1000</f>
        <v>0</v>
      </c>
      <c r="L92" s="2207"/>
      <c r="M92" s="2207">
        <f>'6. T3 TASE'!H19/1000</f>
        <v>0</v>
      </c>
      <c r="N92" s="2207"/>
      <c r="O92" s="2207">
        <f>'6. T3 TASE'!I19/1000</f>
        <v>0</v>
      </c>
      <c r="P92" s="2207"/>
      <c r="Q92" s="2207">
        <f>'6. T3 TASE'!J19/1000</f>
        <v>0</v>
      </c>
      <c r="R92" s="2208"/>
    </row>
    <row r="93" spans="2:18" ht="12" customHeight="1">
      <c r="B93" s="886"/>
      <c r="C93" s="749" t="s">
        <v>265</v>
      </c>
      <c r="D93" s="749"/>
      <c r="E93" s="749"/>
      <c r="F93" s="749"/>
      <c r="G93" s="2242"/>
      <c r="H93" s="2242"/>
      <c r="I93" s="2237"/>
      <c r="J93" s="2238"/>
      <c r="K93" s="2207">
        <f>'6. T3 TASE'!G22/1000</f>
        <v>0</v>
      </c>
      <c r="L93" s="2207"/>
      <c r="M93" s="2207">
        <f>'6. T3 TASE'!H22/1000</f>
        <v>0</v>
      </c>
      <c r="N93" s="2207"/>
      <c r="O93" s="2207">
        <f>'6. T3 TASE'!I22/1000</f>
        <v>0</v>
      </c>
      <c r="P93" s="2207"/>
      <c r="Q93" s="2207">
        <f>'6. T3 TASE'!J22/1000</f>
        <v>0</v>
      </c>
      <c r="R93" s="2208"/>
    </row>
    <row r="94" spans="2:18" ht="12" customHeight="1">
      <c r="B94" s="886"/>
      <c r="C94" s="749" t="s">
        <v>266</v>
      </c>
      <c r="D94" s="749"/>
      <c r="E94" s="749"/>
      <c r="F94" s="749"/>
      <c r="G94" s="2242"/>
      <c r="H94" s="2242"/>
      <c r="I94" s="2237"/>
      <c r="J94" s="2238"/>
      <c r="K94" s="2207">
        <f>'6. T3 TASE'!G26/1000</f>
        <v>0</v>
      </c>
      <c r="L94" s="2207"/>
      <c r="M94" s="2207">
        <f>'6. T3 TASE'!H26/1000</f>
        <v>0</v>
      </c>
      <c r="N94" s="2207"/>
      <c r="O94" s="2207">
        <f>'6. T3 TASE'!I26/1000</f>
        <v>0</v>
      </c>
      <c r="P94" s="2207"/>
      <c r="Q94" s="2207">
        <f>'6. T3 TASE'!J26/1000</f>
        <v>0</v>
      </c>
      <c r="R94" s="2208"/>
    </row>
    <row r="95" spans="2:18" ht="12" customHeight="1">
      <c r="B95" s="886"/>
      <c r="C95" s="749" t="s">
        <v>267</v>
      </c>
      <c r="D95" s="749"/>
      <c r="E95" s="749"/>
      <c r="F95" s="749"/>
      <c r="G95" s="2242"/>
      <c r="H95" s="2242"/>
      <c r="I95" s="2237"/>
      <c r="J95" s="2238"/>
      <c r="K95" s="2207">
        <f>'6. T3 TASE'!G30/1000</f>
        <v>0</v>
      </c>
      <c r="L95" s="2207"/>
      <c r="M95" s="2207">
        <f>'6. T3 TASE'!H30/1000</f>
        <v>0</v>
      </c>
      <c r="N95" s="2207"/>
      <c r="O95" s="2207">
        <f>'6. T3 TASE'!I30/1000</f>
        <v>0</v>
      </c>
      <c r="P95" s="2207"/>
      <c r="Q95" s="2207">
        <f>'6. T3 TASE'!J30/1000</f>
        <v>0</v>
      </c>
      <c r="R95" s="2208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241"/>
      <c r="H96" s="2241"/>
      <c r="I96" s="2235"/>
      <c r="J96" s="2236"/>
      <c r="K96" s="2216">
        <f>'6. T3 TASE'!G34/1000</f>
        <v>0</v>
      </c>
      <c r="L96" s="2216"/>
      <c r="M96" s="2216">
        <f>'6. T3 TASE'!H34/1000</f>
        <v>0</v>
      </c>
      <c r="N96" s="2216"/>
      <c r="O96" s="2216">
        <f>'6. T3 TASE'!I34/1000</f>
        <v>0</v>
      </c>
      <c r="P96" s="2216"/>
      <c r="Q96" s="2216">
        <f>'6. T3 TASE'!J34/1000</f>
        <v>0</v>
      </c>
      <c r="R96" s="2217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241"/>
      <c r="H97" s="2241"/>
      <c r="I97" s="2235"/>
      <c r="J97" s="2236"/>
      <c r="K97" s="2216">
        <f>'6. T3 TASE'!G38/1000</f>
        <v>0</v>
      </c>
      <c r="L97" s="2216"/>
      <c r="M97" s="2216">
        <f>'6. T3 TASE'!H38/1000</f>
        <v>0</v>
      </c>
      <c r="N97" s="2216"/>
      <c r="O97" s="2216">
        <f>'6. T3 TASE'!I38/1000</f>
        <v>0</v>
      </c>
      <c r="P97" s="2216"/>
      <c r="Q97" s="2216">
        <f>'6. T3 TASE'!J38/1000</f>
        <v>0</v>
      </c>
      <c r="R97" s="2217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241"/>
      <c r="H98" s="2241"/>
      <c r="I98" s="2235"/>
      <c r="J98" s="2236"/>
      <c r="K98" s="2216">
        <f>'6. T3 TASE'!G39/1000</f>
        <v>0</v>
      </c>
      <c r="L98" s="2216"/>
      <c r="M98" s="2216">
        <f>'6. T3 TASE'!H39/1000</f>
        <v>0</v>
      </c>
      <c r="N98" s="2216"/>
      <c r="O98" s="2216">
        <f>'6. T3 TASE'!I39/1000</f>
        <v>0</v>
      </c>
      <c r="P98" s="2216"/>
      <c r="Q98" s="2216">
        <f>'6. T3 TASE'!J39/1000</f>
        <v>0</v>
      </c>
      <c r="R98" s="2217"/>
    </row>
    <row r="99" spans="2:18" ht="12" customHeight="1">
      <c r="B99" s="887"/>
      <c r="C99" s="2385" t="s">
        <v>540</v>
      </c>
      <c r="D99" s="2385"/>
      <c r="E99" s="2385"/>
      <c r="F99" s="2385"/>
      <c r="G99" s="2385"/>
      <c r="H99" s="2385"/>
      <c r="I99" s="2385"/>
      <c r="J99" s="2386"/>
      <c r="K99" s="2239">
        <f>'6. T3 TASE'!G40</f>
        <v>0.1</v>
      </c>
      <c r="L99" s="2239"/>
      <c r="M99" s="2239">
        <f>'6. T3 TASE'!H40</f>
        <v>0.1</v>
      </c>
      <c r="N99" s="2239"/>
      <c r="O99" s="2239">
        <f>'6. T3 TASE'!I40</f>
        <v>0.1</v>
      </c>
      <c r="P99" s="2239"/>
      <c r="Q99" s="2239">
        <f>'6. T3 TASE'!J40</f>
        <v>0.1</v>
      </c>
      <c r="R99" s="2240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241"/>
      <c r="H100" s="2241"/>
      <c r="I100" s="2235"/>
      <c r="J100" s="2236"/>
      <c r="K100" s="2216">
        <f>'6. T3 TASE'!G41/1000</f>
        <v>0</v>
      </c>
      <c r="L100" s="2216"/>
      <c r="M100" s="2216">
        <f>'6. T3 TASE'!H41/1000</f>
        <v>0</v>
      </c>
      <c r="N100" s="2216"/>
      <c r="O100" s="2216">
        <f>'6. T3 TASE'!I41/1000</f>
        <v>0</v>
      </c>
      <c r="P100" s="2216"/>
      <c r="Q100" s="2216">
        <f>'6. T3 TASE'!J41/1000</f>
        <v>0</v>
      </c>
      <c r="R100" s="2217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242"/>
      <c r="H101" s="2242"/>
      <c r="I101" s="2237"/>
      <c r="J101" s="2238"/>
      <c r="K101" s="2207">
        <f>'6. T3 TASE'!G42/1000</f>
        <v>0</v>
      </c>
      <c r="L101" s="2207"/>
      <c r="M101" s="2207">
        <f>'6. T3 TASE'!H42/1000</f>
        <v>0</v>
      </c>
      <c r="N101" s="2207"/>
      <c r="O101" s="2207">
        <f>'6. T3 TASE'!I42/1000</f>
        <v>0</v>
      </c>
      <c r="P101" s="2207"/>
      <c r="Q101" s="2207">
        <f>'6. T3 TASE'!J42/1000</f>
        <v>0</v>
      </c>
      <c r="R101" s="2208"/>
    </row>
    <row r="102" spans="2:18" ht="12" customHeight="1">
      <c r="B102" s="886"/>
      <c r="C102" s="2104" t="s">
        <v>646</v>
      </c>
      <c r="D102" s="2104"/>
      <c r="E102" s="852"/>
      <c r="F102" s="852"/>
      <c r="G102" s="2366"/>
      <c r="H102" s="2366"/>
      <c r="I102" s="2362"/>
      <c r="J102" s="2363"/>
      <c r="K102" s="2364">
        <f>'6. T3 TASE'!G43</f>
        <v>14</v>
      </c>
      <c r="L102" s="2364"/>
      <c r="M102" s="2364">
        <f>'6. T3 TASE'!H43</f>
        <v>14</v>
      </c>
      <c r="N102" s="2364"/>
      <c r="O102" s="2364">
        <f>'6. T3 TASE'!I43</f>
        <v>14</v>
      </c>
      <c r="P102" s="2364"/>
      <c r="Q102" s="2364">
        <f>'6. T3 TASE'!J43</f>
        <v>14</v>
      </c>
      <c r="R102" s="2365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232"/>
      <c r="H103" s="2232"/>
      <c r="I103" s="2233"/>
      <c r="J103" s="2234"/>
      <c r="K103" s="2207">
        <f>'6. T3 TASE'!G44/1000</f>
        <v>0</v>
      </c>
      <c r="L103" s="2207"/>
      <c r="M103" s="2207">
        <f>'6. T3 TASE'!H44/1000</f>
        <v>0</v>
      </c>
      <c r="N103" s="2207"/>
      <c r="O103" s="2207">
        <f>'6. T3 TASE'!I44/1000</f>
        <v>0</v>
      </c>
      <c r="P103" s="2207"/>
      <c r="Q103" s="2207">
        <f>'6. T3 TASE'!J44/1000</f>
        <v>0</v>
      </c>
      <c r="R103" s="2208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232"/>
      <c r="H104" s="2232"/>
      <c r="I104" s="2233"/>
      <c r="J104" s="2234"/>
      <c r="K104" s="2207">
        <f>'6. T3 TASE'!G46/1000</f>
        <v>0</v>
      </c>
      <c r="L104" s="2207"/>
      <c r="M104" s="2207">
        <f>'6. T3 TASE'!H46/1000</f>
        <v>0</v>
      </c>
      <c r="N104" s="2207"/>
      <c r="O104" s="2207">
        <f>'6. T3 TASE'!I46/1000</f>
        <v>0</v>
      </c>
      <c r="P104" s="2207"/>
      <c r="Q104" s="2207">
        <f>'6. T3 TASE'!J46/1000</f>
        <v>0</v>
      </c>
      <c r="R104" s="2208"/>
    </row>
    <row r="105" spans="2:18" ht="12" customHeight="1">
      <c r="B105" s="886"/>
      <c r="C105" s="749" t="s">
        <v>306</v>
      </c>
      <c r="D105" s="749"/>
      <c r="E105" s="749"/>
      <c r="F105" s="749"/>
      <c r="G105" s="2242"/>
      <c r="H105" s="2242"/>
      <c r="I105" s="2237"/>
      <c r="J105" s="2238"/>
      <c r="K105" s="2207">
        <f>'6. T3 TASE'!G47/1000</f>
        <v>0</v>
      </c>
      <c r="L105" s="2207"/>
      <c r="M105" s="2207">
        <f>'6. T3 TASE'!H47/1000</f>
        <v>0</v>
      </c>
      <c r="N105" s="2207"/>
      <c r="O105" s="2207">
        <f>'6. T3 TASE'!I47/1000</f>
        <v>0</v>
      </c>
      <c r="P105" s="2207"/>
      <c r="Q105" s="2207">
        <f>'6. T3 TASE'!J47/1000</f>
        <v>0</v>
      </c>
      <c r="R105" s="2208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241"/>
      <c r="H106" s="2241"/>
      <c r="I106" s="2235"/>
      <c r="J106" s="2236"/>
      <c r="K106" s="2216">
        <f>'6. T3 TASE'!G48/1000</f>
        <v>0</v>
      </c>
      <c r="L106" s="2216"/>
      <c r="M106" s="2216">
        <f>'6. T3 TASE'!H48/1000</f>
        <v>0</v>
      </c>
      <c r="N106" s="2216"/>
      <c r="O106" s="2216">
        <f>'6. T3 TASE'!I48/1000</f>
        <v>0</v>
      </c>
      <c r="P106" s="2216"/>
      <c r="Q106" s="2216">
        <f>'6. T3 TASE'!J48/1000</f>
        <v>0</v>
      </c>
      <c r="R106" s="2217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241"/>
      <c r="H107" s="2241"/>
      <c r="I107" s="2235"/>
      <c r="J107" s="2236"/>
      <c r="K107" s="2216">
        <f>'6. T3 TASE'!G49/1000</f>
        <v>0</v>
      </c>
      <c r="L107" s="2216"/>
      <c r="M107" s="2216">
        <f>'6. T3 TASE'!H49/1000</f>
        <v>0</v>
      </c>
      <c r="N107" s="2216"/>
      <c r="O107" s="2216">
        <f>'6. T3 TASE'!I49/1000</f>
        <v>0</v>
      </c>
      <c r="P107" s="2216"/>
      <c r="Q107" s="2216">
        <f>'6. T3 TASE'!J49/1000</f>
        <v>0</v>
      </c>
      <c r="R107" s="2217"/>
    </row>
    <row r="108" spans="2:18" ht="12" customHeight="1">
      <c r="B108" s="1508"/>
      <c r="C108" s="1509" t="s">
        <v>248</v>
      </c>
      <c r="D108" s="1510"/>
      <c r="E108" s="1510"/>
      <c r="F108" s="1510"/>
      <c r="G108" s="2202"/>
      <c r="H108" s="2203"/>
      <c r="I108" s="2202"/>
      <c r="J108" s="2229"/>
      <c r="K108" s="2224">
        <f>'6. T3 TASE'!G51/1000</f>
        <v>0</v>
      </c>
      <c r="L108" s="2224"/>
      <c r="M108" s="2224">
        <f>'6. T3 TASE'!H51/1000</f>
        <v>0</v>
      </c>
      <c r="N108" s="2224"/>
      <c r="O108" s="2224">
        <f>'6. T3 TASE'!I51/1000</f>
        <v>0</v>
      </c>
      <c r="P108" s="2224"/>
      <c r="Q108" s="2224">
        <f>'6. T3 TASE'!J51/1000</f>
        <v>0</v>
      </c>
      <c r="R108" s="2224"/>
    </row>
    <row r="109" spans="2:18" ht="10.5" customHeight="1">
      <c r="B109" s="2243" t="s">
        <v>621</v>
      </c>
      <c r="C109" s="2244"/>
      <c r="D109" s="2244"/>
      <c r="E109" s="2244"/>
      <c r="F109" s="1505"/>
      <c r="G109" s="2225"/>
      <c r="H109" s="2225"/>
      <c r="I109" s="2225"/>
      <c r="J109" s="2225"/>
      <c r="K109" s="2226" t="str">
        <f>K87</f>
        <v>Ennuste 1</v>
      </c>
      <c r="L109" s="2227"/>
      <c r="M109" s="2226" t="str">
        <f>M87</f>
        <v>Ennuste 2</v>
      </c>
      <c r="N109" s="2227"/>
      <c r="O109" s="2226" t="str">
        <f>O87</f>
        <v>Ennuste 3</v>
      </c>
      <c r="P109" s="2227"/>
      <c r="Q109" s="2226" t="str">
        <f>Q87</f>
        <v>Ennuste 4</v>
      </c>
      <c r="R109" s="2227"/>
    </row>
    <row r="110" spans="2:18" ht="10.5" customHeight="1">
      <c r="B110" s="2245"/>
      <c r="C110" s="2246"/>
      <c r="D110" s="2246"/>
      <c r="E110" s="2246"/>
      <c r="F110" s="1506"/>
      <c r="G110" s="2228"/>
      <c r="H110" s="2228"/>
      <c r="I110" s="2228"/>
      <c r="J110" s="2228"/>
      <c r="K110" s="2230">
        <f>K88</f>
        <v>2025</v>
      </c>
      <c r="L110" s="2231"/>
      <c r="M110" s="2230">
        <f>M88</f>
        <v>2026</v>
      </c>
      <c r="N110" s="2231"/>
      <c r="O110" s="2230">
        <f>O88</f>
        <v>2027</v>
      </c>
      <c r="P110" s="2231"/>
      <c r="Q110" s="2230">
        <f>Q88</f>
        <v>2028</v>
      </c>
      <c r="R110" s="2231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247"/>
      <c r="H111" s="2248"/>
      <c r="I111" s="2221"/>
      <c r="J111" s="2222"/>
      <c r="K111" s="2223">
        <f>'6. T3 TASE'!G56/1000</f>
        <v>0</v>
      </c>
      <c r="L111" s="2223"/>
      <c r="M111" s="2223">
        <f>'6. T3 TASE'!H56/1000</f>
        <v>0</v>
      </c>
      <c r="N111" s="2223"/>
      <c r="O111" s="2223">
        <f>'6. T3 TASE'!I56/1000</f>
        <v>0</v>
      </c>
      <c r="P111" s="2223"/>
      <c r="Q111" s="2223">
        <f>'6. T3 TASE'!J56/1000</f>
        <v>0</v>
      </c>
      <c r="R111" s="2223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115"/>
      <c r="H112" s="2115"/>
      <c r="I112" s="2113"/>
      <c r="J112" s="2114"/>
      <c r="K112" s="2195">
        <f>'6. T3 TASE'!G57/1000</f>
        <v>0</v>
      </c>
      <c r="L112" s="2207"/>
      <c r="M112" s="2207">
        <f>'6. T3 TASE'!H57/1000</f>
        <v>0</v>
      </c>
      <c r="N112" s="2207"/>
      <c r="O112" s="2207">
        <f>'6. T3 TASE'!I57/1000</f>
        <v>0</v>
      </c>
      <c r="P112" s="2207"/>
      <c r="Q112" s="2207">
        <f>'6. T3 TASE'!J57/1000</f>
        <v>0</v>
      </c>
      <c r="R112" s="2208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115"/>
      <c r="H113" s="2115"/>
      <c r="I113" s="2113"/>
      <c r="J113" s="2114"/>
      <c r="K113" s="2195">
        <f>'6. T3 TASE'!G58/1000</f>
        <v>0</v>
      </c>
      <c r="L113" s="2207"/>
      <c r="M113" s="2207">
        <f>'6. T3 TASE'!H58/1000</f>
        <v>0</v>
      </c>
      <c r="N113" s="2207"/>
      <c r="O113" s="2207">
        <f>'6. T3 TASE'!I58/1000</f>
        <v>0</v>
      </c>
      <c r="P113" s="2207"/>
      <c r="Q113" s="2207">
        <f>'6. T3 TASE'!J58/1000</f>
        <v>0</v>
      </c>
      <c r="R113" s="2208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115"/>
      <c r="H114" s="2115"/>
      <c r="I114" s="2113"/>
      <c r="J114" s="2114"/>
      <c r="K114" s="2195">
        <f>'6. T3 TASE'!G59/1000</f>
        <v>0</v>
      </c>
      <c r="L114" s="2207"/>
      <c r="M114" s="2207">
        <f>'6. T3 TASE'!H59/1000</f>
        <v>0</v>
      </c>
      <c r="N114" s="2207"/>
      <c r="O114" s="2207">
        <f>'6. T3 TASE'!I59/1000</f>
        <v>0</v>
      </c>
      <c r="P114" s="2207"/>
      <c r="Q114" s="2207">
        <f>'6. T3 TASE'!J59/1000</f>
        <v>0</v>
      </c>
      <c r="R114" s="2208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115"/>
      <c r="H115" s="2115"/>
      <c r="I115" s="2113"/>
      <c r="J115" s="2114"/>
      <c r="K115" s="2195">
        <f>'6. T3 TASE'!G60/1000</f>
        <v>0</v>
      </c>
      <c r="L115" s="2207"/>
      <c r="M115" s="2207">
        <f>'6. T3 TASE'!H60/1000</f>
        <v>0</v>
      </c>
      <c r="N115" s="2207"/>
      <c r="O115" s="2207">
        <f>'6. T3 TASE'!I60/1000</f>
        <v>0</v>
      </c>
      <c r="P115" s="2207"/>
      <c r="Q115" s="2207">
        <f>'6. T3 TASE'!J60/1000</f>
        <v>0</v>
      </c>
      <c r="R115" s="2208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115"/>
      <c r="H116" s="2115"/>
      <c r="I116" s="2113"/>
      <c r="J116" s="2114"/>
      <c r="K116" s="2195">
        <f>'6. T3 TASE'!G61/1000</f>
        <v>0</v>
      </c>
      <c r="L116" s="2207"/>
      <c r="M116" s="2207">
        <f>'6. T3 TASE'!H61/1000</f>
        <v>0</v>
      </c>
      <c r="N116" s="2207"/>
      <c r="O116" s="2207">
        <f>'6. T3 TASE'!I61/1000</f>
        <v>0</v>
      </c>
      <c r="P116" s="2207"/>
      <c r="Q116" s="2207">
        <f>'6. T3 TASE'!J61/1000</f>
        <v>0</v>
      </c>
      <c r="R116" s="2208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218"/>
      <c r="H117" s="2218"/>
      <c r="I117" s="2219"/>
      <c r="J117" s="2220"/>
      <c r="K117" s="2197">
        <f>'6. T3 TASE'!G62/1000</f>
        <v>0</v>
      </c>
      <c r="L117" s="2216"/>
      <c r="M117" s="2216">
        <f>'6. T3 TASE'!H62/1000</f>
        <v>0</v>
      </c>
      <c r="N117" s="2216"/>
      <c r="O117" s="2216">
        <f>'6. T3 TASE'!I62/1000</f>
        <v>0</v>
      </c>
      <c r="P117" s="2216"/>
      <c r="Q117" s="2216">
        <f>'6. T3 TASE'!J62/1000</f>
        <v>0</v>
      </c>
      <c r="R117" s="2217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218"/>
      <c r="H118" s="2218"/>
      <c r="I118" s="2219"/>
      <c r="J118" s="2220"/>
      <c r="K118" s="2197">
        <f>'6. T3 TASE'!G66/1000</f>
        <v>0</v>
      </c>
      <c r="L118" s="2216"/>
      <c r="M118" s="2216">
        <f>'6. T3 TASE'!H66/1000</f>
        <v>0</v>
      </c>
      <c r="N118" s="2216"/>
      <c r="O118" s="2216">
        <f>'6. T3 TASE'!I66/1000</f>
        <v>0</v>
      </c>
      <c r="P118" s="2216"/>
      <c r="Q118" s="2216">
        <f>'6. T3 TASE'!J66/1000</f>
        <v>0</v>
      </c>
      <c r="R118" s="2217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218"/>
      <c r="H119" s="2218"/>
      <c r="I119" s="2219"/>
      <c r="J119" s="2220"/>
      <c r="K119" s="2197">
        <f>'6. T3 TASE'!G67/1000</f>
        <v>0</v>
      </c>
      <c r="L119" s="2216"/>
      <c r="M119" s="2216">
        <f>'6. T3 TASE'!H67/1000</f>
        <v>0</v>
      </c>
      <c r="N119" s="2216"/>
      <c r="O119" s="2216">
        <f>'6. T3 TASE'!I67/1000</f>
        <v>0</v>
      </c>
      <c r="P119" s="2216"/>
      <c r="Q119" s="2216">
        <f>'6. T3 TASE'!J67/1000</f>
        <v>0</v>
      </c>
      <c r="R119" s="2217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115"/>
      <c r="H120" s="2115"/>
      <c r="I120" s="2113"/>
      <c r="J120" s="2114"/>
      <c r="K120" s="2195">
        <f>'6. T3 TASE'!G68/1000</f>
        <v>0</v>
      </c>
      <c r="L120" s="2207"/>
      <c r="M120" s="2207">
        <f>'6. T3 TASE'!H68/1000</f>
        <v>0</v>
      </c>
      <c r="N120" s="2207"/>
      <c r="O120" s="2207">
        <f>'6. T3 TASE'!I68/1000</f>
        <v>0</v>
      </c>
      <c r="P120" s="2207"/>
      <c r="Q120" s="2207">
        <f>'6. T3 TASE'!J68/1000</f>
        <v>0</v>
      </c>
      <c r="R120" s="2208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115"/>
      <c r="H121" s="2115"/>
      <c r="I121" s="2113"/>
      <c r="J121" s="2114"/>
      <c r="K121" s="2195">
        <f>'6. T3 TASE'!G69/1000</f>
        <v>0</v>
      </c>
      <c r="L121" s="2207"/>
      <c r="M121" s="2207">
        <f>'6. T3 TASE'!H69/1000</f>
        <v>0</v>
      </c>
      <c r="N121" s="2207"/>
      <c r="O121" s="2207">
        <f>'6. T3 TASE'!I69/1000</f>
        <v>0</v>
      </c>
      <c r="P121" s="2207"/>
      <c r="Q121" s="2207">
        <f>'6. T3 TASE'!J69/1000</f>
        <v>0</v>
      </c>
      <c r="R121" s="2208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115"/>
      <c r="H122" s="2115"/>
      <c r="I122" s="2113"/>
      <c r="J122" s="2114"/>
      <c r="K122" s="2195">
        <f>'6. T3 TASE'!G70/1000</f>
        <v>0</v>
      </c>
      <c r="L122" s="2207"/>
      <c r="M122" s="2207">
        <f>'6. T3 TASE'!H70/1000</f>
        <v>0</v>
      </c>
      <c r="N122" s="2207"/>
      <c r="O122" s="2207">
        <f>'6. T3 TASE'!I70/1000</f>
        <v>0</v>
      </c>
      <c r="P122" s="2207"/>
      <c r="Q122" s="2207">
        <f>'6. T3 TASE'!J70/1000</f>
        <v>0</v>
      </c>
      <c r="R122" s="2208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115"/>
      <c r="H123" s="2115"/>
      <c r="I123" s="2113"/>
      <c r="J123" s="2114"/>
      <c r="K123" s="2195">
        <f>'6. T3 TASE'!G73/1000</f>
        <v>0</v>
      </c>
      <c r="L123" s="2207"/>
      <c r="M123" s="2207">
        <f>'6. T3 TASE'!H73/1000</f>
        <v>0</v>
      </c>
      <c r="N123" s="2207"/>
      <c r="O123" s="2207">
        <f>'6. T3 TASE'!I73/1000</f>
        <v>0</v>
      </c>
      <c r="P123" s="2207"/>
      <c r="Q123" s="2207">
        <f>'6. T3 TASE'!J73/1000</f>
        <v>0</v>
      </c>
      <c r="R123" s="2208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115"/>
      <c r="H124" s="2115"/>
      <c r="I124" s="2113"/>
      <c r="J124" s="2114"/>
      <c r="K124" s="2197">
        <f>'6. T3 TASE'!G74/1000</f>
        <v>0</v>
      </c>
      <c r="L124" s="2216"/>
      <c r="M124" s="2216">
        <f>'6. T3 TASE'!H74/1000</f>
        <v>0</v>
      </c>
      <c r="N124" s="2216"/>
      <c r="O124" s="2216">
        <f>'6. T3 TASE'!I74/1000</f>
        <v>0</v>
      </c>
      <c r="P124" s="2216"/>
      <c r="Q124" s="2216">
        <f>'6. T3 TASE'!J74/1000</f>
        <v>0</v>
      </c>
      <c r="R124" s="2217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115"/>
      <c r="H125" s="2115"/>
      <c r="I125" s="2113"/>
      <c r="J125" s="2114"/>
      <c r="K125" s="2195">
        <f>'6. T3 TASE'!G75/1000</f>
        <v>0</v>
      </c>
      <c r="L125" s="2207"/>
      <c r="M125" s="2207">
        <f>'6. T3 TASE'!H75/1000</f>
        <v>0</v>
      </c>
      <c r="N125" s="2207"/>
      <c r="O125" s="2207">
        <f>'6. T3 TASE'!I75/1000</f>
        <v>0</v>
      </c>
      <c r="P125" s="2207"/>
      <c r="Q125" s="2207">
        <f>'6. T3 TASE'!J75/1000</f>
        <v>0</v>
      </c>
      <c r="R125" s="2208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111"/>
      <c r="H126" s="2112"/>
      <c r="I126" s="2113"/>
      <c r="J126" s="2114"/>
      <c r="K126" s="2195">
        <f>'6. T3 TASE'!G78/1000</f>
        <v>0</v>
      </c>
      <c r="L126" s="2207"/>
      <c r="M126" s="2207">
        <f>'6. T3 TASE'!H78/1000</f>
        <v>0</v>
      </c>
      <c r="N126" s="2207"/>
      <c r="O126" s="2207">
        <f>'6. T3 TASE'!I78/1000</f>
        <v>0</v>
      </c>
      <c r="P126" s="2207"/>
      <c r="Q126" s="2207">
        <f>'6. T3 TASE'!J78/1000</f>
        <v>0</v>
      </c>
      <c r="R126" s="2208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111"/>
      <c r="H127" s="2112"/>
      <c r="I127" s="2113"/>
      <c r="J127" s="2114"/>
      <c r="K127" s="2195">
        <f>'6. T3 TASE'!G79/1000</f>
        <v>0</v>
      </c>
      <c r="L127" s="2207"/>
      <c r="M127" s="2207">
        <f>'6. T3 TASE'!H79/1000</f>
        <v>0</v>
      </c>
      <c r="N127" s="2207"/>
      <c r="O127" s="2207">
        <f>'6. T3 TASE'!I79/1000</f>
        <v>0</v>
      </c>
      <c r="P127" s="2207"/>
      <c r="Q127" s="2207">
        <f>'6. T3 TASE'!J79/1000</f>
        <v>0</v>
      </c>
      <c r="R127" s="2208"/>
    </row>
    <row r="128" spans="2:18" ht="12" customHeight="1">
      <c r="B128" s="886"/>
      <c r="C128" s="2105" t="s">
        <v>647</v>
      </c>
      <c r="D128" s="2105"/>
      <c r="E128" s="860"/>
      <c r="F128" s="860"/>
      <c r="G128" s="2209"/>
      <c r="H128" s="2210"/>
      <c r="I128" s="2211"/>
      <c r="J128" s="2212"/>
      <c r="K128" s="2213">
        <f>'6. T3 TASE'!G81</f>
        <v>14</v>
      </c>
      <c r="L128" s="2214"/>
      <c r="M128" s="2214">
        <f>'6. T3 TASE'!H81</f>
        <v>14</v>
      </c>
      <c r="N128" s="2214"/>
      <c r="O128" s="2214">
        <f>'6. T3 TASE'!I81</f>
        <v>14</v>
      </c>
      <c r="P128" s="2214"/>
      <c r="Q128" s="2214">
        <f>'6. T3 TASE'!J81</f>
        <v>14</v>
      </c>
      <c r="R128" s="2215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111"/>
      <c r="H129" s="2112"/>
      <c r="I129" s="2113"/>
      <c r="J129" s="2114"/>
      <c r="K129" s="2195">
        <f>'6. T3 TASE'!G83/1000</f>
        <v>0</v>
      </c>
      <c r="L129" s="2207"/>
      <c r="M129" s="2207">
        <f>'6. T3 TASE'!H83/1000</f>
        <v>0</v>
      </c>
      <c r="N129" s="2207"/>
      <c r="O129" s="2207">
        <f>'6. T3 TASE'!I83/1000</f>
        <v>0</v>
      </c>
      <c r="P129" s="2207"/>
      <c r="Q129" s="2207">
        <f>'6. T3 TASE'!J83/1000</f>
        <v>0</v>
      </c>
      <c r="R129" s="2208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111"/>
      <c r="H130" s="2112"/>
      <c r="I130" s="2113"/>
      <c r="J130" s="2114"/>
      <c r="K130" s="2195">
        <f>'6. T3 TASE'!G89/1000</f>
        <v>0</v>
      </c>
      <c r="L130" s="2207"/>
      <c r="M130" s="2207">
        <f>'6. T3 TASE'!H89/1000</f>
        <v>0</v>
      </c>
      <c r="N130" s="2207"/>
      <c r="O130" s="2207">
        <f>'6. T3 TASE'!I89/1000</f>
        <v>0</v>
      </c>
      <c r="P130" s="2207"/>
      <c r="Q130" s="2207">
        <f>'6. T3 TASE'!J89/1000</f>
        <v>0</v>
      </c>
      <c r="R130" s="2208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111"/>
      <c r="H131" s="2112"/>
      <c r="I131" s="2113"/>
      <c r="J131" s="2114"/>
      <c r="K131" s="2195">
        <f>'6. T3 TASE'!G94/1000</f>
        <v>0</v>
      </c>
      <c r="L131" s="2207"/>
      <c r="M131" s="2207">
        <f>'6. T3 TASE'!H94/1000</f>
        <v>0</v>
      </c>
      <c r="N131" s="2207"/>
      <c r="O131" s="2207">
        <f>'6. T3 TASE'!I94/1000</f>
        <v>0</v>
      </c>
      <c r="P131" s="2207"/>
      <c r="Q131" s="2207">
        <f>'6. T3 TASE'!J94/1000</f>
        <v>0</v>
      </c>
      <c r="R131" s="2208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202"/>
      <c r="H132" s="2203"/>
      <c r="I132" s="2204"/>
      <c r="J132" s="2205"/>
      <c r="K132" s="2206">
        <f>'6. T3 TASE'!G98/1000</f>
        <v>0</v>
      </c>
      <c r="L132" s="2206"/>
      <c r="M132" s="2206">
        <f>'6. T3 TASE'!H98/1000</f>
        <v>0</v>
      </c>
      <c r="N132" s="2206"/>
      <c r="O132" s="2206">
        <f>'6. T3 TASE'!I98/1000</f>
        <v>0</v>
      </c>
      <c r="P132" s="2206"/>
      <c r="Q132" s="2206">
        <f>'6. T3 TASE'!J98/1000</f>
        <v>0</v>
      </c>
      <c r="R132" s="2206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107" t="s">
        <v>622</v>
      </c>
      <c r="C134" s="2108"/>
      <c r="D134" s="2108"/>
      <c r="E134" s="2108"/>
      <c r="F134" s="2108"/>
      <c r="G134" s="2108"/>
      <c r="H134" s="2108"/>
      <c r="I134" s="2108"/>
      <c r="J134" s="2108"/>
      <c r="K134" s="2198" t="str">
        <f>K109</f>
        <v>Ennuste 1</v>
      </c>
      <c r="L134" s="2199"/>
      <c r="M134" s="2198" t="str">
        <f>M109</f>
        <v>Ennuste 2</v>
      </c>
      <c r="N134" s="2199"/>
      <c r="O134" s="2198" t="str">
        <f>O109</f>
        <v>Ennuste 3</v>
      </c>
      <c r="P134" s="2199"/>
      <c r="Q134" s="2198" t="str">
        <f>Q109</f>
        <v>Ennuste 4</v>
      </c>
      <c r="R134" s="2199"/>
    </row>
    <row r="135" spans="2:18" ht="10.5" customHeight="1">
      <c r="B135" s="2109"/>
      <c r="C135" s="2110"/>
      <c r="D135" s="2110"/>
      <c r="E135" s="2110"/>
      <c r="F135" s="2110"/>
      <c r="G135" s="2110"/>
      <c r="H135" s="2110"/>
      <c r="I135" s="2110"/>
      <c r="J135" s="2110"/>
      <c r="K135" s="2200">
        <f>K110</f>
        <v>2025</v>
      </c>
      <c r="L135" s="2201"/>
      <c r="M135" s="2200">
        <f>M110</f>
        <v>2026</v>
      </c>
      <c r="N135" s="2201"/>
      <c r="O135" s="2200">
        <f>O110</f>
        <v>2027</v>
      </c>
      <c r="P135" s="2201"/>
      <c r="Q135" s="2200">
        <f>Q110</f>
        <v>2028</v>
      </c>
      <c r="R135" s="2201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191"/>
      <c r="L136" s="2191"/>
      <c r="M136" s="2191"/>
      <c r="N136" s="2191"/>
      <c r="O136" s="2191"/>
      <c r="P136" s="2191"/>
      <c r="Q136" s="2192"/>
      <c r="R136" s="2193"/>
    </row>
    <row r="137" spans="2:18" ht="12" customHeight="1">
      <c r="B137" s="754" t="s">
        <v>2</v>
      </c>
      <c r="C137" s="2106" t="s">
        <v>107</v>
      </c>
      <c r="D137" s="2106"/>
      <c r="E137" s="2106"/>
      <c r="F137" s="2106"/>
      <c r="G137" s="2106"/>
      <c r="H137" s="749"/>
      <c r="I137" s="749"/>
      <c r="J137" s="755"/>
      <c r="K137" s="2194">
        <f>'5. T4 RAHOITUSSUUN.'!G15/1000</f>
        <v>0</v>
      </c>
      <c r="L137" s="2194"/>
      <c r="M137" s="2194">
        <f>'5. T4 RAHOITUSSUUN.'!H15/1000</f>
        <v>0</v>
      </c>
      <c r="N137" s="2194"/>
      <c r="O137" s="2194">
        <f>'5. T4 RAHOITUSSUUN.'!I15/1000</f>
        <v>0</v>
      </c>
      <c r="P137" s="2194"/>
      <c r="Q137" s="2194">
        <f>'5. T4 RAHOITUSSUUN.'!J15/1000</f>
        <v>0</v>
      </c>
      <c r="R137" s="2195"/>
    </row>
    <row r="138" spans="2:18" ht="12" customHeight="1">
      <c r="B138" s="754" t="s">
        <v>3</v>
      </c>
      <c r="C138" s="2106" t="s">
        <v>108</v>
      </c>
      <c r="D138" s="2106"/>
      <c r="E138" s="2106"/>
      <c r="F138" s="2106"/>
      <c r="G138" s="2106"/>
      <c r="H138" s="749"/>
      <c r="I138" s="749"/>
      <c r="J138" s="755"/>
      <c r="K138" s="2194">
        <f>'5. T4 RAHOITUSSUUN.'!G16/1000</f>
        <v>0</v>
      </c>
      <c r="L138" s="2194"/>
      <c r="M138" s="2194">
        <f>'5. T4 RAHOITUSSUUN.'!H16/1000</f>
        <v>0</v>
      </c>
      <c r="N138" s="2194"/>
      <c r="O138" s="2194">
        <f>'5. T4 RAHOITUSSUUN.'!I16/1000</f>
        <v>0</v>
      </c>
      <c r="P138" s="2194"/>
      <c r="Q138" s="2194">
        <f>'5. T4 RAHOITUSSUUN.'!J16/1000</f>
        <v>0</v>
      </c>
      <c r="R138" s="2195"/>
    </row>
    <row r="139" spans="2:18" ht="12" customHeight="1">
      <c r="B139" s="754" t="s">
        <v>4</v>
      </c>
      <c r="C139" s="2106" t="s">
        <v>569</v>
      </c>
      <c r="D139" s="2106"/>
      <c r="E139" s="2106"/>
      <c r="F139" s="2106"/>
      <c r="G139" s="2106"/>
      <c r="H139" s="749"/>
      <c r="I139" s="749"/>
      <c r="J139" s="755"/>
      <c r="K139" s="2194">
        <f>'5. T4 RAHOITUSSUUN.'!G17/1000</f>
        <v>0</v>
      </c>
      <c r="L139" s="2194"/>
      <c r="M139" s="2194">
        <f>'5. T4 RAHOITUSSUUN.'!H17/1000</f>
        <v>0</v>
      </c>
      <c r="N139" s="2194"/>
      <c r="O139" s="2194">
        <f>'5. T4 RAHOITUSSUUN.'!I17/1000</f>
        <v>0</v>
      </c>
      <c r="P139" s="2194"/>
      <c r="Q139" s="2194">
        <f>'5. T4 RAHOITUSSUUN.'!J17/1000</f>
        <v>0</v>
      </c>
      <c r="R139" s="2195"/>
    </row>
    <row r="140" spans="2:18" ht="12" customHeight="1">
      <c r="B140" s="754" t="s">
        <v>5</v>
      </c>
      <c r="C140" s="2106" t="s">
        <v>236</v>
      </c>
      <c r="D140" s="2106"/>
      <c r="E140" s="2106"/>
      <c r="F140" s="2106"/>
      <c r="G140" s="2106"/>
      <c r="H140" s="749"/>
      <c r="I140" s="749"/>
      <c r="J140" s="755"/>
      <c r="K140" s="2194">
        <f>'5. T4 RAHOITUSSUUN.'!G18/1000</f>
        <v>0</v>
      </c>
      <c r="L140" s="2194"/>
      <c r="M140" s="2194">
        <f>'5. T4 RAHOITUSSUUN.'!H18/1000</f>
        <v>0</v>
      </c>
      <c r="N140" s="2194"/>
      <c r="O140" s="2194">
        <f>'5. T4 RAHOITUSSUUN.'!I18/1000</f>
        <v>0</v>
      </c>
      <c r="P140" s="2194"/>
      <c r="Q140" s="2194">
        <f>'5. T4 RAHOITUSSUUN.'!J18/1000</f>
        <v>0</v>
      </c>
      <c r="R140" s="2195"/>
    </row>
    <row r="141" spans="2:18" ht="12" customHeight="1">
      <c r="B141" s="754" t="s">
        <v>6</v>
      </c>
      <c r="C141" s="2106" t="s">
        <v>126</v>
      </c>
      <c r="D141" s="2106"/>
      <c r="E141" s="2106"/>
      <c r="F141" s="2106"/>
      <c r="G141" s="2106"/>
      <c r="H141" s="749"/>
      <c r="I141" s="749"/>
      <c r="J141" s="755"/>
      <c r="K141" s="2194">
        <f>'5. T4 RAHOITUSSUUN.'!G19/1000</f>
        <v>0</v>
      </c>
      <c r="L141" s="2194"/>
      <c r="M141" s="2194">
        <f>'5. T4 RAHOITUSSUUN.'!H19/1000</f>
        <v>0</v>
      </c>
      <c r="N141" s="2194"/>
      <c r="O141" s="2194">
        <f>'5. T4 RAHOITUSSUUN.'!I19/1000</f>
        <v>0</v>
      </c>
      <c r="P141" s="2194"/>
      <c r="Q141" s="2194">
        <f>'5. T4 RAHOITUSSUUN.'!J19/1000</f>
        <v>0</v>
      </c>
      <c r="R141" s="2195"/>
    </row>
    <row r="142" spans="2:18" ht="12" customHeight="1">
      <c r="B142" s="754" t="s">
        <v>7</v>
      </c>
      <c r="C142" s="2116" t="s">
        <v>445</v>
      </c>
      <c r="D142" s="2116"/>
      <c r="E142" s="2116"/>
      <c r="F142" s="2116"/>
      <c r="G142" s="2116"/>
      <c r="H142" s="2116"/>
      <c r="I142" s="2116"/>
      <c r="J142" s="2188"/>
      <c r="K142" s="2194">
        <f>'5. T4 RAHOITUSSUUN.'!G20/1000</f>
        <v>0</v>
      </c>
      <c r="L142" s="2194"/>
      <c r="M142" s="2194">
        <f>'5. T4 RAHOITUSSUUN.'!H20/1000</f>
        <v>0</v>
      </c>
      <c r="N142" s="2194"/>
      <c r="O142" s="2194">
        <f>'5. T4 RAHOITUSSUUN.'!I20/1000</f>
        <v>0</v>
      </c>
      <c r="P142" s="2194"/>
      <c r="Q142" s="2194">
        <f>'5. T4 RAHOITUSSUUN.'!J20/1000</f>
        <v>0</v>
      </c>
      <c r="R142" s="2195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196">
        <f>'5. T4 RAHOITUSSUUN.'!G21/1000</f>
        <v>0</v>
      </c>
      <c r="L143" s="2196"/>
      <c r="M143" s="2196">
        <f>'5. T4 RAHOITUSSUUN.'!H21/1000</f>
        <v>0</v>
      </c>
      <c r="N143" s="2196"/>
      <c r="O143" s="2196">
        <f>'5. T4 RAHOITUSSUUN.'!I21/1000</f>
        <v>0</v>
      </c>
      <c r="P143" s="2196"/>
      <c r="Q143" s="2196">
        <f>'5. T4 RAHOITUSSUUN.'!J21/1000</f>
        <v>0</v>
      </c>
      <c r="R143" s="2197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191"/>
      <c r="L144" s="2191"/>
      <c r="M144" s="2191"/>
      <c r="N144" s="2191"/>
      <c r="O144" s="2191"/>
      <c r="P144" s="2191"/>
      <c r="Q144" s="2192"/>
      <c r="R144" s="2193"/>
    </row>
    <row r="145" spans="2:18" ht="12" customHeight="1">
      <c r="B145" s="754" t="s">
        <v>9</v>
      </c>
      <c r="C145" s="2106" t="s">
        <v>447</v>
      </c>
      <c r="D145" s="2106"/>
      <c r="E145" s="2106"/>
      <c r="F145" s="2106"/>
      <c r="G145" s="2106"/>
      <c r="H145" s="749"/>
      <c r="I145" s="749"/>
      <c r="J145" s="755"/>
      <c r="K145" s="2146">
        <f>('5. T4 RAHOITUSSUUN.'!G24+'5. T4 RAHOITUSSUUN.'!G25+'5. T4 RAHOITUSSUUN.'!G26)/1000</f>
        <v>0</v>
      </c>
      <c r="L145" s="2155"/>
      <c r="M145" s="2146">
        <f>('5. T4 RAHOITUSSUUN.'!H24+'5. T4 RAHOITUSSUUN.'!H25+'5. T4 RAHOITUSSUUN.'!H26)/1000</f>
        <v>0</v>
      </c>
      <c r="N145" s="2155"/>
      <c r="O145" s="2146">
        <f>('5. T4 RAHOITUSSUUN.'!I24+'5. T4 RAHOITUSSUUN.'!I25+'5. T4 RAHOITUSSUUN.'!I26)/1000</f>
        <v>0</v>
      </c>
      <c r="P145" s="2155"/>
      <c r="Q145" s="2146">
        <f>('5. T4 RAHOITUSSUUN.'!J24+'5. T4 RAHOITUSSUUN.'!J25+'5. T4 RAHOITUSSUUN.'!J26)/1000</f>
        <v>0</v>
      </c>
      <c r="R145" s="2147"/>
    </row>
    <row r="146" spans="2:18" ht="12" customHeight="1">
      <c r="B146" s="754" t="s">
        <v>10</v>
      </c>
      <c r="C146" s="2106" t="s">
        <v>113</v>
      </c>
      <c r="D146" s="2106"/>
      <c r="E146" s="2106"/>
      <c r="F146" s="2106"/>
      <c r="G146" s="2106"/>
      <c r="H146" s="749"/>
      <c r="I146" s="749"/>
      <c r="J146" s="755"/>
      <c r="K146" s="2146">
        <f>('5. T4 RAHOITUSSUUN.'!G27)/1000</f>
        <v>0</v>
      </c>
      <c r="L146" s="2155"/>
      <c r="M146" s="2146">
        <f>('5. T4 RAHOITUSSUUN.'!H27)/1000</f>
        <v>0</v>
      </c>
      <c r="N146" s="2155"/>
      <c r="O146" s="2146">
        <f>('5. T4 RAHOITUSSUUN.'!I27)/1000</f>
        <v>0</v>
      </c>
      <c r="P146" s="2155"/>
      <c r="Q146" s="2146">
        <f>('5. T4 RAHOITUSSUUN.'!J27)/1000</f>
        <v>0</v>
      </c>
      <c r="R146" s="2147"/>
    </row>
    <row r="147" spans="2:18" ht="12" customHeight="1">
      <c r="B147" s="754" t="s">
        <v>11</v>
      </c>
      <c r="C147" s="2106" t="str">
        <f>'5. T4 RAHOITUSSUUN.'!C28</f>
        <v>Käyttöpääoman muutos (rivi 36)</v>
      </c>
      <c r="D147" s="2106"/>
      <c r="E147" s="2106"/>
      <c r="F147" s="2106"/>
      <c r="G147" s="2106"/>
      <c r="H147" s="749"/>
      <c r="I147" s="749"/>
      <c r="J147" s="755"/>
      <c r="K147" s="2146">
        <f>('5. T4 RAHOITUSSUUN.'!G28)/1000</f>
        <v>0</v>
      </c>
      <c r="L147" s="2155"/>
      <c r="M147" s="2146">
        <f>('5. T4 RAHOITUSSUUN.'!H28)/1000</f>
        <v>0</v>
      </c>
      <c r="N147" s="2155"/>
      <c r="O147" s="2146">
        <f>('5. T4 RAHOITUSSUUN.'!I28)/1000</f>
        <v>0</v>
      </c>
      <c r="P147" s="2155"/>
      <c r="Q147" s="2146">
        <f>('5. T4 RAHOITUSSUUN.'!J28)/1000</f>
        <v>0</v>
      </c>
      <c r="R147" s="2147"/>
    </row>
    <row r="148" spans="2:18" ht="12" customHeight="1">
      <c r="B148" s="754" t="s">
        <v>165</v>
      </c>
      <c r="C148" s="2116" t="str">
        <f>'5. T4 RAHOITUSSUUN.'!C29</f>
        <v>Muu rahoitusomaisuuden lisäys</v>
      </c>
      <c r="D148" s="2116"/>
      <c r="E148" s="2116"/>
      <c r="F148" s="2116"/>
      <c r="G148" s="2116"/>
      <c r="H148" s="2116"/>
      <c r="I148" s="2116"/>
      <c r="J148" s="2188"/>
      <c r="K148" s="2146">
        <f>('5. T4 RAHOITUSSUUN.'!G29)/1000</f>
        <v>0</v>
      </c>
      <c r="L148" s="2155"/>
      <c r="M148" s="2146">
        <f>('5. T4 RAHOITUSSUUN.'!H29)/1000</f>
        <v>0</v>
      </c>
      <c r="N148" s="2155"/>
      <c r="O148" s="2146">
        <f>('5. T4 RAHOITUSSUUN.'!I29)/1000</f>
        <v>0</v>
      </c>
      <c r="P148" s="2155"/>
      <c r="Q148" s="2146">
        <f>('5. T4 RAHOITUSSUUN.'!J29)/1000</f>
        <v>0</v>
      </c>
      <c r="R148" s="2147"/>
    </row>
    <row r="149" spans="2:18" ht="12" customHeight="1">
      <c r="B149" s="754" t="s">
        <v>166</v>
      </c>
      <c r="C149" s="2116" t="str">
        <f>'5. T4 RAHOITUSSUUN.'!C30</f>
        <v>Pitkäaikaisten rahalaitoslainojen vähennys</v>
      </c>
      <c r="D149" s="2116"/>
      <c r="E149" s="2116"/>
      <c r="F149" s="2116"/>
      <c r="G149" s="1327"/>
      <c r="H149" s="1327"/>
      <c r="I149" s="1327"/>
      <c r="J149" s="1331"/>
      <c r="K149" s="2146">
        <f>('5. T4 RAHOITUSSUUN.'!G30)/1000</f>
        <v>0</v>
      </c>
      <c r="L149" s="2155"/>
      <c r="M149" s="2146">
        <f>('5. T4 RAHOITUSSUUN.'!H30)/1000</f>
        <v>0</v>
      </c>
      <c r="N149" s="2155"/>
      <c r="O149" s="2146">
        <f>('5. T4 RAHOITUSSUUN.'!I30)/1000</f>
        <v>0</v>
      </c>
      <c r="P149" s="2155"/>
      <c r="Q149" s="2146">
        <f>('5. T4 RAHOITUSSUUN.'!J30)/1000</f>
        <v>0</v>
      </c>
      <c r="R149" s="2155"/>
    </row>
    <row r="150" spans="2:18" ht="12" customHeight="1">
      <c r="B150" s="754" t="s">
        <v>438</v>
      </c>
      <c r="C150" s="2116" t="str">
        <f>'5. T4 RAHOITUSSUUN.'!C31</f>
        <v>SVOP-palautus</v>
      </c>
      <c r="D150" s="2116"/>
      <c r="E150" s="2116"/>
      <c r="F150" s="1327"/>
      <c r="G150" s="1327"/>
      <c r="H150" s="1327"/>
      <c r="I150" s="1327"/>
      <c r="J150" s="1331"/>
      <c r="K150" s="2189">
        <f>('5. T4 RAHOITUSSUUN.'!G31)/1000</f>
        <v>0</v>
      </c>
      <c r="L150" s="2190"/>
      <c r="M150" s="2146">
        <f>('5. T4 RAHOITUSSUUN.'!H31)/1000</f>
        <v>0</v>
      </c>
      <c r="N150" s="2155"/>
      <c r="O150" s="2146">
        <f>('5. T4 RAHOITUSSUUN.'!I31)/1000</f>
        <v>0</v>
      </c>
      <c r="P150" s="2155"/>
      <c r="Q150" s="2146">
        <f>('5. T4 RAHOITUSSUUN.'!J31)/1000</f>
        <v>0</v>
      </c>
      <c r="R150" s="2147"/>
    </row>
    <row r="151" spans="2:18" ht="12" customHeight="1">
      <c r="B151" s="754" t="s">
        <v>167</v>
      </c>
      <c r="C151" s="2116" t="str">
        <f>'5. T4 RAHOITUSSUUN.'!C32</f>
        <v>Pääomalainojen vähennys</v>
      </c>
      <c r="D151" s="2116"/>
      <c r="E151" s="2116"/>
      <c r="F151" s="2116"/>
      <c r="G151" s="1327"/>
      <c r="H151" s="1327"/>
      <c r="I151" s="1327"/>
      <c r="J151" s="1331"/>
      <c r="K151" s="2189">
        <f>('5. T4 RAHOITUSSUUN.'!G32)/1000</f>
        <v>0</v>
      </c>
      <c r="L151" s="2190"/>
      <c r="M151" s="2146">
        <f>('5. T4 RAHOITUSSUUN.'!H32)/1000</f>
        <v>0</v>
      </c>
      <c r="N151" s="2155"/>
      <c r="O151" s="2146">
        <f>('5. T4 RAHOITUSSUUN.'!I32)/1000</f>
        <v>0</v>
      </c>
      <c r="P151" s="2155"/>
      <c r="Q151" s="2146">
        <f>('5. T4 RAHOITUSSUUN.'!J32)/1000</f>
        <v>0</v>
      </c>
      <c r="R151" s="2147"/>
    </row>
    <row r="152" spans="2:18" ht="12" customHeight="1">
      <c r="B152" s="754" t="s">
        <v>168</v>
      </c>
      <c r="C152" s="2116" t="str">
        <f>'5. T4 RAHOITUSSUUN.'!C33</f>
        <v>Pitkäaikainen ostovelka, vähennys</v>
      </c>
      <c r="D152" s="2116"/>
      <c r="E152" s="2116"/>
      <c r="F152" s="1327"/>
      <c r="G152" s="1327"/>
      <c r="H152" s="1327"/>
      <c r="I152" s="1327"/>
      <c r="J152" s="1331"/>
      <c r="K152" s="2189">
        <f>('5. T4 RAHOITUSSUUN.'!G33)/1000</f>
        <v>0</v>
      </c>
      <c r="L152" s="2190"/>
      <c r="M152" s="2146">
        <f>('5. T4 RAHOITUSSUUN.'!H33)/1000</f>
        <v>0</v>
      </c>
      <c r="N152" s="2155"/>
      <c r="O152" s="2146">
        <f>('5. T4 RAHOITUSSUUN.'!I33)/1000</f>
        <v>0</v>
      </c>
      <c r="P152" s="2155"/>
      <c r="Q152" s="2146">
        <f>('5. T4 RAHOITUSSUUN.'!J33)/1000</f>
        <v>0</v>
      </c>
      <c r="R152" s="2147"/>
    </row>
    <row r="153" spans="2:18" ht="12" customHeight="1">
      <c r="B153" s="754" t="s">
        <v>169</v>
      </c>
      <c r="C153" s="2106" t="str">
        <f>'5. T4 RAHOITUSSUUN.'!C34</f>
        <v>Muut pitkäaikaiset velat, vähennys</v>
      </c>
      <c r="D153" s="2106"/>
      <c r="E153" s="2106"/>
      <c r="F153" s="2106"/>
      <c r="G153" s="2106"/>
      <c r="H153" s="749"/>
      <c r="I153" s="749"/>
      <c r="J153" s="755"/>
      <c r="K153" s="2189">
        <f>('5. T4 RAHOITUSSUUN.'!G34)/1000</f>
        <v>0</v>
      </c>
      <c r="L153" s="2190"/>
      <c r="M153" s="2146">
        <f>('5. T4 RAHOITUSSUUN.'!H34)/1000</f>
        <v>0</v>
      </c>
      <c r="N153" s="2155"/>
      <c r="O153" s="2146">
        <f>('5. T4 RAHOITUSSUUN.'!I34)/1000</f>
        <v>0</v>
      </c>
      <c r="P153" s="2155"/>
      <c r="Q153" s="2146">
        <f>('5. T4 RAHOITUSSUUN.'!J34)/1000</f>
        <v>0</v>
      </c>
      <c r="R153" s="2147"/>
    </row>
    <row r="154" spans="2:18" ht="12" customHeight="1">
      <c r="B154" s="754" t="s">
        <v>170</v>
      </c>
      <c r="C154" s="2106" t="str">
        <f>'5. T4 RAHOITUSSUUN.'!C35</f>
        <v>Pitkäaik. lainojen lyhennyserämuutokset</v>
      </c>
      <c r="D154" s="2106"/>
      <c r="E154" s="2106"/>
      <c r="F154" s="2106"/>
      <c r="G154" s="2106"/>
      <c r="H154" s="749"/>
      <c r="I154" s="749"/>
      <c r="J154" s="755"/>
      <c r="K154" s="2146">
        <f>('5. T4 RAHOITUSSUUN.'!G35)/1000</f>
        <v>0</v>
      </c>
      <c r="L154" s="2155"/>
      <c r="M154" s="2146">
        <f>('5. T4 RAHOITUSSUUN.'!H35)/1000</f>
        <v>0</v>
      </c>
      <c r="N154" s="2155"/>
      <c r="O154" s="2146">
        <f>('5. T4 RAHOITUSSUUN.'!I35)/1000</f>
        <v>0</v>
      </c>
      <c r="P154" s="2155"/>
      <c r="Q154" s="2146">
        <f>('5. T4 RAHOITUSSUUN.'!J35)/1000</f>
        <v>0</v>
      </c>
      <c r="R154" s="2147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146">
        <f>('5. T4 RAHOITUSSUUN.'!G36)/1000</f>
        <v>0</v>
      </c>
      <c r="L155" s="2155"/>
      <c r="M155" s="2146">
        <f>('5. T4 RAHOITUSSUUN.'!H36)/1000</f>
        <v>0</v>
      </c>
      <c r="N155" s="2155"/>
      <c r="O155" s="2146">
        <f>('5. T4 RAHOITUSSUUN.'!I36)/1000</f>
        <v>0</v>
      </c>
      <c r="P155" s="2155"/>
      <c r="Q155" s="2146">
        <f>('5. T4 RAHOITUSSUUN.'!J36)/1000</f>
        <v>0</v>
      </c>
      <c r="R155" s="2147"/>
    </row>
    <row r="156" spans="2:18" ht="12" customHeight="1">
      <c r="B156" s="754" t="s">
        <v>172</v>
      </c>
      <c r="C156" s="2106" t="str">
        <f>'5. T4 RAHOITUSSUUN.'!C37</f>
        <v xml:space="preserve">Muu lyhytaik. vieraan po:n lisäys/vähennys     </v>
      </c>
      <c r="D156" s="2106"/>
      <c r="E156" s="2106"/>
      <c r="F156" s="2106"/>
      <c r="G156" s="2106"/>
      <c r="H156" s="749"/>
      <c r="I156" s="749"/>
      <c r="J156" s="755"/>
      <c r="K156" s="2146">
        <f>('5. T4 RAHOITUSSUUN.'!G37)/1000</f>
        <v>0</v>
      </c>
      <c r="L156" s="2155"/>
      <c r="M156" s="2146">
        <f>('5. T4 RAHOITUSSUUN.'!H37)/1000</f>
        <v>0</v>
      </c>
      <c r="N156" s="2155"/>
      <c r="O156" s="2146">
        <f>('5. T4 RAHOITUSSUUN.'!I37)/1000</f>
        <v>0</v>
      </c>
      <c r="P156" s="2155"/>
      <c r="Q156" s="2146">
        <f>('5. T4 RAHOITUSSUUN.'!J37)/1000</f>
        <v>0</v>
      </c>
      <c r="R156" s="2147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146">
        <f>('5. T4 RAHOITUSSUUN.'!G38)/1000</f>
        <v>0</v>
      </c>
      <c r="L157" s="2155"/>
      <c r="M157" s="2146">
        <f>('5. T4 RAHOITUSSUUN.'!H38)/1000</f>
        <v>0</v>
      </c>
      <c r="N157" s="2155"/>
      <c r="O157" s="2146">
        <f>('5. T4 RAHOITUSSUUN.'!I38)/1000</f>
        <v>0</v>
      </c>
      <c r="P157" s="2155"/>
      <c r="Q157" s="2146">
        <f>('5. T4 RAHOITUSSUUN.'!J38)/1000</f>
        <v>0</v>
      </c>
      <c r="R157" s="2147"/>
    </row>
    <row r="158" spans="2:18" ht="12" customHeight="1">
      <c r="B158" s="754" t="s">
        <v>462</v>
      </c>
      <c r="C158" s="2106" t="s">
        <v>110</v>
      </c>
      <c r="D158" s="2106"/>
      <c r="E158" s="2106"/>
      <c r="F158" s="2106"/>
      <c r="G158" s="2106"/>
      <c r="H158" s="749"/>
      <c r="I158" s="749"/>
      <c r="J158" s="755"/>
      <c r="K158" s="2146">
        <f>('5. T4 RAHOITUSSUUN.'!G39)/1000</f>
        <v>0</v>
      </c>
      <c r="L158" s="2155"/>
      <c r="M158" s="2146">
        <f>('5. T4 RAHOITUSSUUN.'!H39)/1000</f>
        <v>0</v>
      </c>
      <c r="N158" s="2155"/>
      <c r="O158" s="2146">
        <f>('5. T4 RAHOITUSSUUN.'!I39)/1000</f>
        <v>0</v>
      </c>
      <c r="P158" s="2155"/>
      <c r="Q158" s="2146">
        <f>('5. T4 RAHOITUSSUUN.'!J39)/1000</f>
        <v>0</v>
      </c>
      <c r="R158" s="2147"/>
    </row>
    <row r="159" spans="2:18" ht="12" customHeight="1">
      <c r="B159" s="754" t="s">
        <v>463</v>
      </c>
      <c r="C159" s="2106" t="s">
        <v>205</v>
      </c>
      <c r="D159" s="2106"/>
      <c r="E159" s="2106"/>
      <c r="F159" s="2106"/>
      <c r="G159" s="2106"/>
      <c r="H159" s="749"/>
      <c r="I159" s="749"/>
      <c r="J159" s="755"/>
      <c r="K159" s="2146">
        <f>('5. T4 RAHOITUSSUUN.'!G40)/1000</f>
        <v>0</v>
      </c>
      <c r="L159" s="2155"/>
      <c r="M159" s="2146">
        <f>('5. T4 RAHOITUSSUUN.'!H40)/1000</f>
        <v>0</v>
      </c>
      <c r="N159" s="2155"/>
      <c r="O159" s="2146">
        <f>('5. T4 RAHOITUSSUUN.'!I40)/1000</f>
        <v>0</v>
      </c>
      <c r="P159" s="2155"/>
      <c r="Q159" s="2146">
        <f>('5. T4 RAHOITUSSUUN.'!J40)/1000</f>
        <v>0</v>
      </c>
      <c r="R159" s="2147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148">
        <f>('5. T4 RAHOITUSSUUN.'!G41)/1000</f>
        <v>0</v>
      </c>
      <c r="L160" s="2149"/>
      <c r="M160" s="2148">
        <f>('5. T4 RAHOITUSSUUN.'!H41)/1000</f>
        <v>0</v>
      </c>
      <c r="N160" s="2149"/>
      <c r="O160" s="2148">
        <f>('5. T4 RAHOITUSSUUN.'!I41)/1000</f>
        <v>0</v>
      </c>
      <c r="P160" s="2149"/>
      <c r="Q160" s="2148">
        <f>('5. T4 RAHOITUSSUUN.'!J41)/1000</f>
        <v>0</v>
      </c>
      <c r="R160" s="2156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146">
        <f>('5. T4 RAHOITUSSUUN.'!G42)/1000</f>
        <v>0</v>
      </c>
      <c r="L161" s="2155"/>
      <c r="M161" s="2146">
        <f>('5. T4 RAHOITUSSUUN.'!H42)/1000</f>
        <v>0</v>
      </c>
      <c r="N161" s="2155"/>
      <c r="O161" s="2146">
        <f>('5. T4 RAHOITUSSUUN.'!I42)/1000</f>
        <v>0</v>
      </c>
      <c r="P161" s="2155"/>
      <c r="Q161" s="2146">
        <f>('5. T4 RAHOITUSSUUN.'!J42)/1000</f>
        <v>0</v>
      </c>
      <c r="R161" s="2147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148">
        <f>('5. T4 RAHOITUSSUUN.'!G43)/1000</f>
        <v>0</v>
      </c>
      <c r="L162" s="2149"/>
      <c r="M162" s="2148">
        <f>('5. T4 RAHOITUSSUUN.'!H43)/1000</f>
        <v>0</v>
      </c>
      <c r="N162" s="2149"/>
      <c r="O162" s="2148">
        <f>('5. T4 RAHOITUSSUUN.'!I43)/1000</f>
        <v>0</v>
      </c>
      <c r="P162" s="2149"/>
      <c r="Q162" s="2148">
        <f>('5. T4 RAHOITUSSUUN.'!J43)/1000</f>
        <v>0</v>
      </c>
      <c r="R162" s="2156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tarjoaa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374" t="str">
        <f>OHJE!G8</f>
        <v>Forssan Yrityskehitys Oy</v>
      </c>
      <c r="C165" s="2374"/>
      <c r="D165" s="2374"/>
      <c r="E165" s="2374"/>
      <c r="F165" s="2374"/>
      <c r="G165" s="2374"/>
      <c r="H165" s="2374"/>
      <c r="I165" s="2374"/>
      <c r="J165" s="2374"/>
      <c r="K165" s="2374"/>
      <c r="L165" s="2374"/>
      <c r="M165" s="2374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175"/>
      <c r="N167" s="2176"/>
      <c r="O167" s="678"/>
      <c r="P167" s="678"/>
      <c r="Q167" s="484"/>
      <c r="R167" s="159"/>
    </row>
    <row r="168" spans="1:18" ht="11.25" customHeight="1">
      <c r="B168" s="2381">
        <f>B7</f>
        <v>0</v>
      </c>
      <c r="C168" s="2381"/>
      <c r="D168" s="2381"/>
      <c r="E168" s="2381"/>
      <c r="F168" s="2381"/>
      <c r="G168" s="2381"/>
      <c r="H168" s="2381"/>
      <c r="I168" s="2381"/>
      <c r="J168" s="2381"/>
      <c r="L168" s="678"/>
      <c r="M168" s="2154"/>
      <c r="N168" s="2154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375" t="s">
        <v>530</v>
      </c>
      <c r="C171" s="2376"/>
      <c r="D171" s="2376"/>
      <c r="E171" s="2376"/>
      <c r="F171" s="2376"/>
      <c r="G171" s="2376"/>
      <c r="H171" s="2376"/>
      <c r="I171" s="1439"/>
      <c r="J171" s="1439"/>
      <c r="K171" s="2170" t="str">
        <f>K134</f>
        <v>Ennuste 1</v>
      </c>
      <c r="L171" s="2171"/>
      <c r="M171" s="2170" t="str">
        <f>M134</f>
        <v>Ennuste 2</v>
      </c>
      <c r="N171" s="2171"/>
      <c r="O171" s="2170" t="str">
        <f>O134</f>
        <v>Ennuste 3</v>
      </c>
      <c r="P171" s="2171"/>
      <c r="Q171" s="2170" t="str">
        <f>Q134</f>
        <v>Ennuste 4</v>
      </c>
      <c r="R171" s="2171"/>
    </row>
    <row r="172" spans="1:18" ht="11.25" customHeight="1">
      <c r="B172" s="2377"/>
      <c r="C172" s="2378"/>
      <c r="D172" s="2378"/>
      <c r="E172" s="2378"/>
      <c r="F172" s="2378"/>
      <c r="G172" s="2378"/>
      <c r="H172" s="2378"/>
      <c r="I172" s="1507"/>
      <c r="J172" s="1507"/>
      <c r="K172" s="2157">
        <f>K135</f>
        <v>2025</v>
      </c>
      <c r="L172" s="2158"/>
      <c r="M172" s="2157">
        <f>M135</f>
        <v>2026</v>
      </c>
      <c r="N172" s="2158"/>
      <c r="O172" s="2157">
        <f>O135</f>
        <v>2027</v>
      </c>
      <c r="P172" s="2158"/>
      <c r="Q172" s="2157">
        <f>Q135</f>
        <v>2028</v>
      </c>
      <c r="R172" s="2158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152">
        <f>'5. T4 RAHOITUSSUUN.'!G47/1000</f>
        <v>0</v>
      </c>
      <c r="L173" s="2153"/>
      <c r="M173" s="2152">
        <f>'5. T4 RAHOITUSSUUN.'!H47/1000</f>
        <v>0</v>
      </c>
      <c r="N173" s="2153"/>
      <c r="O173" s="2152">
        <f>'5. T4 RAHOITUSSUUN.'!I47/1000</f>
        <v>0</v>
      </c>
      <c r="P173" s="2153"/>
      <c r="Q173" s="2152">
        <f>'5. T4 RAHOITUSSUUN.'!J47/1000</f>
        <v>0</v>
      </c>
      <c r="R173" s="2153"/>
    </row>
    <row r="174" spans="1:18" ht="12" customHeight="1">
      <c r="B174" s="760"/>
      <c r="C174" s="2104" t="str">
        <f>'5. T4 RAHOITUSSUUN.'!C48</f>
        <v>Vaihto-omaisuus/liikevaihto (%)</v>
      </c>
      <c r="D174" s="2104"/>
      <c r="E174" s="2104"/>
      <c r="F174" s="2104"/>
      <c r="G174" s="2104"/>
      <c r="H174" s="2104"/>
      <c r="I174" s="2104"/>
      <c r="J174" s="744"/>
      <c r="K174" s="2150">
        <f>'5. T4 RAHOITUSSUUN.'!G48</f>
        <v>0.1</v>
      </c>
      <c r="L174" s="2151"/>
      <c r="M174" s="2150">
        <f>'5. T4 RAHOITUSSUUN.'!H48</f>
        <v>0.1</v>
      </c>
      <c r="N174" s="2151"/>
      <c r="O174" s="2150">
        <f>'5. T4 RAHOITUSSUUN.'!I48</f>
        <v>0.1</v>
      </c>
      <c r="P174" s="2151"/>
      <c r="Q174" s="2150">
        <f>'5. T4 RAHOITUSSUUN.'!J48</f>
        <v>0.1</v>
      </c>
      <c r="R174" s="2151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117">
        <f>'5. T4 RAHOITUSSUUN.'!G49/1000</f>
        <v>0</v>
      </c>
      <c r="L175" s="2118"/>
      <c r="M175" s="2117">
        <f>'5. T4 RAHOITUSSUUN.'!H49/1000</f>
        <v>0</v>
      </c>
      <c r="N175" s="2118"/>
      <c r="O175" s="2117">
        <f>'5. T4 RAHOITUSSUUN.'!I49/1000</f>
        <v>0</v>
      </c>
      <c r="P175" s="2118"/>
      <c r="Q175" s="2117">
        <f>'5. T4 RAHOITUSSUUN.'!J49/1000</f>
        <v>0</v>
      </c>
      <c r="R175" s="2118"/>
    </row>
    <row r="176" spans="1:18" ht="12" customHeight="1">
      <c r="B176" s="760"/>
      <c r="C176" s="2346" t="str">
        <f>'5. T4 RAHOITUSSUUN.'!C50</f>
        <v>Myyntisaamisten kiertonopeus (pv)</v>
      </c>
      <c r="D176" s="2346"/>
      <c r="E176" s="2346"/>
      <c r="F176" s="2346"/>
      <c r="G176" s="2346"/>
      <c r="H176" s="2346"/>
      <c r="I176" s="2346"/>
      <c r="J176" s="1438"/>
      <c r="K176" s="2119">
        <f>'5. T4 RAHOITUSSUUN.'!G50</f>
        <v>14</v>
      </c>
      <c r="L176" s="2120"/>
      <c r="M176" s="2119">
        <f>'5. T4 RAHOITUSSUUN.'!H50</f>
        <v>14</v>
      </c>
      <c r="N176" s="2120"/>
      <c r="O176" s="2119">
        <f>'5. T4 RAHOITUSSUUN.'!I50</f>
        <v>14</v>
      </c>
      <c r="P176" s="2120"/>
      <c r="Q176" s="2119">
        <f>'5. T4 RAHOITUSSUUN.'!J50</f>
        <v>14</v>
      </c>
      <c r="R176" s="2120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117">
        <f>'5. T4 RAHOITUSSUUN.'!G51/1000</f>
        <v>0</v>
      </c>
      <c r="L177" s="2118"/>
      <c r="M177" s="2117">
        <f>'5. T4 RAHOITUSSUUN.'!H51/1000</f>
        <v>0</v>
      </c>
      <c r="N177" s="2118"/>
      <c r="O177" s="2117">
        <f>'5. T4 RAHOITUSSUUN.'!I51/1000</f>
        <v>0</v>
      </c>
      <c r="P177" s="2118"/>
      <c r="Q177" s="2117">
        <f>'5. T4 RAHOITUSSUUN.'!J51/1000</f>
        <v>0</v>
      </c>
      <c r="R177" s="2118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117">
        <f>'5. T4 RAHOITUSSUUN.'!G52/1000</f>
        <v>0</v>
      </c>
      <c r="L178" s="2118"/>
      <c r="M178" s="2117">
        <f>'5. T4 RAHOITUSSUUN.'!H52/1000</f>
        <v>0</v>
      </c>
      <c r="N178" s="2118"/>
      <c r="O178" s="2117">
        <f>'5. T4 RAHOITUSSUUN.'!I52/1000</f>
        <v>0</v>
      </c>
      <c r="P178" s="2118"/>
      <c r="Q178" s="2117">
        <f>'5. T4 RAHOITUSSUUN.'!J52/1000</f>
        <v>0</v>
      </c>
      <c r="R178" s="2118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117">
        <f>'5. T4 RAHOITUSSUUN.'!G53/1000</f>
        <v>0</v>
      </c>
      <c r="L179" s="2118"/>
      <c r="M179" s="2117">
        <f>'5. T4 RAHOITUSSUUN.'!H53/1000</f>
        <v>0</v>
      </c>
      <c r="N179" s="2118"/>
      <c r="O179" s="2117">
        <f>'5. T4 RAHOITUSSUUN.'!I53/1000</f>
        <v>0</v>
      </c>
      <c r="P179" s="2118"/>
      <c r="Q179" s="2117">
        <f>'5. T4 RAHOITUSSUUN.'!J53/1000</f>
        <v>0</v>
      </c>
      <c r="R179" s="2118"/>
    </row>
    <row r="180" spans="1:22" ht="12" customHeight="1">
      <c r="B180" s="1441"/>
      <c r="C180" s="2104" t="str">
        <f>'5. T4 RAHOITUSSUUN.'!C54</f>
        <v>Osatuloutukset, osuus liikevaihdosta (%)</v>
      </c>
      <c r="D180" s="2104"/>
      <c r="E180" s="2104"/>
      <c r="F180" s="2104"/>
      <c r="G180" s="2104"/>
      <c r="H180" s="2104"/>
      <c r="I180" s="2104"/>
      <c r="J180" s="744"/>
      <c r="K180" s="2150">
        <f>'5. T4 RAHOITUSSUUN.'!G54</f>
        <v>0</v>
      </c>
      <c r="L180" s="2151"/>
      <c r="M180" s="2150">
        <f>'5. T4 RAHOITUSSUUN.'!H54</f>
        <v>0</v>
      </c>
      <c r="N180" s="2151"/>
      <c r="O180" s="2150">
        <f>'5. T4 RAHOITUSSUUN.'!I54</f>
        <v>0</v>
      </c>
      <c r="P180" s="2151"/>
      <c r="Q180" s="2150">
        <f>'5. T4 RAHOITUSSUUN.'!J54</f>
        <v>0</v>
      </c>
      <c r="R180" s="2151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159">
        <f>'5. T4 RAHOITUSSUUN.'!G55/1000</f>
        <v>0</v>
      </c>
      <c r="L181" s="2160"/>
      <c r="M181" s="2159">
        <f>'5. T4 RAHOITUSSUUN.'!H55/1000</f>
        <v>0</v>
      </c>
      <c r="N181" s="2160"/>
      <c r="O181" s="2159">
        <f>'5. T4 RAHOITUSSUUN.'!I55/1000</f>
        <v>0</v>
      </c>
      <c r="P181" s="2160"/>
      <c r="Q181" s="2159">
        <f>'5. T4 RAHOITUSSUUN.'!J55/1000</f>
        <v>0</v>
      </c>
      <c r="R181" s="2160"/>
    </row>
    <row r="182" spans="1:22" ht="12" customHeight="1">
      <c r="B182" s="1441"/>
      <c r="C182" s="2104" t="str">
        <f>'5. T4 RAHOITUSSUUN.'!C56</f>
        <v>Ostovelkojen kiertonopeus (pv)</v>
      </c>
      <c r="D182" s="2104"/>
      <c r="E182" s="2104"/>
      <c r="F182" s="2104"/>
      <c r="G182" s="2104"/>
      <c r="H182" s="2104"/>
      <c r="I182" s="2104"/>
      <c r="J182" s="744"/>
      <c r="K182" s="2168">
        <f>'5. T4 RAHOITUSSUUN.'!G56</f>
        <v>14</v>
      </c>
      <c r="L182" s="2169"/>
      <c r="M182" s="2168">
        <f>'5. T4 RAHOITUSSUUN.'!H56</f>
        <v>14</v>
      </c>
      <c r="N182" s="2169"/>
      <c r="O182" s="2168">
        <f>'5. T4 RAHOITUSSUUN.'!I56</f>
        <v>14</v>
      </c>
      <c r="P182" s="2169"/>
      <c r="Q182" s="2168">
        <f>'5. T4 RAHOITUSSUUN.'!J56</f>
        <v>14</v>
      </c>
      <c r="R182" s="2169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117">
        <f>'5. T4 RAHOITUSSUUN.'!G57/1000</f>
        <v>0</v>
      </c>
      <c r="L183" s="2118"/>
      <c r="M183" s="2117">
        <f>'5. T4 RAHOITUSSUUN.'!H57/1000</f>
        <v>0</v>
      </c>
      <c r="N183" s="2118"/>
      <c r="O183" s="2117">
        <f>'5. T4 RAHOITUSSUUN.'!I57/1000</f>
        <v>0</v>
      </c>
      <c r="P183" s="2118"/>
      <c r="Q183" s="2117">
        <f>'5. T4 RAHOITUSSUUN.'!J57/1000</f>
        <v>0</v>
      </c>
      <c r="R183" s="2118"/>
    </row>
    <row r="184" spans="1:22" ht="12" customHeight="1">
      <c r="B184" s="1441"/>
      <c r="C184" s="2104" t="str">
        <f>'5. T4 RAHOITUSSUUN.'!C58</f>
        <v xml:space="preserve">Saadut ennakot, osuus liikevaihdosta (%) </v>
      </c>
      <c r="D184" s="2104"/>
      <c r="E184" s="2104"/>
      <c r="F184" s="2104"/>
      <c r="G184" s="2104"/>
      <c r="H184" s="2104"/>
      <c r="I184" s="2104"/>
      <c r="J184" s="859"/>
      <c r="K184" s="2150">
        <f>'5. T4 RAHOITUSSUUN.'!G58</f>
        <v>0</v>
      </c>
      <c r="L184" s="2151"/>
      <c r="M184" s="2150">
        <f>'5. T4 RAHOITUSSUUN.'!H58</f>
        <v>0</v>
      </c>
      <c r="N184" s="2151"/>
      <c r="O184" s="2150">
        <f>'5. T4 RAHOITUSSUUN.'!I58</f>
        <v>0</v>
      </c>
      <c r="P184" s="2151"/>
      <c r="Q184" s="2150">
        <f>'5. T4 RAHOITUSSUUN.'!J58</f>
        <v>0</v>
      </c>
      <c r="R184" s="2151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117">
        <f>'5. T4 RAHOITUSSUUN.'!G59/1000</f>
        <v>0</v>
      </c>
      <c r="L185" s="2118"/>
      <c r="M185" s="2117">
        <f>'5. T4 RAHOITUSSUUN.'!H59/1000</f>
        <v>0</v>
      </c>
      <c r="N185" s="2118"/>
      <c r="O185" s="2117">
        <f>'5. T4 RAHOITUSSUUN.'!I59/1000</f>
        <v>0</v>
      </c>
      <c r="P185" s="2118"/>
      <c r="Q185" s="2117">
        <f>'5. T4 RAHOITUSSUUN.'!J59/1000</f>
        <v>0</v>
      </c>
      <c r="R185" s="2118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173" t="s">
        <v>0</v>
      </c>
      <c r="L186" s="2174"/>
      <c r="M186" s="2163">
        <f>'5. T4 RAHOITUSSUUN.'!H60/1000</f>
        <v>0</v>
      </c>
      <c r="N186" s="2164"/>
      <c r="O186" s="2163">
        <f>'5. T4 RAHOITUSSUUN.'!I60/1000</f>
        <v>0</v>
      </c>
      <c r="P186" s="2164"/>
      <c r="Q186" s="2163">
        <f>'5. T4 RAHOITUSSUUN.'!J60/1000</f>
        <v>0</v>
      </c>
      <c r="R186" s="2164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356" t="s">
        <v>628</v>
      </c>
      <c r="C191" s="2357"/>
      <c r="D191" s="2129" t="s">
        <v>371</v>
      </c>
      <c r="E191" s="2179" t="s">
        <v>623</v>
      </c>
      <c r="F191" s="2181" t="s">
        <v>117</v>
      </c>
      <c r="G191" s="2131" t="s">
        <v>104</v>
      </c>
      <c r="H191" s="2132"/>
      <c r="I191" s="2133"/>
      <c r="J191" s="2137" t="str">
        <f>'2. T7 LAINAT'!I9</f>
        <v>Ennuste 2</v>
      </c>
      <c r="K191" s="2138"/>
      <c r="L191" s="2139"/>
      <c r="M191" s="2143" t="s">
        <v>95</v>
      </c>
      <c r="N191" s="2144"/>
      <c r="O191" s="2145"/>
      <c r="P191" s="2138" t="s">
        <v>269</v>
      </c>
      <c r="Q191" s="2138"/>
      <c r="R191" s="2139"/>
    </row>
    <row r="192" spans="1:22" ht="11.25" customHeight="1">
      <c r="B192" s="2358"/>
      <c r="C192" s="2359"/>
      <c r="D192" s="2130"/>
      <c r="E192" s="2180"/>
      <c r="F192" s="2182"/>
      <c r="G192" s="2134"/>
      <c r="H192" s="2135"/>
      <c r="I192" s="2136"/>
      <c r="J192" s="2140"/>
      <c r="K192" s="2141"/>
      <c r="L192" s="2142"/>
      <c r="M192" s="2134"/>
      <c r="N192" s="2135"/>
      <c r="O192" s="2136"/>
      <c r="P192" s="2141"/>
      <c r="Q192" s="2141"/>
      <c r="R192" s="2142"/>
      <c r="S192" s="587" t="s">
        <v>0</v>
      </c>
    </row>
    <row r="193" spans="2:21" ht="11.25" customHeight="1">
      <c r="B193" s="2358"/>
      <c r="C193" s="2359"/>
      <c r="D193" s="2130"/>
      <c r="E193" s="2180"/>
      <c r="F193" s="2182"/>
      <c r="G193" s="2387">
        <f>G16</f>
        <v>2025</v>
      </c>
      <c r="H193" s="2166"/>
      <c r="I193" s="2167"/>
      <c r="J193" s="2387">
        <f>H16</f>
        <v>2026</v>
      </c>
      <c r="K193" s="2166"/>
      <c r="L193" s="2167"/>
      <c r="M193" s="2387">
        <f>I16</f>
        <v>2027</v>
      </c>
      <c r="N193" s="2166"/>
      <c r="O193" s="2167"/>
      <c r="P193" s="2165">
        <f>J16</f>
        <v>2028</v>
      </c>
      <c r="Q193" s="2166"/>
      <c r="R193" s="2167"/>
    </row>
    <row r="194" spans="2:21" ht="12" customHeight="1">
      <c r="B194" s="1425" t="s">
        <v>526</v>
      </c>
      <c r="C194" s="1717"/>
      <c r="D194" s="2130"/>
      <c r="E194" s="2180"/>
      <c r="F194" s="2182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121" t="str">
        <f>'2. T7 LAINAT'!B13</f>
        <v xml:space="preserve"> Laina, 1. ennustevuosi</v>
      </c>
      <c r="C195" s="2122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096">
        <f>'2. T7 LAINAT'!B14</f>
        <v>0</v>
      </c>
      <c r="C196" s="2097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096">
        <f>'2. T7 LAINAT'!B15</f>
        <v>0</v>
      </c>
      <c r="C197" s="2097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096">
        <f>'2. T7 LAINAT'!B16</f>
        <v>0</v>
      </c>
      <c r="C198" s="2097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121">
        <f>'2. T7 LAINAT'!B18</f>
        <v>0</v>
      </c>
      <c r="C200" s="2122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125">
        <f>'2. T7 LAINAT'!B19</f>
        <v>0</v>
      </c>
      <c r="C201" s="2126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121">
        <f>'2. T7 LAINAT'!B20</f>
        <v>0</v>
      </c>
      <c r="C202" s="2122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125">
        <f>'2. T7 LAINAT'!B21</f>
        <v>0</v>
      </c>
      <c r="C203" s="2126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127">
        <f>'2. T7 LAINAT'!B23</f>
        <v>0</v>
      </c>
      <c r="C205" s="2128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123">
        <f>'2. T7 LAINAT'!B24</f>
        <v>0</v>
      </c>
      <c r="C206" s="2124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123">
        <f>'2. T7 LAINAT'!B25</f>
        <v>0</v>
      </c>
      <c r="C207" s="2124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360">
        <f>'2. T7 LAINAT'!B26</f>
        <v>0</v>
      </c>
      <c r="C208" s="2361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121">
        <f>'2. T7 LAINAT'!B28</f>
        <v>0</v>
      </c>
      <c r="C210" s="2122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096">
        <f>'2. T7 LAINAT'!B29</f>
        <v>0</v>
      </c>
      <c r="C211" s="2097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096">
        <f>'2. T7 LAINAT'!B30</f>
        <v>0</v>
      </c>
      <c r="C212" s="2097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098">
        <f>'2. T7 LAINAT'!B31</f>
        <v>0</v>
      </c>
      <c r="C213" s="2099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350" t="s">
        <v>553</v>
      </c>
      <c r="C214" s="2351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100" t="str">
        <f>'2. T7 LAINAT'!B34</f>
        <v xml:space="preserve"> Osamaksuvelka, 1. ennustevuosi </v>
      </c>
      <c r="C216" s="2101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096">
        <f>'2. T7 LAINAT'!B35</f>
        <v>0</v>
      </c>
      <c r="C217" s="2097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096">
        <f>'2. T7 LAINAT'!B36</f>
        <v>0</v>
      </c>
      <c r="C218" s="2097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098">
        <f>'2. T7 LAINAT'!B37</f>
        <v>0</v>
      </c>
      <c r="C219" s="2099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352" t="s">
        <v>554</v>
      </c>
      <c r="C220" s="2353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354" t="s">
        <v>564</v>
      </c>
      <c r="C222" s="2384"/>
      <c r="D222" s="1744">
        <f>'2. T7 LAINAT'!C40/1000</f>
        <v>0</v>
      </c>
      <c r="E222" s="1525"/>
      <c r="F222" s="1568">
        <f>'2. T7 LAINAT'!E40*100</f>
        <v>10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354" t="s">
        <v>665</v>
      </c>
      <c r="C224" s="2355"/>
      <c r="D224" s="1522">
        <f>'2. T7 LAINAT'!C42/1000</f>
        <v>0</v>
      </c>
      <c r="E224" s="1525"/>
      <c r="F224" s="1568">
        <f>'2. T7 LAINAT'!E42*100</f>
        <v>10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323" t="s">
        <v>565</v>
      </c>
      <c r="C226" s="2324"/>
      <c r="D226" s="2327">
        <f>'2. T7 LAINAT'!C44/1000</f>
        <v>0</v>
      </c>
      <c r="E226" s="2329"/>
      <c r="F226" s="2331">
        <f>'2. T7 LAINAT'!E44*100</f>
        <v>10</v>
      </c>
      <c r="G226" s="2333"/>
      <c r="H226" s="2335"/>
      <c r="I226" s="2331">
        <f>'2. T7 LAINAT'!H44/1000</f>
        <v>0</v>
      </c>
      <c r="J226" s="2333"/>
      <c r="K226" s="2335"/>
      <c r="L226" s="2337">
        <f>'2. T7 LAINAT'!K44/1000</f>
        <v>0</v>
      </c>
      <c r="M226" s="2333"/>
      <c r="N226" s="2335"/>
      <c r="O226" s="2337">
        <f>'2. T7 LAINAT'!N44/1000</f>
        <v>0</v>
      </c>
      <c r="P226" s="2333"/>
      <c r="Q226" s="2335"/>
      <c r="R226" s="2339">
        <f>'2. T7 LAINAT'!Q44/1000</f>
        <v>0</v>
      </c>
    </row>
    <row r="227" spans="2:18" ht="11.7" customHeight="1">
      <c r="B227" s="2325"/>
      <c r="C227" s="2326"/>
      <c r="D227" s="2328"/>
      <c r="E227" s="2330"/>
      <c r="F227" s="2332">
        <f>'2. T7 LAINAT'!E45*100</f>
        <v>0</v>
      </c>
      <c r="G227" s="2334"/>
      <c r="H227" s="2336"/>
      <c r="I227" s="2332">
        <f>'2. T7 LAINAT'!H45/1000</f>
        <v>0</v>
      </c>
      <c r="J227" s="2334"/>
      <c r="K227" s="2336"/>
      <c r="L227" s="2338">
        <f>'2. T7 LAINAT'!K45/1000</f>
        <v>0</v>
      </c>
      <c r="M227" s="2334"/>
      <c r="N227" s="2336"/>
      <c r="O227" s="2338">
        <f>'2. T7 LAINAT'!N45/1000</f>
        <v>0</v>
      </c>
      <c r="P227" s="2334"/>
      <c r="Q227" s="2336"/>
      <c r="R227" s="2340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347" t="s">
        <v>327</v>
      </c>
      <c r="C229" s="2348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354" t="s">
        <v>121</v>
      </c>
      <c r="C231" s="2355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110" t="s">
        <v>531</v>
      </c>
      <c r="D234" s="2110"/>
      <c r="E234" s="2110"/>
      <c r="F234" s="2110"/>
      <c r="G234" s="2110"/>
      <c r="H234" s="2110"/>
      <c r="I234" s="2110"/>
      <c r="J234" s="2161" t="str">
        <f>K109</f>
        <v>Ennuste 1</v>
      </c>
      <c r="K234" s="2162"/>
      <c r="L234" s="2161" t="str">
        <f>M109</f>
        <v>Ennuste 2</v>
      </c>
      <c r="M234" s="2162"/>
      <c r="N234" s="2161" t="str">
        <f>O109</f>
        <v>Ennuste 3</v>
      </c>
      <c r="O234" s="2162"/>
      <c r="P234" s="2161" t="str">
        <f>Q109</f>
        <v>Ennuste 4</v>
      </c>
      <c r="Q234" s="2162"/>
    </row>
    <row r="235" spans="2:18" ht="11.25" customHeight="1">
      <c r="B235" s="508"/>
      <c r="C235" s="2110"/>
      <c r="D235" s="2110"/>
      <c r="E235" s="2110"/>
      <c r="F235" s="2110"/>
      <c r="G235" s="2110"/>
      <c r="H235" s="2110"/>
      <c r="I235" s="2110"/>
      <c r="J235" s="2186">
        <f>K135</f>
        <v>2025</v>
      </c>
      <c r="K235" s="2187"/>
      <c r="L235" s="2186">
        <f>M135</f>
        <v>2026</v>
      </c>
      <c r="M235" s="2187"/>
      <c r="N235" s="2186">
        <f>O135</f>
        <v>2027</v>
      </c>
      <c r="O235" s="2187"/>
      <c r="P235" s="2186">
        <f>Q135</f>
        <v>2028</v>
      </c>
      <c r="Q235" s="2187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349"/>
      <c r="H236" s="2349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045" t="s">
        <v>301</v>
      </c>
      <c r="D237" s="2045"/>
      <c r="E237" s="2045"/>
      <c r="F237" s="2045"/>
      <c r="G237" s="2045"/>
      <c r="H237" s="2045"/>
      <c r="I237" s="2045"/>
      <c r="J237" s="2177">
        <f>'5. T4 RAHOITUSSUUN.'!Q27</f>
        <v>0</v>
      </c>
      <c r="K237" s="2177"/>
      <c r="L237" s="2177">
        <f>'5. T4 RAHOITUSSUUN.'!R27</f>
        <v>0</v>
      </c>
      <c r="M237" s="2177"/>
      <c r="N237" s="2177">
        <f>'5. T4 RAHOITUSSUUN.'!S27</f>
        <v>0</v>
      </c>
      <c r="O237" s="2177"/>
      <c r="P237" s="2177">
        <f>'5. T4 RAHOITUSSUUN.'!T27</f>
        <v>0</v>
      </c>
      <c r="Q237" s="2177"/>
      <c r="R237" s="854"/>
    </row>
    <row r="238" spans="2:18" ht="12.65" customHeight="1">
      <c r="B238" s="384"/>
      <c r="C238" s="1706"/>
      <c r="D238" s="2172" t="s">
        <v>322</v>
      </c>
      <c r="E238" s="2172"/>
      <c r="F238" s="2172"/>
      <c r="G238" s="2172"/>
      <c r="H238" s="2172"/>
      <c r="I238" s="2172"/>
      <c r="J238" s="2178">
        <f>'5. T4 RAHOITUSSUUN.'!Q28</f>
        <v>0</v>
      </c>
      <c r="K238" s="2178"/>
      <c r="L238" s="2178">
        <f>'5. T4 RAHOITUSSUUN.'!R28</f>
        <v>0</v>
      </c>
      <c r="M238" s="2178"/>
      <c r="N238" s="2178">
        <f>'5. T4 RAHOITUSSUUN.'!S28</f>
        <v>0</v>
      </c>
      <c r="O238" s="2178"/>
      <c r="P238" s="2178">
        <f>'5. T4 RAHOITUSSUUN.'!T28</f>
        <v>0</v>
      </c>
      <c r="Q238" s="2178"/>
      <c r="R238" s="856"/>
    </row>
    <row r="239" spans="2:18" ht="12.65" customHeight="1">
      <c r="C239" s="2106" t="s">
        <v>302</v>
      </c>
      <c r="D239" s="2106"/>
      <c r="E239" s="2106"/>
      <c r="F239" s="2106"/>
      <c r="G239" s="2106"/>
      <c r="H239" s="2106"/>
      <c r="I239" s="2106"/>
      <c r="J239" s="2177">
        <f>'5. T4 RAHOITUSSUUN.'!Q29</f>
        <v>0</v>
      </c>
      <c r="K239" s="2177"/>
      <c r="L239" s="2177">
        <f>'5. T4 RAHOITUSSUUN.'!R29</f>
        <v>0</v>
      </c>
      <c r="M239" s="2177"/>
      <c r="N239" s="2177">
        <f>'5. T4 RAHOITUSSUUN.'!S29</f>
        <v>0</v>
      </c>
      <c r="O239" s="2177"/>
      <c r="P239" s="2177">
        <f>'5. T4 RAHOITUSSUUN.'!T29</f>
        <v>0</v>
      </c>
      <c r="Q239" s="2177"/>
      <c r="R239" s="854"/>
    </row>
    <row r="240" spans="2:18" ht="12.65" customHeight="1">
      <c r="B240" s="384"/>
      <c r="C240" s="1706"/>
      <c r="D240" s="2172" t="s">
        <v>322</v>
      </c>
      <c r="E240" s="2172"/>
      <c r="F240" s="2172"/>
      <c r="G240" s="2172"/>
      <c r="H240" s="2172"/>
      <c r="I240" s="2172"/>
      <c r="J240" s="2178">
        <f>'5. T4 RAHOITUSSUUN.'!Q30</f>
        <v>0</v>
      </c>
      <c r="K240" s="2178"/>
      <c r="L240" s="2178">
        <f>'5. T4 RAHOITUSSUUN.'!R30</f>
        <v>0</v>
      </c>
      <c r="M240" s="2178"/>
      <c r="N240" s="2178">
        <f>'5. T4 RAHOITUSSUUN.'!S30</f>
        <v>0</v>
      </c>
      <c r="O240" s="2178"/>
      <c r="P240" s="2178">
        <f>'5. T4 RAHOITUSSUUN.'!T30</f>
        <v>0</v>
      </c>
      <c r="Q240" s="2178"/>
      <c r="R240" s="856"/>
    </row>
    <row r="241" spans="2:18" ht="12.65" customHeight="1">
      <c r="C241" s="2106" t="s">
        <v>448</v>
      </c>
      <c r="D241" s="2106"/>
      <c r="E241" s="2106"/>
      <c r="F241" s="2106"/>
      <c r="G241" s="2106"/>
      <c r="H241" s="2106"/>
      <c r="I241" s="2106"/>
      <c r="J241" s="2177">
        <f>'5. T4 RAHOITUSSUUN.'!Q31</f>
        <v>0</v>
      </c>
      <c r="K241" s="2177"/>
      <c r="L241" s="2177">
        <f>'5. T4 RAHOITUSSUUN.'!R31</f>
        <v>0</v>
      </c>
      <c r="M241" s="2177"/>
      <c r="N241" s="2177">
        <f>'5. T4 RAHOITUSSUUN.'!S31</f>
        <v>0</v>
      </c>
      <c r="O241" s="2177"/>
      <c r="P241" s="2177">
        <f>'5. T4 RAHOITUSSUUN.'!T31</f>
        <v>0</v>
      </c>
      <c r="Q241" s="2177"/>
      <c r="R241" s="854"/>
    </row>
    <row r="242" spans="2:18" ht="12.65" customHeight="1">
      <c r="C242" s="2106" t="s">
        <v>314</v>
      </c>
      <c r="D242" s="2106"/>
      <c r="E242" s="2106"/>
      <c r="F242" s="2106"/>
      <c r="G242" s="2106"/>
      <c r="H242" s="2106"/>
      <c r="I242" s="2106"/>
      <c r="J242" s="2177">
        <f>'5. T4 RAHOITUSSUUN.'!Q32</f>
        <v>0</v>
      </c>
      <c r="K242" s="2177"/>
      <c r="L242" s="2177">
        <f>'5. T4 RAHOITUSSUUN.'!R32</f>
        <v>0</v>
      </c>
      <c r="M242" s="2177"/>
      <c r="N242" s="2177">
        <f>'5. T4 RAHOITUSSUUN.'!S32</f>
        <v>0</v>
      </c>
      <c r="O242" s="2177"/>
      <c r="P242" s="2177">
        <f>'5. T4 RAHOITUSSUUN.'!T32</f>
        <v>0</v>
      </c>
      <c r="Q242" s="2177"/>
      <c r="R242" s="854"/>
    </row>
    <row r="243" spans="2:18" ht="12.65" customHeight="1">
      <c r="B243" s="384"/>
      <c r="C243" s="1707"/>
      <c r="D243" s="2344" t="s">
        <v>322</v>
      </c>
      <c r="E243" s="2344"/>
      <c r="F243" s="2344"/>
      <c r="G243" s="2344"/>
      <c r="H243" s="2344"/>
      <c r="I243" s="2344"/>
      <c r="J243" s="2342">
        <f>'5. T4 RAHOITUSSUUN.'!Q33</f>
        <v>0</v>
      </c>
      <c r="K243" s="2342"/>
      <c r="L243" s="2342">
        <f>'5. T4 RAHOITUSSUUN.'!R33</f>
        <v>0</v>
      </c>
      <c r="M243" s="2342"/>
      <c r="N243" s="2342">
        <f>'5. T4 RAHOITUSSUUN.'!S33</f>
        <v>0</v>
      </c>
      <c r="O243" s="2342"/>
      <c r="P243" s="2342">
        <f>'5. T4 RAHOITUSSUUN.'!T33</f>
        <v>0</v>
      </c>
      <c r="Q243" s="2342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106" t="s">
        <v>303</v>
      </c>
      <c r="D245" s="2106"/>
      <c r="E245" s="2106"/>
      <c r="F245" s="2106"/>
      <c r="G245" s="2106"/>
      <c r="H245" s="2106"/>
      <c r="I245" s="2106"/>
      <c r="J245" s="2343">
        <f>'5. T4 RAHOITUSSUUN.'!Q35</f>
        <v>0</v>
      </c>
      <c r="K245" s="2343"/>
      <c r="L245" s="2343">
        <f>'5. T4 RAHOITUSSUUN.'!R35</f>
        <v>0</v>
      </c>
      <c r="M245" s="2343"/>
      <c r="N245" s="2343">
        <f>'5. T4 RAHOITUSSUUN.'!S35</f>
        <v>0</v>
      </c>
      <c r="O245" s="2343"/>
      <c r="P245" s="2343">
        <f>'5. T4 RAHOITUSSUUN.'!T35</f>
        <v>0</v>
      </c>
      <c r="Q245" s="2343"/>
      <c r="R245" s="858"/>
    </row>
    <row r="246" spans="2:18" ht="12.65" customHeight="1">
      <c r="B246" s="384"/>
      <c r="C246" s="1706"/>
      <c r="D246" s="2345" t="s">
        <v>322</v>
      </c>
      <c r="E246" s="2345"/>
      <c r="F246" s="2345"/>
      <c r="G246" s="2345"/>
      <c r="H246" s="2345"/>
      <c r="I246" s="2345"/>
      <c r="J246" s="2185">
        <f>'5. T4 RAHOITUSSUUN.'!Q36</f>
        <v>0</v>
      </c>
      <c r="K246" s="2185"/>
      <c r="L246" s="2185">
        <f>'5. T4 RAHOITUSSUUN.'!R36</f>
        <v>0</v>
      </c>
      <c r="M246" s="2185"/>
      <c r="N246" s="2185">
        <f>'5. T4 RAHOITUSSUUN.'!S36</f>
        <v>0</v>
      </c>
      <c r="O246" s="2185"/>
      <c r="P246" s="2185">
        <f>'5. T4 RAHOITUSSUUN.'!T36</f>
        <v>0</v>
      </c>
      <c r="Q246" s="2185"/>
      <c r="R246" s="714"/>
    </row>
    <row r="247" spans="2:18" ht="12.65" customHeight="1">
      <c r="C247" s="2106" t="s">
        <v>542</v>
      </c>
      <c r="D247" s="2106"/>
      <c r="E247" s="2106"/>
      <c r="F247" s="2106"/>
      <c r="G247" s="2106"/>
      <c r="H247" s="2106"/>
      <c r="I247" s="2106"/>
      <c r="J247" s="2184">
        <f>'5. T4 RAHOITUSSUUN.'!Q37</f>
        <v>0</v>
      </c>
      <c r="K247" s="2184"/>
      <c r="L247" s="2184">
        <f>'5. T4 RAHOITUSSUUN.'!R37</f>
        <v>0</v>
      </c>
      <c r="M247" s="2184"/>
      <c r="N247" s="2184">
        <f>'5. T4 RAHOITUSSUUN.'!S37</f>
        <v>0</v>
      </c>
      <c r="O247" s="2184"/>
      <c r="P247" s="2184">
        <f>'5. T4 RAHOITUSSUUN.'!T37</f>
        <v>0</v>
      </c>
      <c r="Q247" s="2184"/>
      <c r="R247" s="857"/>
    </row>
    <row r="248" spans="2:18" ht="12.65" customHeight="1">
      <c r="B248" s="384"/>
      <c r="C248" s="1707"/>
      <c r="D248" s="2341" t="s">
        <v>322</v>
      </c>
      <c r="E248" s="2341"/>
      <c r="F248" s="2341"/>
      <c r="G248" s="2341"/>
      <c r="H248" s="2341"/>
      <c r="I248" s="2341"/>
      <c r="J248" s="2185" t="str">
        <f>'5. T4 RAHOITUSSUUN.'!Q38</f>
        <v/>
      </c>
      <c r="K248" s="2185"/>
      <c r="L248" s="2185" t="str">
        <f>'5. T4 RAHOITUSSUUN.'!R38</f>
        <v/>
      </c>
      <c r="M248" s="2185"/>
      <c r="N248" s="2185" t="str">
        <f>'5. T4 RAHOITUSSUUN.'!S38</f>
        <v/>
      </c>
      <c r="O248" s="2185"/>
      <c r="P248" s="2185" t="str">
        <f>'5. T4 RAHOITUSSUUN.'!T38</f>
        <v/>
      </c>
      <c r="Q248" s="2185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tarjoaa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374" t="str">
        <f>OHJE!G8</f>
        <v>Forssan Yrityskehitys Oy</v>
      </c>
      <c r="C251" s="2374"/>
      <c r="D251" s="2374"/>
      <c r="E251" s="2374"/>
      <c r="F251" s="2374"/>
      <c r="G251" s="2374"/>
      <c r="H251" s="2374"/>
      <c r="I251" s="2374"/>
      <c r="J251" s="2374"/>
      <c r="K251" s="2374"/>
      <c r="L251" s="2374"/>
      <c r="M251" s="2374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322"/>
      <c r="K253" s="2322"/>
      <c r="L253" s="2322"/>
      <c r="M253" s="2322"/>
      <c r="N253" s="2322"/>
      <c r="O253" s="2322"/>
      <c r="P253" s="2322"/>
      <c r="Q253" s="2322"/>
      <c r="R253" s="2322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183"/>
      <c r="N255" s="2183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tarjoaa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374" t="str">
        <f>OHJE!G8</f>
        <v>Forssan Yrityskehitys Oy</v>
      </c>
      <c r="C323" s="2374"/>
      <c r="D323" s="2374"/>
      <c r="E323" s="2374"/>
      <c r="F323" s="2374"/>
      <c r="G323" s="2374"/>
      <c r="H323" s="2374"/>
      <c r="I323" s="2374"/>
      <c r="J323" s="2374"/>
      <c r="K323" s="2374"/>
      <c r="L323" s="2374"/>
      <c r="M323" s="2374"/>
      <c r="R323" s="1561" t="s">
        <v>637</v>
      </c>
    </row>
    <row r="324" spans="2:18">
      <c r="B324" s="1826" t="s">
        <v>0</v>
      </c>
      <c r="C324" s="1826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830" t="s">
        <v>499</v>
      </c>
      <c r="C3" s="1830"/>
      <c r="D3" s="1830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830"/>
      <c r="C4" s="1830"/>
      <c r="D4" s="1830"/>
      <c r="E4" s="1753"/>
      <c r="F4" s="1757">
        <v>0</v>
      </c>
      <c r="G4" s="1766"/>
      <c r="H4" s="1758"/>
      <c r="O4" s="1833"/>
      <c r="P4" s="1833"/>
      <c r="Q4" s="597"/>
    </row>
    <row r="5" spans="1:19" ht="7.5" customHeight="1" thickBot="1">
      <c r="E5" s="1753"/>
      <c r="F5" s="1836"/>
      <c r="G5" s="1837"/>
      <c r="H5" s="42"/>
      <c r="I5" s="25"/>
    </row>
    <row r="6" spans="1:19">
      <c r="B6" s="51" t="s">
        <v>690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2511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839"/>
      <c r="C7" s="1839"/>
      <c r="D7" s="1839"/>
      <c r="E7" s="1840"/>
      <c r="F7" s="1841"/>
      <c r="G7" s="1842"/>
      <c r="H7" s="1843"/>
      <c r="I7" s="1843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691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839"/>
      <c r="C9" s="1839"/>
      <c r="D9" s="1839"/>
      <c r="E9" s="1840"/>
      <c r="F9" s="1844"/>
      <c r="G9" s="1845"/>
      <c r="H9" s="1845"/>
      <c r="I9" s="1845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693</v>
      </c>
      <c r="C10" s="65"/>
      <c r="D10" s="65"/>
      <c r="E10" s="1755"/>
      <c r="F10" s="1838" t="s">
        <v>669</v>
      </c>
      <c r="G10" s="1838"/>
      <c r="H10" s="1838"/>
      <c r="I10" s="1838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846"/>
      <c r="C11" s="1846"/>
      <c r="D11" s="1846"/>
      <c r="E11" s="1847"/>
      <c r="F11" s="1844"/>
      <c r="G11" s="1845"/>
      <c r="H11" s="1845"/>
      <c r="I11" s="1845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846"/>
      <c r="C12" s="1846"/>
      <c r="D12" s="1846"/>
      <c r="E12" s="1847"/>
      <c r="F12" s="1838" t="s">
        <v>670</v>
      </c>
      <c r="G12" s="1838"/>
      <c r="H12" s="1838"/>
      <c r="I12" s="1838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848"/>
      <c r="C13" s="1848"/>
      <c r="D13" s="1848"/>
      <c r="E13" s="1849"/>
      <c r="F13" s="1831"/>
      <c r="G13" s="1832"/>
      <c r="H13" s="1832"/>
      <c r="I13" s="1832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854" t="s">
        <v>649</v>
      </c>
      <c r="C15" s="1855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834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856"/>
      <c r="C16" s="1857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835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858" t="s">
        <v>651</v>
      </c>
      <c r="D20" s="1859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858" t="s">
        <v>656</v>
      </c>
      <c r="D24" s="1859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858" t="s">
        <v>508</v>
      </c>
      <c r="D27" s="1859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858" t="s">
        <v>507</v>
      </c>
      <c r="D30" s="1859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858" t="s">
        <v>509</v>
      </c>
      <c r="D32" s="1859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858" t="s">
        <v>249</v>
      </c>
      <c r="D35" s="1859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678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674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673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854" t="s">
        <v>650</v>
      </c>
      <c r="C44" s="1855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834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856"/>
      <c r="C45" s="1857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835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852" t="s">
        <v>534</v>
      </c>
      <c r="C46" s="1853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858" t="s">
        <v>422</v>
      </c>
      <c r="D49" s="1859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858" t="s">
        <v>384</v>
      </c>
      <c r="D51" s="1859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860" t="s">
        <v>86</v>
      </c>
      <c r="D52" s="1861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850" t="s">
        <v>535</v>
      </c>
      <c r="C53" s="1851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862">
        <v>0</v>
      </c>
      <c r="P54" s="1860"/>
      <c r="Q54" s="1860"/>
      <c r="R54" s="1860"/>
      <c r="S54" s="1863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862">
        <v>0</v>
      </c>
      <c r="P55" s="1860"/>
      <c r="Q55" s="1860"/>
      <c r="R55" s="1860"/>
      <c r="S55" s="1863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862"/>
      <c r="P56" s="1860"/>
      <c r="Q56" s="1860"/>
      <c r="R56" s="1860"/>
      <c r="S56" s="1863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862"/>
      <c r="P57" s="1860"/>
      <c r="Q57" s="1860"/>
      <c r="R57" s="1860"/>
      <c r="S57" s="1863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tarjoaa</v>
      </c>
    </row>
    <row r="67" spans="2:9">
      <c r="B67" s="54" t="s">
        <v>418</v>
      </c>
      <c r="C67" s="54"/>
      <c r="I67" s="445" t="str">
        <f>OHJE!G8</f>
        <v>Forssan Yrityskehitys Oy</v>
      </c>
    </row>
    <row r="68" spans="2:9">
      <c r="B68" s="1826"/>
      <c r="C68" s="1826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O54:S54"/>
    <mergeCell ref="O56:S56"/>
    <mergeCell ref="O55:S55"/>
    <mergeCell ref="O57:S57"/>
    <mergeCell ref="B68:C68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680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681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682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B13" sqref="B13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864" t="s">
        <v>498</v>
      </c>
      <c r="C2" s="1864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864"/>
      <c r="C3" s="1864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867">
        <f>'1. T1 INVESTOINTISUUN.'!B7:E7</f>
        <v>0</v>
      </c>
      <c r="C6" s="1867"/>
      <c r="D6" s="1867"/>
      <c r="E6" s="76"/>
      <c r="F6" s="1520">
        <f>'1. T1 INVESTOINTISUUN.'!F7</f>
        <v>0</v>
      </c>
      <c r="G6" s="1520"/>
      <c r="H6" s="639"/>
      <c r="I6" s="639"/>
      <c r="J6" s="1867">
        <f>'1. T1 INVESTOINTISUUN.'!B9</f>
        <v>0</v>
      </c>
      <c r="K6" s="1867"/>
      <c r="L6" s="1867"/>
      <c r="M6" s="1867"/>
      <c r="N6" s="888"/>
      <c r="O6" s="1872">
        <f>'1. T1 INVESTOINTISUUN.'!F4</f>
        <v>0</v>
      </c>
      <c r="P6" s="1872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883" t="s">
        <v>552</v>
      </c>
      <c r="C8" s="1874" t="s">
        <v>634</v>
      </c>
      <c r="D8" s="1877" t="s">
        <v>629</v>
      </c>
      <c r="E8" s="1880" t="s">
        <v>117</v>
      </c>
      <c r="F8" s="1885" t="s">
        <v>532</v>
      </c>
      <c r="G8" s="1886"/>
      <c r="H8" s="1886"/>
      <c r="I8" s="1886"/>
      <c r="J8" s="1886"/>
      <c r="K8" s="1886"/>
      <c r="L8" s="1886"/>
      <c r="M8" s="1886"/>
      <c r="N8" s="1886"/>
      <c r="O8" s="1886"/>
      <c r="P8" s="1886"/>
      <c r="Q8" s="1887"/>
    </row>
    <row r="9" spans="1:19" s="55" customFormat="1" ht="12.75" customHeight="1">
      <c r="B9" s="1884"/>
      <c r="C9" s="1875"/>
      <c r="D9" s="1878"/>
      <c r="E9" s="1881"/>
      <c r="F9" s="1870" t="str">
        <f>'1. T1 INVESTOINTISUUN.'!E15</f>
        <v>Ennuste 1</v>
      </c>
      <c r="G9" s="1871"/>
      <c r="H9" s="1871"/>
      <c r="I9" s="1870" t="str">
        <f>'1. T1 INVESTOINTISUUN.'!F15</f>
        <v>Ennuste 2</v>
      </c>
      <c r="J9" s="1871"/>
      <c r="K9" s="1871"/>
      <c r="L9" s="1870" t="str">
        <f>'1. T1 INVESTOINTISUUN.'!G15</f>
        <v>Ennuste 3</v>
      </c>
      <c r="M9" s="1871"/>
      <c r="N9" s="1873"/>
      <c r="O9" s="1871" t="s">
        <v>269</v>
      </c>
      <c r="P9" s="1871"/>
      <c r="Q9" s="1873"/>
    </row>
    <row r="10" spans="1:19" s="55" customFormat="1" ht="12.75" customHeight="1" thickBot="1">
      <c r="B10" s="1342" t="s">
        <v>415</v>
      </c>
      <c r="C10" s="1875"/>
      <c r="D10" s="1878"/>
      <c r="E10" s="1881"/>
      <c r="F10" s="1865">
        <f>'1. T1 INVESTOINTISUUN.'!E16</f>
        <v>2025</v>
      </c>
      <c r="G10" s="1866"/>
      <c r="H10" s="1866"/>
      <c r="I10" s="1865">
        <f>'1. T1 INVESTOINTISUUN.'!F16</f>
        <v>2026</v>
      </c>
      <c r="J10" s="1866"/>
      <c r="K10" s="1866"/>
      <c r="L10" s="1865">
        <f>'1. T1 INVESTOINTISUUN.'!G16</f>
        <v>2027</v>
      </c>
      <c r="M10" s="1866"/>
      <c r="N10" s="1869"/>
      <c r="O10" s="1868">
        <f>'1. T1 INVESTOINTISUUN.'!H16</f>
        <v>2028</v>
      </c>
      <c r="P10" s="1866"/>
      <c r="Q10" s="1869"/>
    </row>
    <row r="11" spans="1:19" s="55" customFormat="1" ht="3" hidden="1" customHeight="1" thickBot="1">
      <c r="B11" s="890"/>
      <c r="C11" s="1876"/>
      <c r="D11" s="1879"/>
      <c r="E11" s="1882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0.1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0.1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672</v>
      </c>
      <c r="C44" s="1017">
        <v>0</v>
      </c>
      <c r="D44" s="1018"/>
      <c r="E44" s="1019">
        <v>0.1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tarjoaa</v>
      </c>
    </row>
    <row r="51" spans="2:17">
      <c r="B51" s="1826" t="s">
        <v>418</v>
      </c>
      <c r="C51" s="1826"/>
      <c r="D51" s="1826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Forssan Yrityskehitys Oy</v>
      </c>
    </row>
    <row r="52" spans="2:17">
      <c r="B52" s="1826"/>
      <c r="C52" s="1826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  <mergeCell ref="B2:C3"/>
    <mergeCell ref="I10:K10"/>
    <mergeCell ref="B6:D6"/>
    <mergeCell ref="O10:Q10"/>
    <mergeCell ref="I9:K9"/>
    <mergeCell ref="L10:N10"/>
    <mergeCell ref="F10:H10"/>
    <mergeCell ref="J6:M6"/>
    <mergeCell ref="O6:P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898" t="s">
        <v>80</v>
      </c>
      <c r="E4" s="1898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867">
        <f>'7. T2 TULOSSUUN.'!B5:D5</f>
        <v>0</v>
      </c>
      <c r="C5" s="1867"/>
      <c r="D5" s="1872">
        <f>'1. T1 INVESTOINTISUUN.'!F4</f>
        <v>0</v>
      </c>
      <c r="E5" s="1867"/>
      <c r="F5" s="76"/>
      <c r="G5" s="76"/>
      <c r="H5" s="640"/>
      <c r="I5" s="76"/>
      <c r="J5" s="76"/>
      <c r="K5" s="76"/>
      <c r="L5" s="76"/>
      <c r="M5" s="1833"/>
      <c r="N5" s="1833"/>
      <c r="O5" s="1833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899" t="str">
        <f>IF(D10=12,"HINNAT ILMAN ARVONLISÄVEROA","HINNAT ILMAN ARVONLISÄVEROA. ENNUSTE 2-TILIKAUSI. HUOMAA TILIKAUDEN PITUUS!")</f>
        <v>HINNAT ILMAN ARVONLISÄVEROA</v>
      </c>
      <c r="C7" s="1900"/>
      <c r="D7" s="1894" t="str">
        <f>'1. T1 INVESTOINTISUUN.'!E15</f>
        <v>Ennuste 1</v>
      </c>
      <c r="E7" s="1895"/>
      <c r="F7" s="1894" t="s">
        <v>93</v>
      </c>
      <c r="G7" s="1895"/>
      <c r="H7" s="1894" t="s">
        <v>95</v>
      </c>
      <c r="I7" s="1895"/>
      <c r="J7" s="1894" t="s">
        <v>269</v>
      </c>
      <c r="K7" s="1895"/>
      <c r="L7" s="26"/>
      <c r="M7" s="2512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01" t="s">
        <v>642</v>
      </c>
      <c r="C8" s="1902"/>
      <c r="D8" s="1892">
        <f>'7. T2 TULOSSUUN.'!G8</f>
        <v>2025</v>
      </c>
      <c r="E8" s="1893"/>
      <c r="F8" s="1892">
        <f>'7. T2 TULOSSUUN.'!I8</f>
        <v>2026</v>
      </c>
      <c r="G8" s="1893"/>
      <c r="H8" s="1892">
        <f>'7. T2 TULOSSUUN.'!K8</f>
        <v>2027</v>
      </c>
      <c r="I8" s="1893"/>
      <c r="J8" s="1892">
        <f>'1. T1 INVESTOINTISUUN.'!H16</f>
        <v>2028</v>
      </c>
      <c r="K8" s="1893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03"/>
      <c r="C9" s="1904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890">
        <v>12</v>
      </c>
      <c r="E10" s="1891"/>
      <c r="F10" s="1888" t="str">
        <f>'7. T2 TULOSSUUN.'!I10</f>
        <v>12</v>
      </c>
      <c r="G10" s="1889"/>
      <c r="H10" s="1888" t="str">
        <f>'7. T2 TULOSSUUN.'!K10</f>
        <v>12</v>
      </c>
      <c r="I10" s="1889"/>
      <c r="J10" s="1888" t="str">
        <f>'7. T2 TULOSSUUN.'!M10</f>
        <v>12</v>
      </c>
      <c r="K10" s="1889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896"/>
      <c r="N11" s="1897"/>
      <c r="O11" s="1897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677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tarjoaa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Forssan Yrityskehitys Oy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26"/>
      <c r="C135" s="1826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B135:C135"/>
    <mergeCell ref="D8:E8"/>
    <mergeCell ref="F8:G8"/>
    <mergeCell ref="B5:C5"/>
    <mergeCell ref="D4:E4"/>
    <mergeCell ref="B7:C7"/>
    <mergeCell ref="B8:C9"/>
    <mergeCell ref="M11:O11"/>
    <mergeCell ref="F7:G7"/>
    <mergeCell ref="D7:E7"/>
    <mergeCell ref="J7:K7"/>
    <mergeCell ref="J8:K8"/>
    <mergeCell ref="M5:O5"/>
    <mergeCell ref="J10:K10"/>
    <mergeCell ref="H10:I10"/>
    <mergeCell ref="F10:G10"/>
    <mergeCell ref="D10:E10"/>
    <mergeCell ref="H8:I8"/>
    <mergeCell ref="H7:I7"/>
    <mergeCell ref="D5:E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10">
        <f>'7. T2 TULOSSUUN.'!B5:D5</f>
        <v>0</v>
      </c>
      <c r="C5" s="1910"/>
      <c r="D5" s="1910"/>
      <c r="E5" s="641"/>
      <c r="F5" s="1521">
        <f>'1. T1 INVESTOINTISUUN.'!F4</f>
        <v>0</v>
      </c>
      <c r="G5" s="117"/>
      <c r="H5" s="117"/>
      <c r="I5" s="22"/>
      <c r="J5" s="1833"/>
      <c r="K5" s="1833"/>
      <c r="L5" s="1833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11"/>
      <c r="C7" s="1912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13"/>
      <c r="C8" s="1914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685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686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689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688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687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2513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15" t="s">
        <v>523</v>
      </c>
      <c r="M16" s="1915"/>
      <c r="N16" s="1915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08"/>
      <c r="K18" s="1909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683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08"/>
      <c r="K19" s="1909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05" t="s">
        <v>516</v>
      </c>
      <c r="C20" s="1906"/>
      <c r="D20" s="1907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08"/>
      <c r="K24" s="1909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683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08"/>
      <c r="K25" s="1909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05" t="s">
        <v>516</v>
      </c>
      <c r="C26" s="1906"/>
      <c r="D26" s="1907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08"/>
      <c r="K30" s="1909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684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08"/>
      <c r="K31" s="1909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05" t="s">
        <v>516</v>
      </c>
      <c r="C32" s="1906"/>
      <c r="D32" s="1907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08"/>
      <c r="K36" s="1909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684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08"/>
      <c r="K37" s="1909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05" t="s">
        <v>516</v>
      </c>
      <c r="C38" s="1906"/>
      <c r="D38" s="1907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08"/>
      <c r="K42" s="1909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683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08"/>
      <c r="K43" s="1909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05" t="s">
        <v>516</v>
      </c>
      <c r="C44" s="1906"/>
      <c r="D44" s="1907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08"/>
      <c r="K48" s="1909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683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08"/>
      <c r="K49" s="1909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05" t="s">
        <v>516</v>
      </c>
      <c r="C50" s="1906"/>
      <c r="D50" s="1907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16"/>
      <c r="K52" s="1917"/>
      <c r="L52" s="1917"/>
      <c r="M52" s="1917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08"/>
      <c r="K54" s="1909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683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08"/>
      <c r="K55" s="1909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05" t="s">
        <v>516</v>
      </c>
      <c r="C56" s="1906"/>
      <c r="D56" s="1907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16"/>
      <c r="K58" s="1917"/>
      <c r="L58" s="1917"/>
      <c r="M58" s="1917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08"/>
      <c r="K60" s="1909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683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08"/>
      <c r="K61" s="1909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05" t="s">
        <v>516</v>
      </c>
      <c r="C62" s="1906"/>
      <c r="D62" s="1907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16"/>
      <c r="K64" s="1917"/>
      <c r="L64" s="1917"/>
      <c r="M64" s="1917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08"/>
      <c r="K66" s="1909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683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08"/>
      <c r="K67" s="1909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05" t="s">
        <v>516</v>
      </c>
      <c r="C68" s="1906"/>
      <c r="D68" s="1907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tarjoaa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Forssan Yrityskehitys Oy</v>
      </c>
    </row>
    <row r="73" spans="2:22">
      <c r="B73" s="1826"/>
      <c r="C73" s="1826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18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19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1937"/>
      <c r="G3" s="1938"/>
      <c r="H3" s="1938"/>
      <c r="I3" s="1938"/>
      <c r="J3" s="1939"/>
      <c r="K3" s="1951" t="str">
        <f>'2. T7 LAINAT'!F9</f>
        <v>Ennuste 1</v>
      </c>
      <c r="L3" s="1952"/>
      <c r="M3" s="1952"/>
      <c r="N3" s="1952"/>
      <c r="O3" s="1952"/>
      <c r="P3" s="1953"/>
      <c r="Q3" s="1951" t="str">
        <f>'2. T7 LAINAT'!I9</f>
        <v>Ennuste 2</v>
      </c>
      <c r="R3" s="1952"/>
      <c r="S3" s="1952"/>
      <c r="T3" s="1952"/>
      <c r="U3" s="1952"/>
      <c r="V3" s="1953"/>
      <c r="W3" s="1951" t="str">
        <f>'2. T7 LAINAT'!L9</f>
        <v>Ennuste 3</v>
      </c>
      <c r="X3" s="1952"/>
      <c r="Y3" s="1952"/>
      <c r="Z3" s="1952"/>
      <c r="AA3" s="1952"/>
      <c r="AB3" s="1953"/>
      <c r="AC3" s="1951" t="s">
        <v>269</v>
      </c>
      <c r="AD3" s="1952"/>
      <c r="AE3" s="1952"/>
      <c r="AF3" s="1952"/>
      <c r="AG3" s="1952"/>
      <c r="AH3" s="1953"/>
      <c r="AI3" s="1951" t="s">
        <v>281</v>
      </c>
      <c r="AJ3" s="1952"/>
      <c r="AK3" s="1952"/>
      <c r="AL3" s="1952"/>
      <c r="AM3" s="1952"/>
      <c r="AN3" s="1953"/>
    </row>
    <row r="4" spans="2:40">
      <c r="F4" s="1934"/>
      <c r="G4" s="1935"/>
      <c r="H4" s="1935"/>
      <c r="I4" s="1935"/>
      <c r="J4" s="1936"/>
      <c r="K4" s="1954">
        <f>'2. T7 LAINAT'!F10</f>
        <v>2025</v>
      </c>
      <c r="L4" s="1955"/>
      <c r="M4" s="1955"/>
      <c r="N4" s="1955"/>
      <c r="O4" s="1955"/>
      <c r="P4" s="1956"/>
      <c r="Q4" s="1954">
        <f>'2. T7 LAINAT'!I10</f>
        <v>2026</v>
      </c>
      <c r="R4" s="1955"/>
      <c r="S4" s="1955"/>
      <c r="T4" s="1955"/>
      <c r="U4" s="1955"/>
      <c r="V4" s="1956"/>
      <c r="W4" s="1954">
        <f>'2. T7 LAINAT'!L10</f>
        <v>2027</v>
      </c>
      <c r="X4" s="1955"/>
      <c r="Y4" s="1955"/>
      <c r="Z4" s="1955"/>
      <c r="AA4" s="1955"/>
      <c r="AB4" s="1956"/>
      <c r="AC4" s="1954">
        <f>'2. T7 LAINAT'!O10</f>
        <v>2028</v>
      </c>
      <c r="AD4" s="1955"/>
      <c r="AE4" s="1955"/>
      <c r="AF4" s="1955"/>
      <c r="AG4" s="1955"/>
      <c r="AH4" s="1956"/>
      <c r="AI4" s="1954">
        <f>'2. T7 LAINAT'!O10+1</f>
        <v>2029</v>
      </c>
      <c r="AJ4" s="1955"/>
      <c r="AK4" s="1955"/>
      <c r="AL4" s="1955"/>
      <c r="AM4" s="1955"/>
      <c r="AN4" s="1956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1940"/>
      <c r="G27" s="1938"/>
      <c r="H27" s="1938"/>
      <c r="I27" s="1938"/>
      <c r="J27" s="1938"/>
      <c r="K27" s="1920" t="str">
        <f>K3</f>
        <v>Ennuste 1</v>
      </c>
      <c r="L27" s="1921"/>
      <c r="M27" s="1921"/>
      <c r="N27" s="1921"/>
      <c r="O27" s="1921"/>
      <c r="P27" s="1922"/>
      <c r="Q27" s="1920" t="str">
        <f>Q3</f>
        <v>Ennuste 2</v>
      </c>
      <c r="R27" s="1921"/>
      <c r="S27" s="1921"/>
      <c r="T27" s="1921"/>
      <c r="U27" s="1921"/>
      <c r="V27" s="1922"/>
      <c r="W27" s="1920" t="str">
        <f>W3</f>
        <v>Ennuste 3</v>
      </c>
      <c r="X27" s="1921"/>
      <c r="Y27" s="1921"/>
      <c r="Z27" s="1921"/>
      <c r="AA27" s="1921"/>
      <c r="AB27" s="1922"/>
      <c r="AC27" s="1920" t="s">
        <v>269</v>
      </c>
      <c r="AD27" s="1921"/>
      <c r="AE27" s="1921"/>
      <c r="AF27" s="1921"/>
      <c r="AG27" s="1921"/>
      <c r="AH27" s="1922"/>
      <c r="AI27" s="1920" t="s">
        <v>281</v>
      </c>
      <c r="AJ27" s="1921"/>
      <c r="AK27" s="1921"/>
      <c r="AL27" s="1921"/>
      <c r="AM27" s="1921"/>
      <c r="AN27" s="1922"/>
    </row>
    <row r="28" spans="2:40" ht="12.9" thickBot="1">
      <c r="C28" s="6" t="s">
        <v>122</v>
      </c>
      <c r="D28" s="6" t="s">
        <v>128</v>
      </c>
      <c r="E28" s="6" t="s">
        <v>119</v>
      </c>
      <c r="F28" s="1948"/>
      <c r="G28" s="1949"/>
      <c r="H28" s="1949"/>
      <c r="I28" s="1949"/>
      <c r="J28" s="1949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1941">
        <f>F4</f>
        <v>0</v>
      </c>
      <c r="G43" s="1941"/>
      <c r="H43" s="1941"/>
      <c r="I43" s="1941"/>
      <c r="J43" s="1942"/>
      <c r="K43" s="1923">
        <f>K4</f>
        <v>2025</v>
      </c>
      <c r="L43" s="1924"/>
      <c r="M43" s="1924"/>
      <c r="N43" s="1924"/>
      <c r="O43" s="1924"/>
      <c r="P43" s="1925"/>
      <c r="Q43" s="1923">
        <f>Q4</f>
        <v>2026</v>
      </c>
      <c r="R43" s="1924"/>
      <c r="S43" s="1924"/>
      <c r="T43" s="1924"/>
      <c r="U43" s="1924"/>
      <c r="V43" s="1925"/>
      <c r="W43" s="1923">
        <f>W4</f>
        <v>2027</v>
      </c>
      <c r="X43" s="1924"/>
      <c r="Y43" s="1924"/>
      <c r="Z43" s="1924"/>
      <c r="AA43" s="1924"/>
      <c r="AB43" s="1925"/>
      <c r="AC43" s="1923">
        <f>AC4</f>
        <v>2028</v>
      </c>
      <c r="AD43" s="1924"/>
      <c r="AE43" s="1924"/>
      <c r="AF43" s="1924"/>
      <c r="AG43" s="1924"/>
      <c r="AH43" s="1925"/>
      <c r="AI43" s="1923">
        <f>AI4</f>
        <v>2029</v>
      </c>
      <c r="AJ43" s="1924"/>
      <c r="AK43" s="1924"/>
      <c r="AL43" s="1924"/>
      <c r="AM43" s="1924"/>
      <c r="AN43" s="1925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1947"/>
      <c r="D56" s="1946"/>
      <c r="E56" s="1945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1946"/>
      <c r="G56" s="1945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1946"/>
      <c r="I56" s="1945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1946"/>
      <c r="K56" s="1926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1926"/>
    </row>
    <row r="57" spans="2:40">
      <c r="B57" s="1660" t="s">
        <v>194</v>
      </c>
      <c r="C57" s="1611"/>
      <c r="D57" s="1610"/>
      <c r="E57" s="1945">
        <f>E56*'8. T5 KASSABUDJETTI'!$F$30%</f>
        <v>0</v>
      </c>
      <c r="F57" s="1946"/>
      <c r="G57" s="1945">
        <f>G56*'8. T5 KASSABUDJETTI'!$F$30%</f>
        <v>0</v>
      </c>
      <c r="H57" s="1947"/>
      <c r="I57" s="1945">
        <f>I56*'8. T5 KASSABUDJETTI'!$F$30%</f>
        <v>0</v>
      </c>
      <c r="J57" s="1947"/>
      <c r="K57" s="1926">
        <f>K56*'8. T5 KASSABUDJETTI'!$F$30%</f>
        <v>0</v>
      </c>
      <c r="L57" s="1926"/>
    </row>
    <row r="58" spans="2:40">
      <c r="B58" s="1660" t="s">
        <v>582</v>
      </c>
      <c r="C58" s="1661"/>
      <c r="D58" s="410"/>
      <c r="E58" s="1943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1944"/>
      <c r="G58" s="1943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1944"/>
      <c r="I58" s="1943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1944"/>
      <c r="K58" s="1932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1932"/>
    </row>
    <row r="59" spans="2:40">
      <c r="B59" s="363" t="s">
        <v>459</v>
      </c>
      <c r="C59" s="1662"/>
      <c r="D59" s="409"/>
      <c r="E59" s="1929">
        <f>E56-'3. E1 KUSTANNUKSET'!D53-'3. E1 KUSTANNUKSET'!D65-'3. E1 KUSTANNUKSET'!D77</f>
        <v>0</v>
      </c>
      <c r="F59" s="1929"/>
      <c r="G59" s="1929">
        <f>G56-'3. E1 KUSTANNUKSET'!F53-'3. E1 KUSTANNUKSET'!F65-'3. E1 KUSTANNUKSET'!F77</f>
        <v>0</v>
      </c>
      <c r="H59" s="1950"/>
      <c r="I59" s="1929">
        <f>I56-'3. E1 KUSTANNUKSET'!H53-'3. E1 KUSTANNUKSET'!H65-'3. E1 KUSTANNUKSET'!H77</f>
        <v>0</v>
      </c>
      <c r="J59" s="1950"/>
      <c r="K59" s="1929">
        <f>K56-'3. E1 KUSTANNUKSET'!J53-'3. E1 KUSTANNUKSET'!J65-'3. E1 KUSTANNUKSET'!J77</f>
        <v>0</v>
      </c>
      <c r="L59" s="1929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1930" t="s">
        <v>101</v>
      </c>
      <c r="L62" s="1931"/>
      <c r="M62" s="1930" t="s">
        <v>94</v>
      </c>
      <c r="N62" s="1931"/>
      <c r="O62" s="1930" t="s">
        <v>93</v>
      </c>
      <c r="P62" s="1931"/>
      <c r="Q62" s="1930" t="s">
        <v>95</v>
      </c>
      <c r="R62" s="1931"/>
      <c r="S62" s="1930" t="str">
        <f>AC3</f>
        <v>Ennuste 4</v>
      </c>
      <c r="T62" s="1931"/>
    </row>
    <row r="63" spans="2:40">
      <c r="B63" s="202"/>
      <c r="D63" s="127"/>
      <c r="E63" s="127"/>
      <c r="F63" s="127"/>
      <c r="G63" s="127"/>
      <c r="J63" s="38"/>
      <c r="K63" s="1927">
        <f>F4</f>
        <v>0</v>
      </c>
      <c r="L63" s="1928"/>
      <c r="M63" s="1927">
        <f>K4</f>
        <v>2025</v>
      </c>
      <c r="N63" s="1928"/>
      <c r="O63" s="1927">
        <f>Q4</f>
        <v>2026</v>
      </c>
      <c r="P63" s="1928"/>
      <c r="Q63" s="1927">
        <f>W4</f>
        <v>2027</v>
      </c>
      <c r="R63" s="1928"/>
      <c r="S63" s="1927">
        <f>AC4</f>
        <v>2028</v>
      </c>
      <c r="T63" s="1928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1933"/>
      <c r="D110" s="1933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K27:P27"/>
    <mergeCell ref="Q27:V27"/>
    <mergeCell ref="W27:AB27"/>
    <mergeCell ref="AC27:AH27"/>
    <mergeCell ref="K43:P43"/>
    <mergeCell ref="AC43:AH43"/>
    <mergeCell ref="Q43:V43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830" t="s">
        <v>106</v>
      </c>
      <c r="C2" s="1830"/>
      <c r="D2" s="1830"/>
      <c r="F2" s="51"/>
      <c r="I2" s="63"/>
      <c r="J2" s="63"/>
      <c r="L2" s="1830" t="s">
        <v>106</v>
      </c>
      <c r="M2" s="1830"/>
      <c r="N2" s="1830"/>
      <c r="O2" s="1830"/>
    </row>
    <row r="3" spans="1:20" ht="6.75" customHeight="1">
      <c r="B3" s="1830"/>
      <c r="C3" s="1830"/>
      <c r="D3" s="1830"/>
      <c r="F3" s="1227"/>
      <c r="L3" s="1830"/>
      <c r="M3" s="1830"/>
      <c r="N3" s="1830"/>
      <c r="O3" s="1830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1957" t="s">
        <v>80</v>
      </c>
      <c r="H5" s="1957"/>
      <c r="I5" s="1957"/>
      <c r="J5" s="1957"/>
      <c r="L5" s="51" t="s">
        <v>89</v>
      </c>
      <c r="M5" s="166"/>
      <c r="N5" s="166"/>
      <c r="O5" s="166"/>
      <c r="P5" s="166"/>
      <c r="Q5" s="1957" t="s">
        <v>80</v>
      </c>
      <c r="R5" s="1957"/>
      <c r="S5" s="1957"/>
      <c r="T5" s="1957"/>
    </row>
    <row r="6" spans="1:20" ht="15" customHeight="1">
      <c r="B6" s="1958">
        <f>'7. T2 TULOSSUUN.'!B5</f>
        <v>0</v>
      </c>
      <c r="C6" s="1958"/>
      <c r="D6" s="1958"/>
      <c r="E6" s="71"/>
      <c r="F6" s="71"/>
      <c r="G6" s="655">
        <f>'1. T1 INVESTOINTISUUN.'!F4</f>
        <v>0</v>
      </c>
      <c r="H6" s="1225"/>
      <c r="I6" s="1225"/>
      <c r="J6" s="1225"/>
      <c r="L6" s="1959">
        <f>B6</f>
        <v>0</v>
      </c>
      <c r="M6" s="1959"/>
      <c r="N6" s="1959"/>
      <c r="O6" s="1959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898" t="s">
        <v>15</v>
      </c>
      <c r="C7" s="1898"/>
      <c r="D7" s="1898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1960"/>
      <c r="R7" s="1960"/>
      <c r="S7" s="1960"/>
      <c r="T7" s="1960"/>
    </row>
    <row r="8" spans="1:20" ht="15" customHeight="1">
      <c r="A8" s="55"/>
      <c r="B8" s="1961">
        <f>'1. T1 INVESTOINTISUUN.'!B9</f>
        <v>0</v>
      </c>
      <c r="C8" s="1961"/>
      <c r="D8" s="1961"/>
      <c r="E8" s="71"/>
      <c r="F8" s="71"/>
      <c r="G8" s="1962"/>
      <c r="H8" s="1962"/>
      <c r="I8" s="1962"/>
      <c r="J8" s="1962"/>
      <c r="L8" s="1959">
        <f>B8</f>
        <v>0</v>
      </c>
      <c r="M8" s="1959"/>
      <c r="N8" s="1959"/>
      <c r="O8" s="1959"/>
      <c r="P8" s="1228"/>
      <c r="Q8" s="1963"/>
      <c r="R8" s="1963"/>
      <c r="S8" s="1963"/>
      <c r="T8" s="1963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1966" t="s">
        <v>289</v>
      </c>
      <c r="M10" s="1967"/>
      <c r="N10" s="1967"/>
      <c r="O10" s="1967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1968"/>
      <c r="M11" s="1969"/>
      <c r="N11" s="1969"/>
      <c r="O11" s="1969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1970" t="s">
        <v>444</v>
      </c>
      <c r="C13" s="1867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1970"/>
      <c r="C14" s="1867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1971" t="s">
        <v>295</v>
      </c>
      <c r="M16" s="1972"/>
      <c r="N16" s="1972"/>
      <c r="O16" s="1973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1974" t="s">
        <v>569</v>
      </c>
      <c r="D17" s="1974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1975"/>
      <c r="P17" s="1975"/>
      <c r="Q17" s="1975"/>
      <c r="R17" s="1975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1976" t="s">
        <v>297</v>
      </c>
      <c r="M18" s="1977"/>
      <c r="N18" s="1977"/>
      <c r="O18" s="1978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1979" t="s">
        <v>296</v>
      </c>
      <c r="M19" s="1980"/>
      <c r="N19" s="1980"/>
      <c r="O19" s="1981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1982" t="s">
        <v>456</v>
      </c>
      <c r="D20" s="1982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1983" t="s">
        <v>475</v>
      </c>
      <c r="D34" s="1983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1984" t="s">
        <v>205</v>
      </c>
      <c r="D40" s="1984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1985" t="s">
        <v>557</v>
      </c>
      <c r="C45" s="1986"/>
      <c r="D45" s="1986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1987"/>
      <c r="C46" s="1988"/>
      <c r="D46" s="1988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1964" t="s">
        <v>540</v>
      </c>
      <c r="D48" s="1965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1993" t="s">
        <v>423</v>
      </c>
      <c r="M49" s="1994"/>
      <c r="N49" s="1994"/>
      <c r="O49" s="1994"/>
      <c r="P49" s="1995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1990" t="s">
        <v>280</v>
      </c>
      <c r="D50" s="1991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1996" t="s">
        <v>546</v>
      </c>
      <c r="D52" s="1996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1996" t="s">
        <v>134</v>
      </c>
      <c r="D53" s="1996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1990" t="s">
        <v>504</v>
      </c>
      <c r="D54" s="1991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1990" t="s">
        <v>344</v>
      </c>
      <c r="D56" s="1991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1990" t="s">
        <v>503</v>
      </c>
      <c r="D58" s="1991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tarjoaa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1992" t="str">
        <f>'1. T1 INVESTOINTISUUN.'!I67</f>
        <v>Forssan Yrityskehitys Oy</v>
      </c>
      <c r="G63" s="1992"/>
      <c r="H63" s="1992"/>
      <c r="I63" s="1992"/>
      <c r="J63" s="1992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26"/>
      <c r="C64" s="1826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1989" t="s">
        <v>598</v>
      </c>
      <c r="M114" s="1989"/>
      <c r="N114" s="1989"/>
      <c r="O114" s="1989"/>
      <c r="P114" s="1989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B7:D7"/>
    <mergeCell ref="Q7:T7"/>
    <mergeCell ref="B8:D8"/>
    <mergeCell ref="G8:J8"/>
    <mergeCell ref="L8:O8"/>
    <mergeCell ref="Q8:T8"/>
    <mergeCell ref="B2:D3"/>
    <mergeCell ref="L2:O3"/>
    <mergeCell ref="G5:J5"/>
    <mergeCell ref="Q5:T5"/>
    <mergeCell ref="B6:D6"/>
    <mergeCell ref="L6:O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2024-03-11T08:59:27Z</cp:lastPrinted>
  <dcterms:created xsi:type="dcterms:W3CDTF">2006-08-01T10:09:48Z</dcterms:created>
  <dcterms:modified xsi:type="dcterms:W3CDTF">2024-03-11T10:43:03Z</dcterms:modified>
</cp:coreProperties>
</file>