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\AGRIn asiakasversiot\"/>
    </mc:Choice>
  </mc:AlternateContent>
  <workbookProtection workbookPassword="9675" lockStructure="1"/>
  <bookViews>
    <workbookView xWindow="-15" yWindow="-15" windowWidth="28830" windowHeight="6510" tabRatio="489"/>
  </bookViews>
  <sheets>
    <sheet name="Vaihe 1.Tuotantotulot ja -menot" sheetId="8" r:id="rId1"/>
    <sheet name="Vaihe 2. Yleiskulujen erittelyt" sheetId="3" r:id="rId2"/>
    <sheet name="Vaihe 3. Kassabudjetti" sheetId="1" r:id="rId3"/>
    <sheet name="Aputaulu" sheetId="5" state="hidden" r:id="rId4"/>
  </sheets>
  <definedNames>
    <definedName name="_xlnm.Print_Area" localSheetId="0">'Vaihe 1.Tuotantotulot ja -menot'!$B$3:$AE$58</definedName>
    <definedName name="_xlnm.Print_Area" localSheetId="1">'Vaihe 2. Yleiskulujen erittelyt'!$B$3:$AE$49</definedName>
    <definedName name="_xlnm.Print_Area" localSheetId="2">'Vaihe 3. Kassabudjetti'!$B$2:$AG$99</definedName>
  </definedNames>
  <calcPr calcId="171027"/>
</workbook>
</file>

<file path=xl/calcChain.xml><?xml version="1.0" encoding="utf-8"?>
<calcChain xmlns="http://schemas.openxmlformats.org/spreadsheetml/2006/main">
  <c r="D6" i="8" l="1"/>
  <c r="E7" i="1" s="1"/>
  <c r="D27" i="5"/>
  <c r="C27" i="5"/>
  <c r="B6" i="1"/>
  <c r="B7" i="1" s="1"/>
  <c r="B8" i="1" s="1"/>
  <c r="B10" i="1" s="1"/>
  <c r="B11" i="1" s="1"/>
  <c r="B25" i="5"/>
  <c r="E4" i="1"/>
  <c r="E22" i="1" s="1"/>
  <c r="E39" i="5" s="1"/>
  <c r="F5" i="8"/>
  <c r="G5" i="8" s="1"/>
  <c r="E5" i="8"/>
  <c r="R49" i="8"/>
  <c r="E48" i="8"/>
  <c r="D46" i="5"/>
  <c r="E46" i="5"/>
  <c r="F26" i="1"/>
  <c r="F46" i="5" s="1"/>
  <c r="C46" i="5"/>
  <c r="E46" i="8"/>
  <c r="F46" i="8"/>
  <c r="G46" i="8" s="1"/>
  <c r="H46" i="8" s="1"/>
  <c r="I46" i="8" s="1"/>
  <c r="J46" i="8" s="1"/>
  <c r="L57" i="1"/>
  <c r="G9" i="1"/>
  <c r="C3" i="1"/>
  <c r="C2" i="1"/>
  <c r="C65" i="1" s="1"/>
  <c r="F44" i="1"/>
  <c r="G44" i="1"/>
  <c r="F45" i="1"/>
  <c r="G45" i="1"/>
  <c r="Q18" i="1"/>
  <c r="Q33" i="1"/>
  <c r="Q34" i="1"/>
  <c r="Q60" i="5" s="1"/>
  <c r="Q35" i="1"/>
  <c r="E56" i="5"/>
  <c r="E64" i="5"/>
  <c r="F64" i="5"/>
  <c r="G64" i="5"/>
  <c r="H64" i="5"/>
  <c r="H65" i="5" s="1"/>
  <c r="I64" i="5"/>
  <c r="J64" i="5"/>
  <c r="K64" i="5"/>
  <c r="L64" i="5"/>
  <c r="M64" i="5"/>
  <c r="N64" i="5"/>
  <c r="O64" i="5"/>
  <c r="P64" i="5"/>
  <c r="E62" i="5"/>
  <c r="F62" i="5"/>
  <c r="G62" i="5"/>
  <c r="H62" i="5"/>
  <c r="I62" i="5"/>
  <c r="J62" i="5"/>
  <c r="K62" i="5"/>
  <c r="L62" i="5"/>
  <c r="M62" i="5"/>
  <c r="N62" i="5"/>
  <c r="O62" i="5"/>
  <c r="P62" i="5"/>
  <c r="E60" i="5"/>
  <c r="F60" i="5"/>
  <c r="G60" i="5"/>
  <c r="G61" i="5" s="1"/>
  <c r="H60" i="5"/>
  <c r="I60" i="5"/>
  <c r="J60" i="5"/>
  <c r="K60" i="5"/>
  <c r="L60" i="5"/>
  <c r="M60" i="5"/>
  <c r="N60" i="5"/>
  <c r="O60" i="5"/>
  <c r="P60" i="5"/>
  <c r="D64" i="5"/>
  <c r="D62" i="5"/>
  <c r="D60" i="5"/>
  <c r="C64" i="5"/>
  <c r="C62" i="5"/>
  <c r="C60" i="5"/>
  <c r="Q17" i="1"/>
  <c r="F16" i="1"/>
  <c r="G16" i="1" s="1"/>
  <c r="H16" i="1" s="1"/>
  <c r="F15" i="1"/>
  <c r="F33" i="5"/>
  <c r="F11" i="1"/>
  <c r="E35" i="5"/>
  <c r="E36" i="5"/>
  <c r="D25" i="5"/>
  <c r="D29" i="5"/>
  <c r="C35" i="5"/>
  <c r="D35" i="5"/>
  <c r="C33" i="5"/>
  <c r="C31" i="5"/>
  <c r="C29" i="5"/>
  <c r="C25" i="5"/>
  <c r="E47" i="3"/>
  <c r="F47" i="3" s="1"/>
  <c r="G47" i="3" s="1"/>
  <c r="H47" i="3" s="1"/>
  <c r="I47" i="3" s="1"/>
  <c r="J47" i="3" s="1"/>
  <c r="K47" i="3" s="1"/>
  <c r="L47" i="3" s="1"/>
  <c r="E43" i="3"/>
  <c r="F43" i="3"/>
  <c r="E54" i="5"/>
  <c r="D54" i="5"/>
  <c r="C54" i="5"/>
  <c r="F32" i="1"/>
  <c r="G32" i="1" s="1"/>
  <c r="D56" i="5"/>
  <c r="C58" i="5"/>
  <c r="C56" i="5"/>
  <c r="E33" i="5"/>
  <c r="F31" i="5"/>
  <c r="E31" i="5"/>
  <c r="D33" i="5"/>
  <c r="D31" i="5"/>
  <c r="C23" i="8"/>
  <c r="F28" i="1"/>
  <c r="G28" i="1"/>
  <c r="F29" i="1"/>
  <c r="G29" i="1" s="1"/>
  <c r="F30" i="1"/>
  <c r="F54" i="5" s="1"/>
  <c r="F55" i="5" s="1"/>
  <c r="F31" i="1"/>
  <c r="E40" i="1"/>
  <c r="E56" i="8"/>
  <c r="F56" i="8"/>
  <c r="G56" i="8"/>
  <c r="D58" i="8"/>
  <c r="E27" i="1"/>
  <c r="E48" i="5" s="1"/>
  <c r="R58" i="8"/>
  <c r="E52" i="8"/>
  <c r="F52" i="8" s="1"/>
  <c r="R44" i="8"/>
  <c r="E44" i="8"/>
  <c r="F44" i="8"/>
  <c r="G44" i="8"/>
  <c r="E43" i="8"/>
  <c r="F43" i="8" s="1"/>
  <c r="D42" i="8"/>
  <c r="R47" i="8"/>
  <c r="E47" i="8"/>
  <c r="F47" i="8"/>
  <c r="D45" i="8"/>
  <c r="E24" i="1" s="1"/>
  <c r="R41" i="8"/>
  <c r="E41" i="8"/>
  <c r="E40" i="8"/>
  <c r="D39" i="8"/>
  <c r="R36" i="8"/>
  <c r="R21" i="8"/>
  <c r="R35" i="8"/>
  <c r="R32" i="8"/>
  <c r="R29" i="8"/>
  <c r="R26" i="8"/>
  <c r="R20" i="8"/>
  <c r="R17" i="8"/>
  <c r="R14" i="8"/>
  <c r="R11" i="8"/>
  <c r="R8" i="8"/>
  <c r="E35" i="8"/>
  <c r="F35" i="8"/>
  <c r="G35" i="8" s="1"/>
  <c r="H35" i="8" s="1"/>
  <c r="I35" i="8" s="1"/>
  <c r="J35" i="8" s="1"/>
  <c r="K35" i="8" s="1"/>
  <c r="L35" i="8" s="1"/>
  <c r="M35" i="8" s="1"/>
  <c r="N35" i="8" s="1"/>
  <c r="O35" i="8" s="1"/>
  <c r="E34" i="8"/>
  <c r="F34" i="8"/>
  <c r="D33" i="8"/>
  <c r="E32" i="8"/>
  <c r="F32" i="8" s="1"/>
  <c r="E31" i="8"/>
  <c r="F31" i="8"/>
  <c r="D30" i="8"/>
  <c r="E29" i="8"/>
  <c r="E27" i="8" s="1"/>
  <c r="F29" i="8"/>
  <c r="G29" i="8" s="1"/>
  <c r="H29" i="8" s="1"/>
  <c r="I29" i="8" s="1"/>
  <c r="J29" i="8" s="1"/>
  <c r="K29" i="8" s="1"/>
  <c r="L29" i="8" s="1"/>
  <c r="M29" i="8"/>
  <c r="N29" i="8" s="1"/>
  <c r="O29" i="8" s="1"/>
  <c r="E28" i="8"/>
  <c r="F28" i="8" s="1"/>
  <c r="G28" i="8" s="1"/>
  <c r="D27" i="8"/>
  <c r="E26" i="8"/>
  <c r="F26" i="8" s="1"/>
  <c r="G26" i="8" s="1"/>
  <c r="E25" i="8"/>
  <c r="E24" i="8" s="1"/>
  <c r="D24" i="8"/>
  <c r="D23" i="8"/>
  <c r="E20" i="8"/>
  <c r="F20" i="8" s="1"/>
  <c r="G20" i="8" s="1"/>
  <c r="H20" i="8" s="1"/>
  <c r="I20" i="8" s="1"/>
  <c r="J20" i="8" s="1"/>
  <c r="K20" i="8"/>
  <c r="L20" i="8" s="1"/>
  <c r="M20" i="8" s="1"/>
  <c r="N20" i="8" s="1"/>
  <c r="O20" i="8" s="1"/>
  <c r="E19" i="8"/>
  <c r="E17" i="8"/>
  <c r="F17" i="8"/>
  <c r="G17" i="8" s="1"/>
  <c r="H17" i="8"/>
  <c r="I17" i="8" s="1"/>
  <c r="J17" i="8" s="1"/>
  <c r="K17" i="8" s="1"/>
  <c r="L17" i="8" s="1"/>
  <c r="M17" i="8" s="1"/>
  <c r="N17" i="8" s="1"/>
  <c r="O17" i="8" s="1"/>
  <c r="E16" i="8"/>
  <c r="F16" i="8"/>
  <c r="D18" i="8"/>
  <c r="E6" i="1"/>
  <c r="D15" i="8"/>
  <c r="D12" i="8"/>
  <c r="D9" i="8"/>
  <c r="E57" i="8"/>
  <c r="F57" i="8"/>
  <c r="G57" i="8" s="1"/>
  <c r="H57" i="8"/>
  <c r="I57" i="8"/>
  <c r="J57" i="8" s="1"/>
  <c r="K57" i="8" s="1"/>
  <c r="L57" i="8" s="1"/>
  <c r="M57" i="8" s="1"/>
  <c r="N57" i="8" s="1"/>
  <c r="O57" i="8" s="1"/>
  <c r="E55" i="8"/>
  <c r="F55" i="8"/>
  <c r="G55" i="8" s="1"/>
  <c r="E54" i="8"/>
  <c r="F54" i="8" s="1"/>
  <c r="E53" i="8"/>
  <c r="E14" i="8"/>
  <c r="F14" i="8" s="1"/>
  <c r="G14" i="8"/>
  <c r="H14" i="8" s="1"/>
  <c r="I14" i="8"/>
  <c r="J14" i="8" s="1"/>
  <c r="K14" i="8" s="1"/>
  <c r="L14" i="8" s="1"/>
  <c r="M14" i="8" s="1"/>
  <c r="N14" i="8" s="1"/>
  <c r="O14" i="8" s="1"/>
  <c r="E13" i="8"/>
  <c r="E11" i="8"/>
  <c r="F11" i="8"/>
  <c r="G11" i="8"/>
  <c r="E10" i="8"/>
  <c r="F10" i="8" s="1"/>
  <c r="E8" i="8"/>
  <c r="F8" i="8"/>
  <c r="G8" i="8"/>
  <c r="H8" i="8" s="1"/>
  <c r="E7" i="8"/>
  <c r="E6" i="8" s="1"/>
  <c r="F7" i="1" s="1"/>
  <c r="F27" i="5" s="1"/>
  <c r="F28" i="5" s="1"/>
  <c r="R23" i="8"/>
  <c r="R38" i="8"/>
  <c r="P23" i="8"/>
  <c r="P38" i="8" s="1"/>
  <c r="P51" i="8" s="1"/>
  <c r="D49" i="3"/>
  <c r="E49" i="1"/>
  <c r="D23" i="3"/>
  <c r="D10" i="3"/>
  <c r="F47" i="1"/>
  <c r="G47" i="1" s="1"/>
  <c r="F48" i="1"/>
  <c r="G48" i="1"/>
  <c r="F50" i="1"/>
  <c r="G50" i="1"/>
  <c r="F51" i="1"/>
  <c r="F43" i="1"/>
  <c r="G43" i="1" s="1"/>
  <c r="H43" i="1" s="1"/>
  <c r="I43" i="1" s="1"/>
  <c r="F46" i="1"/>
  <c r="G46" i="1" s="1"/>
  <c r="F30" i="3"/>
  <c r="E35" i="3"/>
  <c r="F35" i="3" s="1"/>
  <c r="E28" i="3"/>
  <c r="E29" i="3"/>
  <c r="F29" i="3"/>
  <c r="E30" i="3"/>
  <c r="E31" i="3"/>
  <c r="E32" i="3"/>
  <c r="E33" i="3"/>
  <c r="E34" i="3"/>
  <c r="F34" i="3" s="1"/>
  <c r="E27" i="3"/>
  <c r="E26" i="3"/>
  <c r="F26" i="3" s="1"/>
  <c r="G26" i="3" s="1"/>
  <c r="H26" i="3" s="1"/>
  <c r="F17" i="3"/>
  <c r="G18" i="3"/>
  <c r="F21" i="3"/>
  <c r="E22" i="3"/>
  <c r="F22" i="3"/>
  <c r="G22" i="3"/>
  <c r="H22" i="3"/>
  <c r="E15" i="3"/>
  <c r="F15" i="3" s="1"/>
  <c r="G15" i="3" s="1"/>
  <c r="H15" i="3" s="1"/>
  <c r="I15" i="3" s="1"/>
  <c r="E16" i="3"/>
  <c r="E17" i="3"/>
  <c r="E18" i="3"/>
  <c r="F18" i="3"/>
  <c r="E19" i="3"/>
  <c r="E20" i="3"/>
  <c r="F20" i="3"/>
  <c r="E21" i="3"/>
  <c r="E14" i="3"/>
  <c r="E13" i="3"/>
  <c r="E9" i="3"/>
  <c r="E8" i="3"/>
  <c r="E7" i="3"/>
  <c r="F7" i="3"/>
  <c r="E6" i="3"/>
  <c r="F6" i="3" s="1"/>
  <c r="E48" i="3"/>
  <c r="F48" i="3" s="1"/>
  <c r="E41" i="3"/>
  <c r="E42" i="3"/>
  <c r="F42" i="3" s="1"/>
  <c r="E44" i="3"/>
  <c r="F44" i="3" s="1"/>
  <c r="G44" i="3" s="1"/>
  <c r="H44" i="3" s="1"/>
  <c r="I44" i="3" s="1"/>
  <c r="J44" i="3" s="1"/>
  <c r="K44" i="3" s="1"/>
  <c r="L44" i="3" s="1"/>
  <c r="M44" i="3" s="1"/>
  <c r="N44" i="3" s="1"/>
  <c r="O44" i="3" s="1"/>
  <c r="E45" i="3"/>
  <c r="E46" i="3"/>
  <c r="F46" i="3"/>
  <c r="E40" i="3"/>
  <c r="F40" i="3"/>
  <c r="G40" i="3" s="1"/>
  <c r="H40" i="3" s="1"/>
  <c r="I40" i="3" s="1"/>
  <c r="J40" i="3" s="1"/>
  <c r="K40" i="3" s="1"/>
  <c r="L40" i="3" s="1"/>
  <c r="M40" i="3" s="1"/>
  <c r="N40" i="3" s="1"/>
  <c r="O40" i="3" s="1"/>
  <c r="E39" i="3"/>
  <c r="F25" i="1"/>
  <c r="E50" i="5"/>
  <c r="P38" i="3"/>
  <c r="P5" i="3"/>
  <c r="P12" i="3" s="1"/>
  <c r="P25" i="3" s="1"/>
  <c r="R49" i="3"/>
  <c r="R5" i="3"/>
  <c r="R12" i="3" s="1"/>
  <c r="R25" i="3" s="1"/>
  <c r="R10" i="3"/>
  <c r="E36" i="1"/>
  <c r="E66" i="5"/>
  <c r="R23" i="3"/>
  <c r="D36" i="3"/>
  <c r="E42" i="1" s="1"/>
  <c r="R36" i="3"/>
  <c r="E3" i="5"/>
  <c r="E4" i="5"/>
  <c r="F4" i="5"/>
  <c r="D6" i="5"/>
  <c r="D9" i="5" s="1"/>
  <c r="E12" i="5"/>
  <c r="E14" i="5" s="1"/>
  <c r="Q12" i="5"/>
  <c r="E13" i="5"/>
  <c r="D15" i="5"/>
  <c r="D18" i="5" s="1"/>
  <c r="D16" i="5"/>
  <c r="C40" i="5"/>
  <c r="D40" i="5"/>
  <c r="C42" i="5"/>
  <c r="D42" i="5"/>
  <c r="C44" i="5"/>
  <c r="D44" i="5"/>
  <c r="E44" i="5"/>
  <c r="C48" i="5"/>
  <c r="D48" i="5"/>
  <c r="C50" i="5"/>
  <c r="D50" i="5"/>
  <c r="C52" i="5"/>
  <c r="D52" i="5"/>
  <c r="E53" i="5"/>
  <c r="E52" i="5"/>
  <c r="D58" i="5"/>
  <c r="E58" i="5"/>
  <c r="E59" i="5"/>
  <c r="C66" i="5"/>
  <c r="D66" i="5"/>
  <c r="Q22" i="1"/>
  <c r="Q39" i="5"/>
  <c r="F40" i="1"/>
  <c r="G40" i="1"/>
  <c r="H40" i="1"/>
  <c r="I40" i="1"/>
  <c r="J40" i="1"/>
  <c r="K40" i="1"/>
  <c r="L40" i="1"/>
  <c r="M40" i="1"/>
  <c r="N40" i="1"/>
  <c r="O40" i="1"/>
  <c r="P40" i="1"/>
  <c r="H65" i="1"/>
  <c r="G34" i="3"/>
  <c r="H34" i="3" s="1"/>
  <c r="I34" i="3" s="1"/>
  <c r="J34" i="3" s="1"/>
  <c r="K34" i="3" s="1"/>
  <c r="L34" i="3" s="1"/>
  <c r="I22" i="3"/>
  <c r="J22" i="3" s="1"/>
  <c r="K22" i="3" s="1"/>
  <c r="L22" i="3" s="1"/>
  <c r="M22" i="3" s="1"/>
  <c r="N22" i="3" s="1"/>
  <c r="O22" i="3" s="1"/>
  <c r="P22" i="3" s="1"/>
  <c r="F27" i="3"/>
  <c r="F32" i="3"/>
  <c r="G32" i="3"/>
  <c r="H32" i="3" s="1"/>
  <c r="I32" i="3" s="1"/>
  <c r="J32" i="3" s="1"/>
  <c r="K32" i="3" s="1"/>
  <c r="L32" i="3" s="1"/>
  <c r="M32" i="3" s="1"/>
  <c r="N32" i="3" s="1"/>
  <c r="O32" i="3" s="1"/>
  <c r="F13" i="3"/>
  <c r="F41" i="3"/>
  <c r="J43" i="1"/>
  <c r="K43" i="1" s="1"/>
  <c r="E49" i="3"/>
  <c r="F49" i="1" s="1"/>
  <c r="F39" i="3"/>
  <c r="G46" i="3"/>
  <c r="H46" i="3" s="1"/>
  <c r="I46" i="3"/>
  <c r="J46" i="3" s="1"/>
  <c r="K46" i="3" s="1"/>
  <c r="L46" i="3" s="1"/>
  <c r="M46" i="3" s="1"/>
  <c r="N46" i="3" s="1"/>
  <c r="O46" i="3" s="1"/>
  <c r="G35" i="3"/>
  <c r="M34" i="3"/>
  <c r="N34" i="3" s="1"/>
  <c r="O34" i="3" s="1"/>
  <c r="J15" i="3"/>
  <c r="K15" i="3" s="1"/>
  <c r="L15" i="3"/>
  <c r="M15" i="3" s="1"/>
  <c r="N15" i="3" s="1"/>
  <c r="O15" i="3" s="1"/>
  <c r="G41" i="3"/>
  <c r="H41" i="3" s="1"/>
  <c r="I41" i="3" s="1"/>
  <c r="G29" i="3"/>
  <c r="H29" i="3"/>
  <c r="I29" i="3"/>
  <c r="J29" i="3" s="1"/>
  <c r="K29" i="3" s="1"/>
  <c r="L29" i="3" s="1"/>
  <c r="M29" i="3" s="1"/>
  <c r="N29" i="3" s="1"/>
  <c r="O29" i="3" s="1"/>
  <c r="G30" i="3"/>
  <c r="H30" i="3"/>
  <c r="I30" i="3"/>
  <c r="J30" i="3" s="1"/>
  <c r="K30" i="3" s="1"/>
  <c r="L30" i="3" s="1"/>
  <c r="M30" i="3" s="1"/>
  <c r="N30" i="3" s="1"/>
  <c r="O30" i="3" s="1"/>
  <c r="G42" i="3"/>
  <c r="H42" i="3" s="1"/>
  <c r="I42" i="3" s="1"/>
  <c r="J42" i="3" s="1"/>
  <c r="K42" i="3" s="1"/>
  <c r="L42" i="3" s="1"/>
  <c r="M42" i="3" s="1"/>
  <c r="G20" i="3"/>
  <c r="H20" i="3" s="1"/>
  <c r="I20" i="3"/>
  <c r="J20" i="3" s="1"/>
  <c r="K20" i="3" s="1"/>
  <c r="L20" i="3" s="1"/>
  <c r="M20" i="3" s="1"/>
  <c r="N20" i="3" s="1"/>
  <c r="O20" i="3" s="1"/>
  <c r="J41" i="3"/>
  <c r="K41" i="3" s="1"/>
  <c r="L41" i="3" s="1"/>
  <c r="M41" i="3" s="1"/>
  <c r="N41" i="3" s="1"/>
  <c r="O41" i="3" s="1"/>
  <c r="N42" i="3"/>
  <c r="P42" i="3" s="1"/>
  <c r="O42" i="3"/>
  <c r="H44" i="8"/>
  <c r="I44" i="8" s="1"/>
  <c r="J44" i="8"/>
  <c r="K44" i="8"/>
  <c r="L44" i="8" s="1"/>
  <c r="M44" i="8" s="1"/>
  <c r="N44" i="8" s="1"/>
  <c r="O44" i="8" s="1"/>
  <c r="E42" i="8"/>
  <c r="F40" i="8"/>
  <c r="G31" i="8"/>
  <c r="E30" i="8"/>
  <c r="E36" i="8" s="1"/>
  <c r="F12" i="1" s="1"/>
  <c r="M47" i="3"/>
  <c r="N47" i="3"/>
  <c r="O47" i="3"/>
  <c r="G43" i="3"/>
  <c r="G31" i="5"/>
  <c r="G32" i="5"/>
  <c r="Q19" i="1"/>
  <c r="Q13" i="1"/>
  <c r="F58" i="5"/>
  <c r="F59" i="5" s="1"/>
  <c r="H43" i="3"/>
  <c r="H31" i="5"/>
  <c r="I43" i="3"/>
  <c r="J43" i="3" s="1"/>
  <c r="K43" i="3" s="1"/>
  <c r="L43" i="3" s="1"/>
  <c r="I31" i="5"/>
  <c r="J31" i="5"/>
  <c r="K31" i="5"/>
  <c r="L31" i="5"/>
  <c r="M43" i="3"/>
  <c r="N43" i="3" s="1"/>
  <c r="M31" i="5"/>
  <c r="N31" i="5"/>
  <c r="O43" i="3"/>
  <c r="O31" i="5"/>
  <c r="Q10" i="1"/>
  <c r="P31" i="5"/>
  <c r="Q14" i="1"/>
  <c r="E15" i="8"/>
  <c r="E23" i="8"/>
  <c r="G15" i="1"/>
  <c r="G30" i="1"/>
  <c r="H15" i="1"/>
  <c r="I15" i="1" s="1"/>
  <c r="H33" i="5"/>
  <c r="H34" i="5" s="1"/>
  <c r="F23" i="8"/>
  <c r="H56" i="8"/>
  <c r="I56" i="8"/>
  <c r="J56" i="8"/>
  <c r="K56" i="8"/>
  <c r="L56" i="8"/>
  <c r="M56" i="8"/>
  <c r="N56" i="8" s="1"/>
  <c r="E33" i="8"/>
  <c r="H44" i="1"/>
  <c r="E45" i="8"/>
  <c r="G40" i="8"/>
  <c r="F7" i="8"/>
  <c r="F65" i="5"/>
  <c r="N63" i="5"/>
  <c r="Q2" i="5"/>
  <c r="Q11" i="5"/>
  <c r="Q24" i="5"/>
  <c r="G7" i="8"/>
  <c r="H7" i="8" s="1"/>
  <c r="B3" i="3"/>
  <c r="B4" i="3"/>
  <c r="H9" i="1"/>
  <c r="I9" i="1" s="1"/>
  <c r="G8" i="1"/>
  <c r="F8" i="1"/>
  <c r="H8" i="1"/>
  <c r="F63" i="5"/>
  <c r="E55" i="5"/>
  <c r="F12" i="5"/>
  <c r="F8" i="3"/>
  <c r="G8" i="3" s="1"/>
  <c r="E9" i="8"/>
  <c r="G26" i="1"/>
  <c r="I61" i="5"/>
  <c r="K61" i="5"/>
  <c r="E45" i="5"/>
  <c r="M63" i="5"/>
  <c r="E5" i="5"/>
  <c r="E65" i="5"/>
  <c r="I65" i="5"/>
  <c r="L65" i="5"/>
  <c r="N65" i="5"/>
  <c r="E6" i="5"/>
  <c r="E9" i="5"/>
  <c r="E67" i="5"/>
  <c r="L61" i="5"/>
  <c r="P63" i="5"/>
  <c r="H63" i="5"/>
  <c r="E57" i="5"/>
  <c r="E34" i="5"/>
  <c r="F34" i="5"/>
  <c r="O63" i="5"/>
  <c r="G63" i="5"/>
  <c r="K65" i="5"/>
  <c r="B35" i="5"/>
  <c r="B12" i="1"/>
  <c r="E47" i="5"/>
  <c r="J61" i="5"/>
  <c r="J32" i="5"/>
  <c r="E61" i="5"/>
  <c r="P61" i="5"/>
  <c r="E63" i="5"/>
  <c r="M61" i="5"/>
  <c r="H61" i="5"/>
  <c r="O61" i="5"/>
  <c r="G65" i="5"/>
  <c r="N61" i="5"/>
  <c r="F61" i="5"/>
  <c r="J63" i="5"/>
  <c r="M65" i="5"/>
  <c r="H32" i="5"/>
  <c r="G46" i="5"/>
  <c r="G47" i="5" s="1"/>
  <c r="H26" i="1"/>
  <c r="H28" i="1"/>
  <c r="G50" i="5"/>
  <c r="G51" i="5" s="1"/>
  <c r="G11" i="1"/>
  <c r="F35" i="5"/>
  <c r="F36" i="5" s="1"/>
  <c r="F47" i="5"/>
  <c r="G54" i="5"/>
  <c r="G55" i="5" s="1"/>
  <c r="H30" i="1"/>
  <c r="G51" i="1"/>
  <c r="H51" i="1"/>
  <c r="I51" i="1"/>
  <c r="J51" i="1" s="1"/>
  <c r="H48" i="1"/>
  <c r="I48" i="1" s="1"/>
  <c r="I16" i="1"/>
  <c r="J16" i="1"/>
  <c r="K16" i="1" s="1"/>
  <c r="L16" i="1" s="1"/>
  <c r="M16" i="1" s="1"/>
  <c r="N16" i="1" s="1"/>
  <c r="O16" i="1" s="1"/>
  <c r="P16" i="1" s="1"/>
  <c r="H50" i="1"/>
  <c r="I50" i="1"/>
  <c r="J50" i="1"/>
  <c r="L32" i="5"/>
  <c r="N32" i="5"/>
  <c r="F32" i="5"/>
  <c r="H32" i="1"/>
  <c r="G58" i="5"/>
  <c r="G59" i="5" s="1"/>
  <c r="P32" i="5"/>
  <c r="Q40" i="1"/>
  <c r="F56" i="5"/>
  <c r="F57" i="5"/>
  <c r="G31" i="1"/>
  <c r="J15" i="1"/>
  <c r="I33" i="5"/>
  <c r="I34" i="5" s="1"/>
  <c r="H45" i="1"/>
  <c r="I45" i="1"/>
  <c r="J45" i="1" s="1"/>
  <c r="K45" i="1" s="1"/>
  <c r="L45" i="1" s="1"/>
  <c r="M45" i="1" s="1"/>
  <c r="N45" i="1" s="1"/>
  <c r="H29" i="1"/>
  <c r="G52" i="5"/>
  <c r="G53" i="5"/>
  <c r="F52" i="5"/>
  <c r="F53" i="5"/>
  <c r="O32" i="5"/>
  <c r="K63" i="5"/>
  <c r="P65" i="5"/>
  <c r="I44" i="1"/>
  <c r="J44" i="1"/>
  <c r="K44" i="1" s="1"/>
  <c r="G33" i="5"/>
  <c r="M32" i="5"/>
  <c r="K32" i="5"/>
  <c r="I32" i="5"/>
  <c r="I63" i="5"/>
  <c r="E32" i="5"/>
  <c r="F50" i="5"/>
  <c r="F51" i="5" s="1"/>
  <c r="E49" i="5"/>
  <c r="O65" i="5"/>
  <c r="J65" i="5"/>
  <c r="L63" i="5"/>
  <c r="E51" i="5"/>
  <c r="G34" i="5"/>
  <c r="F4" i="1"/>
  <c r="D38" i="3"/>
  <c r="D38" i="8"/>
  <c r="D51" i="8" s="1"/>
  <c r="H5" i="8"/>
  <c r="G23" i="8"/>
  <c r="E16" i="5"/>
  <c r="E41" i="1"/>
  <c r="E18" i="5"/>
  <c r="F48" i="8"/>
  <c r="F24" i="1"/>
  <c r="F42" i="5" s="1"/>
  <c r="F43" i="5" s="1"/>
  <c r="G10" i="8"/>
  <c r="F9" i="8"/>
  <c r="E42" i="5"/>
  <c r="E43" i="5" s="1"/>
  <c r="K46" i="8"/>
  <c r="H6" i="8"/>
  <c r="I7" i="1" s="1"/>
  <c r="I27" i="5" s="1"/>
  <c r="I28" i="5" s="1"/>
  <c r="I8" i="8"/>
  <c r="J8" i="8"/>
  <c r="K8" i="8" s="1"/>
  <c r="L8" i="8" s="1"/>
  <c r="M8" i="8" s="1"/>
  <c r="N8" i="8" s="1"/>
  <c r="O8" i="8" s="1"/>
  <c r="G52" i="8"/>
  <c r="F25" i="8"/>
  <c r="I7" i="8"/>
  <c r="G6" i="8"/>
  <c r="H7" i="1" s="1"/>
  <c r="H27" i="5" s="1"/>
  <c r="H28" i="5" s="1"/>
  <c r="G27" i="8"/>
  <c r="H28" i="8"/>
  <c r="F53" i="8"/>
  <c r="G53" i="8"/>
  <c r="H53" i="8" s="1"/>
  <c r="E58" i="8"/>
  <c r="F19" i="8"/>
  <c r="E18" i="8"/>
  <c r="F41" i="8"/>
  <c r="E39" i="8"/>
  <c r="E49" i="8" s="1"/>
  <c r="G16" i="8"/>
  <c r="F15" i="8"/>
  <c r="G47" i="8"/>
  <c r="H47" i="8"/>
  <c r="I47" i="8" s="1"/>
  <c r="F45" i="8"/>
  <c r="G24" i="1" s="1"/>
  <c r="G42" i="5" s="1"/>
  <c r="G43" i="5" s="1"/>
  <c r="D21" i="8"/>
  <c r="F6" i="8"/>
  <c r="G7" i="1" s="1"/>
  <c r="G27" i="5" s="1"/>
  <c r="G28" i="5" s="1"/>
  <c r="F13" i="8"/>
  <c r="E12" i="8"/>
  <c r="F6" i="1" s="1"/>
  <c r="G54" i="8"/>
  <c r="H54" i="8"/>
  <c r="I54" i="8" s="1"/>
  <c r="J54" i="8" s="1"/>
  <c r="K54" i="8" s="1"/>
  <c r="L54" i="8" s="1"/>
  <c r="M54" i="8" s="1"/>
  <c r="N54" i="8" s="1"/>
  <c r="O54" i="8" s="1"/>
  <c r="F27" i="8"/>
  <c r="G32" i="8"/>
  <c r="H32" i="8"/>
  <c r="I32" i="8" s="1"/>
  <c r="F30" i="8"/>
  <c r="D36" i="8"/>
  <c r="E12" i="1" s="1"/>
  <c r="E29" i="5" s="1"/>
  <c r="E30" i="5" s="1"/>
  <c r="H31" i="8"/>
  <c r="B29" i="5"/>
  <c r="B13" i="1"/>
  <c r="B14" i="1" s="1"/>
  <c r="J33" i="5"/>
  <c r="J34" i="5" s="1"/>
  <c r="K15" i="1"/>
  <c r="G56" i="5"/>
  <c r="G57" i="5"/>
  <c r="H31" i="1"/>
  <c r="H52" i="5"/>
  <c r="H53" i="5"/>
  <c r="I29" i="1"/>
  <c r="I26" i="1"/>
  <c r="H46" i="5"/>
  <c r="H47" i="5"/>
  <c r="I30" i="1"/>
  <c r="H54" i="5"/>
  <c r="H55" i="5" s="1"/>
  <c r="I32" i="1"/>
  <c r="H58" i="5"/>
  <c r="H59" i="5" s="1"/>
  <c r="I28" i="1"/>
  <c r="H50" i="5"/>
  <c r="H51" i="5"/>
  <c r="H11" i="1"/>
  <c r="G35" i="5"/>
  <c r="E38" i="8"/>
  <c r="E51" i="8" s="1"/>
  <c r="F22" i="1"/>
  <c r="F39" i="5"/>
  <c r="G4" i="1"/>
  <c r="E38" i="3"/>
  <c r="E24" i="5"/>
  <c r="D5" i="3"/>
  <c r="D12" i="3"/>
  <c r="D25" i="3" s="1"/>
  <c r="E2" i="5"/>
  <c r="E11" i="5" s="1"/>
  <c r="H23" i="8"/>
  <c r="I5" i="8"/>
  <c r="F39" i="1"/>
  <c r="G48" i="8"/>
  <c r="H10" i="8"/>
  <c r="F29" i="5"/>
  <c r="F30" i="5" s="1"/>
  <c r="L46" i="8"/>
  <c r="H30" i="8"/>
  <c r="I31" i="8"/>
  <c r="H45" i="8"/>
  <c r="I24" i="1" s="1"/>
  <c r="I42" i="5" s="1"/>
  <c r="H16" i="8"/>
  <c r="G15" i="8"/>
  <c r="G30" i="8"/>
  <c r="G19" i="8"/>
  <c r="F18" i="8"/>
  <c r="P54" i="8"/>
  <c r="F27" i="1"/>
  <c r="F58" i="8"/>
  <c r="G27" i="1" s="1"/>
  <c r="G48" i="5" s="1"/>
  <c r="G49" i="5" s="1"/>
  <c r="G45" i="8"/>
  <c r="J7" i="8"/>
  <c r="J6" i="8" s="1"/>
  <c r="K7" i="1" s="1"/>
  <c r="K27" i="5" s="1"/>
  <c r="K28" i="5" s="1"/>
  <c r="I6" i="8"/>
  <c r="J7" i="1" s="1"/>
  <c r="J27" i="5" s="1"/>
  <c r="J28" i="5" s="1"/>
  <c r="H52" i="8"/>
  <c r="E21" i="8"/>
  <c r="G13" i="8"/>
  <c r="F12" i="8"/>
  <c r="G6" i="1" s="1"/>
  <c r="H27" i="8"/>
  <c r="I28" i="8"/>
  <c r="E25" i="5"/>
  <c r="F23" i="1"/>
  <c r="F24" i="8"/>
  <c r="G25" i="8"/>
  <c r="G41" i="8"/>
  <c r="F39" i="8"/>
  <c r="F21" i="8"/>
  <c r="J26" i="1"/>
  <c r="I46" i="5"/>
  <c r="I47" i="5"/>
  <c r="J28" i="1"/>
  <c r="I50" i="5"/>
  <c r="I51" i="5" s="1"/>
  <c r="J29" i="1"/>
  <c r="I52" i="5"/>
  <c r="I53" i="5"/>
  <c r="K33" i="5"/>
  <c r="K34" i="5"/>
  <c r="L15" i="1"/>
  <c r="G36" i="5"/>
  <c r="H35" i="5"/>
  <c r="H36" i="5" s="1"/>
  <c r="I11" i="1"/>
  <c r="J32" i="1"/>
  <c r="J58" i="5" s="1"/>
  <c r="J59" i="5" s="1"/>
  <c r="I58" i="5"/>
  <c r="I59" i="5"/>
  <c r="F2" i="5"/>
  <c r="F11" i="5" s="1"/>
  <c r="E5" i="3"/>
  <c r="E12" i="3" s="1"/>
  <c r="E25" i="3" s="1"/>
  <c r="F24" i="5"/>
  <c r="F38" i="3"/>
  <c r="G22" i="1"/>
  <c r="G39" i="5" s="1"/>
  <c r="H4" i="1"/>
  <c r="F38" i="8"/>
  <c r="F51" i="8" s="1"/>
  <c r="J5" i="8"/>
  <c r="I23" i="8"/>
  <c r="H48" i="8"/>
  <c r="H24" i="1"/>
  <c r="H42" i="5" s="1"/>
  <c r="H43" i="5" s="1"/>
  <c r="I43" i="5"/>
  <c r="I10" i="8"/>
  <c r="H41" i="8"/>
  <c r="K7" i="8"/>
  <c r="H19" i="8"/>
  <c r="I19" i="8" s="1"/>
  <c r="G18" i="8"/>
  <c r="H25" i="8"/>
  <c r="E26" i="5"/>
  <c r="J31" i="8"/>
  <c r="F48" i="5"/>
  <c r="F49" i="5" s="1"/>
  <c r="I16" i="8"/>
  <c r="H15" i="8"/>
  <c r="H13" i="8"/>
  <c r="G12" i="8"/>
  <c r="F40" i="5"/>
  <c r="F41" i="5"/>
  <c r="I27" i="8"/>
  <c r="J28" i="8"/>
  <c r="K28" i="8" s="1"/>
  <c r="I52" i="8"/>
  <c r="J52" i="8" s="1"/>
  <c r="M46" i="8"/>
  <c r="I35" i="5"/>
  <c r="I36" i="5" s="1"/>
  <c r="J11" i="1"/>
  <c r="J52" i="5"/>
  <c r="J53" i="5" s="1"/>
  <c r="K29" i="1"/>
  <c r="K26" i="1"/>
  <c r="L26" i="1" s="1"/>
  <c r="J46" i="5"/>
  <c r="J47" i="5" s="1"/>
  <c r="K32" i="1"/>
  <c r="J50" i="5"/>
  <c r="J51" i="5" s="1"/>
  <c r="K28" i="1"/>
  <c r="L33" i="5"/>
  <c r="L34" i="5" s="1"/>
  <c r="M15" i="1"/>
  <c r="H22" i="1"/>
  <c r="H39" i="5" s="1"/>
  <c r="I4" i="1"/>
  <c r="G38" i="3"/>
  <c r="H24" i="5" s="1"/>
  <c r="G38" i="8"/>
  <c r="G51" i="8" s="1"/>
  <c r="G24" i="5"/>
  <c r="F5" i="3"/>
  <c r="F12" i="3"/>
  <c r="F25" i="3" s="1"/>
  <c r="G2" i="5"/>
  <c r="G11" i="5"/>
  <c r="K5" i="8"/>
  <c r="J23" i="8"/>
  <c r="I48" i="8"/>
  <c r="J10" i="8"/>
  <c r="I41" i="8"/>
  <c r="K31" i="8"/>
  <c r="J16" i="8"/>
  <c r="I15" i="8"/>
  <c r="I13" i="8"/>
  <c r="H12" i="8"/>
  <c r="N46" i="8"/>
  <c r="L7" i="8"/>
  <c r="L6" i="8" s="1"/>
  <c r="K6" i="8"/>
  <c r="L7" i="1" s="1"/>
  <c r="L27" i="5" s="1"/>
  <c r="L28" i="5" s="1"/>
  <c r="I25" i="8"/>
  <c r="J25" i="8" s="1"/>
  <c r="K50" i="5"/>
  <c r="K51" i="5" s="1"/>
  <c r="L28" i="1"/>
  <c r="J35" i="5"/>
  <c r="J36" i="5" s="1"/>
  <c r="K11" i="1"/>
  <c r="K46" i="5"/>
  <c r="K47" i="5" s="1"/>
  <c r="M33" i="5"/>
  <c r="M34" i="5" s="1"/>
  <c r="N15" i="1"/>
  <c r="L29" i="1"/>
  <c r="K52" i="5"/>
  <c r="K53" i="5" s="1"/>
  <c r="G5" i="3"/>
  <c r="G12" i="3"/>
  <c r="G25" i="3" s="1"/>
  <c r="J4" i="1"/>
  <c r="H38" i="3"/>
  <c r="I22" i="1"/>
  <c r="I39" i="5"/>
  <c r="H38" i="8"/>
  <c r="H51" i="8" s="1"/>
  <c r="J48" i="8"/>
  <c r="K48" i="8" s="1"/>
  <c r="K10" i="8"/>
  <c r="L10" i="8" s="1"/>
  <c r="M7" i="8"/>
  <c r="L31" i="8"/>
  <c r="I12" i="8"/>
  <c r="J13" i="8"/>
  <c r="J41" i="8"/>
  <c r="J15" i="8"/>
  <c r="K16" i="8"/>
  <c r="K52" i="8"/>
  <c r="O46" i="8"/>
  <c r="I18" i="8"/>
  <c r="J19" i="8"/>
  <c r="L46" i="5"/>
  <c r="L47" i="5" s="1"/>
  <c r="M26" i="1"/>
  <c r="L11" i="1"/>
  <c r="L35" i="5" s="1"/>
  <c r="L36" i="5" s="1"/>
  <c r="K35" i="5"/>
  <c r="K36" i="5" s="1"/>
  <c r="M29" i="1"/>
  <c r="L52" i="5"/>
  <c r="L53" i="5"/>
  <c r="M28" i="1"/>
  <c r="L50" i="5"/>
  <c r="L51" i="5" s="1"/>
  <c r="I2" i="5"/>
  <c r="I11" i="5"/>
  <c r="I24" i="5"/>
  <c r="H5" i="3"/>
  <c r="H12" i="3"/>
  <c r="H25" i="3"/>
  <c r="M31" i="8"/>
  <c r="L52" i="8"/>
  <c r="M52" i="8" s="1"/>
  <c r="L16" i="8"/>
  <c r="K15" i="8"/>
  <c r="P46" i="8"/>
  <c r="K41" i="8"/>
  <c r="N29" i="1"/>
  <c r="M52" i="5"/>
  <c r="M53" i="5" s="1"/>
  <c r="M11" i="1"/>
  <c r="N11" i="1" s="1"/>
  <c r="N35" i="5" s="1"/>
  <c r="N36" i="5" s="1"/>
  <c r="M50" i="5"/>
  <c r="M51" i="5"/>
  <c r="N28" i="1"/>
  <c r="N50" i="5" s="1"/>
  <c r="N51" i="5" s="1"/>
  <c r="M46" i="5"/>
  <c r="M47" i="5"/>
  <c r="N26" i="1"/>
  <c r="O26" i="1" s="1"/>
  <c r="L48" i="8"/>
  <c r="M48" i="8" s="1"/>
  <c r="N48" i="8" s="1"/>
  <c r="N31" i="8"/>
  <c r="M16" i="8"/>
  <c r="L15" i="8"/>
  <c r="L41" i="8"/>
  <c r="M41" i="8" s="1"/>
  <c r="N41" i="8" s="1"/>
  <c r="M35" i="5"/>
  <c r="M36" i="5" s="1"/>
  <c r="N52" i="5"/>
  <c r="N53" i="5"/>
  <c r="O29" i="1"/>
  <c r="O28" i="1"/>
  <c r="O31" i="8"/>
  <c r="P31" i="8"/>
  <c r="M15" i="8"/>
  <c r="N16" i="8"/>
  <c r="N52" i="8"/>
  <c r="O50" i="5"/>
  <c r="O51" i="5" s="1"/>
  <c r="O52" i="5"/>
  <c r="O53" i="5" s="1"/>
  <c r="P29" i="1"/>
  <c r="O11" i="1"/>
  <c r="P11" i="1" s="1"/>
  <c r="N15" i="8"/>
  <c r="O16" i="8"/>
  <c r="P16" i="8" s="1"/>
  <c r="P52" i="5"/>
  <c r="P53" i="5" s="1"/>
  <c r="Q29" i="1"/>
  <c r="Q52" i="5"/>
  <c r="O48" i="8"/>
  <c r="P48" i="8"/>
  <c r="O15" i="8"/>
  <c r="O41" i="8"/>
  <c r="P35" i="5"/>
  <c r="Q11" i="1"/>
  <c r="P36" i="5"/>
  <c r="O35" i="5" l="1"/>
  <c r="P15" i="8"/>
  <c r="O15" i="1"/>
  <c r="N33" i="5"/>
  <c r="Q47" i="1"/>
  <c r="H47" i="1"/>
  <c r="I47" i="1" s="1"/>
  <c r="J47" i="1" s="1"/>
  <c r="K47" i="1" s="1"/>
  <c r="L47" i="1" s="1"/>
  <c r="M47" i="1" s="1"/>
  <c r="N47" i="1" s="1"/>
  <c r="O47" i="1" s="1"/>
  <c r="P47" i="1" s="1"/>
  <c r="K51" i="1"/>
  <c r="L51" i="1" s="1"/>
  <c r="M51" i="1" s="1"/>
  <c r="N51" i="1" s="1"/>
  <c r="O51" i="1" s="1"/>
  <c r="P51" i="1" s="1"/>
  <c r="F33" i="8"/>
  <c r="M7" i="1"/>
  <c r="M27" i="5" s="1"/>
  <c r="M28" i="5" s="1"/>
  <c r="I53" i="8"/>
  <c r="G34" i="8"/>
  <c r="O56" i="8"/>
  <c r="P56" i="8"/>
  <c r="K25" i="8"/>
  <c r="P28" i="1"/>
  <c r="P50" i="5" s="1"/>
  <c r="P51" i="5" s="1"/>
  <c r="N7" i="8"/>
  <c r="M6" i="8"/>
  <c r="J22" i="1"/>
  <c r="J39" i="5" s="1"/>
  <c r="K4" i="1"/>
  <c r="I38" i="3"/>
  <c r="I38" i="8"/>
  <c r="I51" i="8" s="1"/>
  <c r="O45" i="1"/>
  <c r="P45" i="1" s="1"/>
  <c r="Q45" i="1"/>
  <c r="O52" i="8"/>
  <c r="P26" i="1"/>
  <c r="P46" i="5" s="1"/>
  <c r="P47" i="5" s="1"/>
  <c r="O46" i="5"/>
  <c r="O47" i="5" s="1"/>
  <c r="M10" i="8"/>
  <c r="K58" i="5"/>
  <c r="K59" i="5" s="1"/>
  <c r="L32" i="1"/>
  <c r="G25" i="5"/>
  <c r="G26" i="5" s="1"/>
  <c r="F25" i="5"/>
  <c r="F20" i="1"/>
  <c r="K27" i="8"/>
  <c r="L28" i="8"/>
  <c r="K19" i="8"/>
  <c r="J18" i="8"/>
  <c r="K23" i="8"/>
  <c r="L5" i="8"/>
  <c r="K13" i="8"/>
  <c r="J12" i="8"/>
  <c r="N46" i="5"/>
  <c r="N47" i="5" s="1"/>
  <c r="G39" i="8"/>
  <c r="H40" i="8"/>
  <c r="E23" i="3"/>
  <c r="F36" i="1" s="1"/>
  <c r="H18" i="3"/>
  <c r="I18" i="3" s="1"/>
  <c r="J18" i="3" s="1"/>
  <c r="K18" i="3" s="1"/>
  <c r="L18" i="3" s="1"/>
  <c r="M18" i="3" s="1"/>
  <c r="N18" i="3" s="1"/>
  <c r="O18" i="3" s="1"/>
  <c r="H46" i="1"/>
  <c r="I46" i="1" s="1"/>
  <c r="J46" i="1" s="1"/>
  <c r="K46" i="1" s="1"/>
  <c r="L46" i="1" s="1"/>
  <c r="M46" i="1" s="1"/>
  <c r="N46" i="1" s="1"/>
  <c r="O46" i="1" s="1"/>
  <c r="P46" i="1" s="1"/>
  <c r="H2" i="5"/>
  <c r="H11" i="5" s="1"/>
  <c r="L43" i="1"/>
  <c r="M43" i="1" s="1"/>
  <c r="N43" i="1" s="1"/>
  <c r="O43" i="1" s="1"/>
  <c r="P43" i="1" s="1"/>
  <c r="B15" i="1"/>
  <c r="B31" i="5"/>
  <c r="I30" i="8"/>
  <c r="J32" i="8"/>
  <c r="L44" i="1"/>
  <c r="M44" i="1" s="1"/>
  <c r="N44" i="1" s="1"/>
  <c r="O44" i="1" s="1"/>
  <c r="P44" i="1" s="1"/>
  <c r="H12" i="5"/>
  <c r="H8" i="3"/>
  <c r="H35" i="3"/>
  <c r="I35" i="3" s="1"/>
  <c r="J35" i="3" s="1"/>
  <c r="K35" i="3" s="1"/>
  <c r="L35" i="3" s="1"/>
  <c r="M35" i="3" s="1"/>
  <c r="N35" i="3" s="1"/>
  <c r="O35" i="3" s="1"/>
  <c r="G13" i="3"/>
  <c r="H56" i="5"/>
  <c r="H57" i="5" s="1"/>
  <c r="I31" i="1"/>
  <c r="I45" i="8"/>
  <c r="J47" i="8"/>
  <c r="H11" i="8"/>
  <c r="G9" i="8"/>
  <c r="G24" i="8"/>
  <c r="H26" i="8"/>
  <c r="J27" i="8"/>
  <c r="I54" i="5"/>
  <c r="I55" i="5" s="1"/>
  <c r="J30" i="1"/>
  <c r="Q48" i="1"/>
  <c r="J48" i="1"/>
  <c r="K48" i="1" s="1"/>
  <c r="L48" i="1" s="1"/>
  <c r="M48" i="1" s="1"/>
  <c r="N48" i="1" s="1"/>
  <c r="O48" i="1" s="1"/>
  <c r="P48" i="1" s="1"/>
  <c r="J9" i="1"/>
  <c r="I8" i="1"/>
  <c r="H55" i="8"/>
  <c r="I55" i="8" s="1"/>
  <c r="J55" i="8" s="1"/>
  <c r="K55" i="8" s="1"/>
  <c r="L55" i="8" s="1"/>
  <c r="M55" i="8" s="1"/>
  <c r="N55" i="8" s="1"/>
  <c r="O55" i="8" s="1"/>
  <c r="G58" i="8"/>
  <c r="K50" i="1"/>
  <c r="L50" i="1" s="1"/>
  <c r="M50" i="1" s="1"/>
  <c r="N50" i="1" s="1"/>
  <c r="O50" i="1" s="1"/>
  <c r="P50" i="1" s="1"/>
  <c r="G6" i="3"/>
  <c r="G3" i="5"/>
  <c r="G43" i="8"/>
  <c r="F42" i="8"/>
  <c r="F49" i="8" s="1"/>
  <c r="H18" i="8"/>
  <c r="Q16" i="1"/>
  <c r="G12" i="5"/>
  <c r="E15" i="5"/>
  <c r="F45" i="3"/>
  <c r="G45" i="3" s="1"/>
  <c r="H45" i="3" s="1"/>
  <c r="I45" i="3" s="1"/>
  <c r="J45" i="3" s="1"/>
  <c r="K45" i="3" s="1"/>
  <c r="L45" i="3" s="1"/>
  <c r="M45" i="3" s="1"/>
  <c r="N45" i="3" s="1"/>
  <c r="O45" i="3" s="1"/>
  <c r="P45" i="3"/>
  <c r="G7" i="3"/>
  <c r="G4" i="5"/>
  <c r="P34" i="3"/>
  <c r="Q31" i="5"/>
  <c r="P29" i="3"/>
  <c r="G27" i="3"/>
  <c r="F19" i="3"/>
  <c r="G19" i="3" s="1"/>
  <c r="H19" i="3" s="1"/>
  <c r="I19" i="3" s="1"/>
  <c r="J19" i="3" s="1"/>
  <c r="K19" i="3" s="1"/>
  <c r="L19" i="3" s="1"/>
  <c r="M19" i="3" s="1"/>
  <c r="N19" i="3" s="1"/>
  <c r="O19" i="3" s="1"/>
  <c r="P33" i="3"/>
  <c r="F33" i="3"/>
  <c r="G33" i="3" s="1"/>
  <c r="H33" i="3" s="1"/>
  <c r="I33" i="3" s="1"/>
  <c r="J33" i="3" s="1"/>
  <c r="K33" i="3" s="1"/>
  <c r="L33" i="3" s="1"/>
  <c r="M33" i="3" s="1"/>
  <c r="N33" i="3" s="1"/>
  <c r="O33" i="3" s="1"/>
  <c r="F49" i="3"/>
  <c r="G49" i="1" s="1"/>
  <c r="G25" i="1"/>
  <c r="F44" i="5"/>
  <c r="F45" i="5" s="1"/>
  <c r="P44" i="3"/>
  <c r="P32" i="3"/>
  <c r="F28" i="3"/>
  <c r="G28" i="3" s="1"/>
  <c r="H28" i="3" s="1"/>
  <c r="I28" i="3" s="1"/>
  <c r="J28" i="3" s="1"/>
  <c r="K28" i="3" s="1"/>
  <c r="L28" i="3" s="1"/>
  <c r="M28" i="3" s="1"/>
  <c r="N28" i="3" s="1"/>
  <c r="O28" i="3" s="1"/>
  <c r="P28" i="3"/>
  <c r="E36" i="3"/>
  <c r="F42" i="1" s="1"/>
  <c r="E7" i="5"/>
  <c r="F9" i="3"/>
  <c r="F13" i="5"/>
  <c r="F14" i="5" s="1"/>
  <c r="E10" i="3"/>
  <c r="G21" i="3"/>
  <c r="H21" i="3" s="1"/>
  <c r="I21" i="3" s="1"/>
  <c r="J21" i="3" s="1"/>
  <c r="K21" i="3" s="1"/>
  <c r="L21" i="3" s="1"/>
  <c r="M21" i="3" s="1"/>
  <c r="N21" i="3" s="1"/>
  <c r="O21" i="3" s="1"/>
  <c r="P21" i="3"/>
  <c r="E20" i="1"/>
  <c r="P15" i="3"/>
  <c r="G48" i="3"/>
  <c r="H48" i="3" s="1"/>
  <c r="I48" i="3" s="1"/>
  <c r="J48" i="3" s="1"/>
  <c r="K48" i="3" s="1"/>
  <c r="L48" i="3" s="1"/>
  <c r="M48" i="3" s="1"/>
  <c r="N48" i="3" s="1"/>
  <c r="O48" i="3" s="1"/>
  <c r="P48" i="3"/>
  <c r="F14" i="3"/>
  <c r="G14" i="3" s="1"/>
  <c r="H14" i="3" s="1"/>
  <c r="I14" i="3" s="1"/>
  <c r="J14" i="3" s="1"/>
  <c r="K14" i="3" s="1"/>
  <c r="L14" i="3" s="1"/>
  <c r="M14" i="3" s="1"/>
  <c r="N14" i="3" s="1"/>
  <c r="O14" i="3" s="1"/>
  <c r="P14" i="3"/>
  <c r="G17" i="3"/>
  <c r="H17" i="3" s="1"/>
  <c r="I17" i="3" s="1"/>
  <c r="J17" i="3" s="1"/>
  <c r="K17" i="3" s="1"/>
  <c r="L17" i="3" s="1"/>
  <c r="M17" i="3" s="1"/>
  <c r="N17" i="3" s="1"/>
  <c r="O17" i="3" s="1"/>
  <c r="P17" i="3"/>
  <c r="G39" i="3"/>
  <c r="F3" i="5"/>
  <c r="I26" i="3"/>
  <c r="F31" i="3"/>
  <c r="G31" i="3" s="1"/>
  <c r="H31" i="3" s="1"/>
  <c r="I31" i="3" s="1"/>
  <c r="J31" i="3" s="1"/>
  <c r="K31" i="3" s="1"/>
  <c r="L31" i="3" s="1"/>
  <c r="M31" i="3" s="1"/>
  <c r="N31" i="3" s="1"/>
  <c r="O31" i="3" s="1"/>
  <c r="P40" i="3"/>
  <c r="P30" i="3"/>
  <c r="P20" i="3"/>
  <c r="P41" i="3"/>
  <c r="F16" i="3"/>
  <c r="G16" i="3" s="1"/>
  <c r="H16" i="3" s="1"/>
  <c r="I16" i="3" s="1"/>
  <c r="J16" i="3" s="1"/>
  <c r="K16" i="3" s="1"/>
  <c r="L16" i="3" s="1"/>
  <c r="M16" i="3" s="1"/>
  <c r="N16" i="3" s="1"/>
  <c r="O16" i="3" s="1"/>
  <c r="P47" i="3"/>
  <c r="P46" i="3"/>
  <c r="E23" i="1"/>
  <c r="D49" i="8"/>
  <c r="P43" i="3"/>
  <c r="E27" i="5"/>
  <c r="F68" i="5" l="1"/>
  <c r="G23" i="3"/>
  <c r="H36" i="1" s="1"/>
  <c r="H66" i="5" s="1"/>
  <c r="H67" i="5" s="1"/>
  <c r="H13" i="3"/>
  <c r="H39" i="3"/>
  <c r="G49" i="3"/>
  <c r="H49" i="1" s="1"/>
  <c r="I11" i="8"/>
  <c r="H9" i="8"/>
  <c r="P35" i="3"/>
  <c r="J30" i="8"/>
  <c r="K32" i="8"/>
  <c r="Q46" i="1"/>
  <c r="F26" i="5"/>
  <c r="F37" i="5" s="1"/>
  <c r="N34" i="5"/>
  <c r="J45" i="8"/>
  <c r="K24" i="1" s="1"/>
  <c r="K42" i="5" s="1"/>
  <c r="K43" i="5" s="1"/>
  <c r="K47" i="8"/>
  <c r="P15" i="1"/>
  <c r="P33" i="5" s="1"/>
  <c r="P34" i="5" s="1"/>
  <c r="O33" i="5"/>
  <c r="O34" i="5" s="1"/>
  <c r="H6" i="1"/>
  <c r="G21" i="8"/>
  <c r="P31" i="3"/>
  <c r="P19" i="3"/>
  <c r="Q50" i="1"/>
  <c r="K30" i="1"/>
  <c r="J54" i="5"/>
  <c r="J55" i="5" s="1"/>
  <c r="J24" i="1"/>
  <c r="I12" i="5"/>
  <c r="I8" i="3"/>
  <c r="P18" i="3"/>
  <c r="K18" i="8"/>
  <c r="L19" i="8"/>
  <c r="N10" i="8"/>
  <c r="N7" i="1"/>
  <c r="J31" i="1"/>
  <c r="I56" i="5"/>
  <c r="I57" i="5" s="1"/>
  <c r="B16" i="1"/>
  <c r="B17" i="1" s="1"/>
  <c r="B18" i="1" s="1"/>
  <c r="B19" i="1" s="1"/>
  <c r="B23" i="1" s="1"/>
  <c r="B33" i="5"/>
  <c r="O7" i="8"/>
  <c r="N6" i="8"/>
  <c r="G33" i="8"/>
  <c r="H34" i="8"/>
  <c r="F36" i="8"/>
  <c r="E40" i="5"/>
  <c r="E41" i="5" s="1"/>
  <c r="E68" i="5" s="1"/>
  <c r="J8" i="1"/>
  <c r="K9" i="1"/>
  <c r="I40" i="8"/>
  <c r="H39" i="8"/>
  <c r="E17" i="5"/>
  <c r="E28" i="5"/>
  <c r="E37" i="5" s="1"/>
  <c r="P16" i="3"/>
  <c r="J26" i="3"/>
  <c r="F15" i="5"/>
  <c r="F41" i="1"/>
  <c r="F16" i="5"/>
  <c r="F18" i="5"/>
  <c r="H7" i="3"/>
  <c r="H4" i="5"/>
  <c r="H27" i="1"/>
  <c r="F66" i="5"/>
  <c r="F67" i="5" s="1"/>
  <c r="G23" i="1"/>
  <c r="G40" i="5" s="1"/>
  <c r="G41" i="5" s="1"/>
  <c r="Q26" i="1"/>
  <c r="Q46" i="5" s="1"/>
  <c r="Q28" i="1"/>
  <c r="Q50" i="5" s="1"/>
  <c r="J53" i="8"/>
  <c r="I58" i="8"/>
  <c r="J27" i="1" s="1"/>
  <c r="J48" i="5" s="1"/>
  <c r="J49" i="5" s="1"/>
  <c r="Q51" i="1"/>
  <c r="G36" i="3"/>
  <c r="H42" i="1" s="1"/>
  <c r="H27" i="3"/>
  <c r="G42" i="8"/>
  <c r="G49" i="8" s="1"/>
  <c r="H43" i="8"/>
  <c r="H24" i="8"/>
  <c r="I26" i="8"/>
  <c r="M28" i="8"/>
  <c r="L27" i="8"/>
  <c r="J2" i="5"/>
  <c r="J11" i="5" s="1"/>
  <c r="J24" i="5"/>
  <c r="I5" i="3"/>
  <c r="I12" i="3" s="1"/>
  <c r="I25" i="3" s="1"/>
  <c r="H58" i="8"/>
  <c r="I27" i="1" s="1"/>
  <c r="I48" i="5" s="1"/>
  <c r="I49" i="5" s="1"/>
  <c r="O36" i="5"/>
  <c r="Q35" i="5"/>
  <c r="H6" i="3"/>
  <c r="H3" i="5"/>
  <c r="M5" i="8"/>
  <c r="L23" i="8"/>
  <c r="L25" i="8"/>
  <c r="G9" i="3"/>
  <c r="G13" i="5"/>
  <c r="F10" i="3"/>
  <c r="F5" i="5"/>
  <c r="H25" i="1"/>
  <c r="G44" i="5"/>
  <c r="G45" i="5" s="1"/>
  <c r="F36" i="3"/>
  <c r="G42" i="1" s="1"/>
  <c r="G5" i="5"/>
  <c r="G36" i="8"/>
  <c r="F23" i="3"/>
  <c r="G36" i="1" s="1"/>
  <c r="G66" i="5" s="1"/>
  <c r="G67" i="5" s="1"/>
  <c r="Q44" i="1"/>
  <c r="Q43" i="1"/>
  <c r="L13" i="8"/>
  <c r="K12" i="8"/>
  <c r="L58" i="5"/>
  <c r="L59" i="5" s="1"/>
  <c r="M32" i="1"/>
  <c r="E8" i="5"/>
  <c r="J38" i="8"/>
  <c r="J51" i="8" s="1"/>
  <c r="K22" i="1"/>
  <c r="K39" i="5" s="1"/>
  <c r="J38" i="3"/>
  <c r="L4" i="1"/>
  <c r="P52" i="8"/>
  <c r="E38" i="1"/>
  <c r="I6" i="3" l="1"/>
  <c r="I3" i="5"/>
  <c r="M27" i="8"/>
  <c r="N28" i="8"/>
  <c r="I43" i="8"/>
  <c r="H42" i="8"/>
  <c r="J40" i="8"/>
  <c r="I39" i="8"/>
  <c r="I34" i="8"/>
  <c r="H33" i="8"/>
  <c r="O10" i="8"/>
  <c r="P10" i="8"/>
  <c r="F70" i="5"/>
  <c r="H37" i="1" s="1"/>
  <c r="I6" i="1"/>
  <c r="H21" i="8"/>
  <c r="I23" i="1"/>
  <c r="I40" i="5" s="1"/>
  <c r="I41" i="5" s="1"/>
  <c r="H44" i="5"/>
  <c r="H45" i="5" s="1"/>
  <c r="I25" i="1"/>
  <c r="H13" i="5"/>
  <c r="H14" i="5" s="1"/>
  <c r="H9" i="3"/>
  <c r="G10" i="3"/>
  <c r="G68" i="5"/>
  <c r="K26" i="3"/>
  <c r="L9" i="1"/>
  <c r="K8" i="1"/>
  <c r="K31" i="1"/>
  <c r="J56" i="5"/>
  <c r="J57" i="5" s="1"/>
  <c r="J42" i="5"/>
  <c r="J43" i="5" s="1"/>
  <c r="J11" i="8"/>
  <c r="I9" i="8"/>
  <c r="M58" i="5"/>
  <c r="M59" i="5" s="1"/>
  <c r="N32" i="1"/>
  <c r="H12" i="1"/>
  <c r="H29" i="5"/>
  <c r="H30" i="5" s="1"/>
  <c r="M25" i="8"/>
  <c r="I27" i="3"/>
  <c r="H36" i="3"/>
  <c r="I42" i="1" s="1"/>
  <c r="I7" i="3"/>
  <c r="I4" i="5"/>
  <c r="O7" i="1"/>
  <c r="O27" i="5" s="1"/>
  <c r="O28" i="5" s="1"/>
  <c r="M19" i="8"/>
  <c r="L18" i="8"/>
  <c r="H20" i="1"/>
  <c r="H25" i="5"/>
  <c r="K45" i="8"/>
  <c r="L47" i="8"/>
  <c r="H23" i="1"/>
  <c r="H40" i="5" s="1"/>
  <c r="H41" i="5" s="1"/>
  <c r="H68" i="5" s="1"/>
  <c r="F7" i="5"/>
  <c r="F6" i="5"/>
  <c r="F9" i="5"/>
  <c r="F17" i="5"/>
  <c r="E70" i="5"/>
  <c r="G37" i="1" s="1"/>
  <c r="O6" i="8"/>
  <c r="P6" i="8" s="1"/>
  <c r="P7" i="8"/>
  <c r="K54" i="5"/>
  <c r="K55" i="5" s="1"/>
  <c r="L30" i="1"/>
  <c r="Q15" i="1"/>
  <c r="G14" i="5"/>
  <c r="I39" i="3"/>
  <c r="H49" i="3"/>
  <c r="I49" i="1" s="1"/>
  <c r="H5" i="5"/>
  <c r="M13" i="8"/>
  <c r="L12" i="8"/>
  <c r="N5" i="8"/>
  <c r="M23" i="8"/>
  <c r="J26" i="8"/>
  <c r="I24" i="8"/>
  <c r="J12" i="5"/>
  <c r="J8" i="3"/>
  <c r="Q33" i="5"/>
  <c r="L32" i="8"/>
  <c r="K30" i="8"/>
  <c r="H23" i="3"/>
  <c r="I36" i="1" s="1"/>
  <c r="I66" i="5" s="1"/>
  <c r="I67" i="5" s="1"/>
  <c r="I13" i="3"/>
  <c r="K38" i="3"/>
  <c r="L22" i="1"/>
  <c r="L39" i="5" s="1"/>
  <c r="M4" i="1"/>
  <c r="K38" i="8"/>
  <c r="K51" i="8" s="1"/>
  <c r="G6" i="5"/>
  <c r="G8" i="5" s="1"/>
  <c r="G9" i="5"/>
  <c r="G7" i="5"/>
  <c r="K24" i="5"/>
  <c r="K2" i="5"/>
  <c r="K11" i="5" s="1"/>
  <c r="J5" i="3"/>
  <c r="J12" i="3" s="1"/>
  <c r="J25" i="3" s="1"/>
  <c r="H36" i="8"/>
  <c r="K53" i="8"/>
  <c r="J58" i="8"/>
  <c r="K27" i="1" s="1"/>
  <c r="K48" i="5" s="1"/>
  <c r="K49" i="5" s="1"/>
  <c r="H48" i="5"/>
  <c r="H49" i="5" s="1"/>
  <c r="G29" i="5"/>
  <c r="G12" i="1"/>
  <c r="B24" i="1"/>
  <c r="B40" i="5"/>
  <c r="N27" i="5"/>
  <c r="E52" i="1"/>
  <c r="I21" i="8" l="1"/>
  <c r="J6" i="1"/>
  <c r="M9" i="1"/>
  <c r="L8" i="1"/>
  <c r="J25" i="1"/>
  <c r="I44" i="5"/>
  <c r="I45" i="5" s="1"/>
  <c r="I68" i="5" s="1"/>
  <c r="I25" i="5"/>
  <c r="I26" i="5" s="1"/>
  <c r="K40" i="8"/>
  <c r="J39" i="8"/>
  <c r="N28" i="5"/>
  <c r="L53" i="8"/>
  <c r="K58" i="8"/>
  <c r="L27" i="1" s="1"/>
  <c r="L48" i="5" s="1"/>
  <c r="L49" i="5" s="1"/>
  <c r="M32" i="8"/>
  <c r="L30" i="8"/>
  <c r="G39" i="1"/>
  <c r="M47" i="8"/>
  <c r="L45" i="8"/>
  <c r="M24" i="1" s="1"/>
  <c r="M42" i="5" s="1"/>
  <c r="M43" i="5" s="1"/>
  <c r="N25" i="8"/>
  <c r="K11" i="8"/>
  <c r="J9" i="8"/>
  <c r="B25" i="1"/>
  <c r="B42" i="5"/>
  <c r="K26" i="8"/>
  <c r="J24" i="8"/>
  <c r="O28" i="8"/>
  <c r="N27" i="8"/>
  <c r="F8" i="5"/>
  <c r="I42" i="8"/>
  <c r="J43" i="8"/>
  <c r="G20" i="1"/>
  <c r="L2" i="5"/>
  <c r="L11" i="5" s="1"/>
  <c r="L24" i="5"/>
  <c r="K5" i="3"/>
  <c r="K12" i="3" s="1"/>
  <c r="K25" i="3" s="1"/>
  <c r="J39" i="3"/>
  <c r="I49" i="3"/>
  <c r="J49" i="1" s="1"/>
  <c r="H26" i="5"/>
  <c r="H37" i="5" s="1"/>
  <c r="H70" i="5" s="1"/>
  <c r="J37" i="1" s="1"/>
  <c r="J7" i="3"/>
  <c r="J4" i="5"/>
  <c r="M12" i="8"/>
  <c r="N13" i="8"/>
  <c r="L38" i="3"/>
  <c r="N4" i="1"/>
  <c r="M22" i="1"/>
  <c r="M39" i="5" s="1"/>
  <c r="L38" i="8"/>
  <c r="L51" i="8" s="1"/>
  <c r="P7" i="1"/>
  <c r="L24" i="1"/>
  <c r="G30" i="5"/>
  <c r="G37" i="5" s="1"/>
  <c r="K8" i="3"/>
  <c r="K12" i="5"/>
  <c r="N23" i="8"/>
  <c r="O5" i="8"/>
  <c r="O23" i="8" s="1"/>
  <c r="N58" i="5"/>
  <c r="N59" i="5" s="1"/>
  <c r="O32" i="1"/>
  <c r="I5" i="5"/>
  <c r="J13" i="3"/>
  <c r="I23" i="3"/>
  <c r="J36" i="1" s="1"/>
  <c r="K56" i="5"/>
  <c r="K57" i="5" s="1"/>
  <c r="L31" i="1"/>
  <c r="I9" i="3"/>
  <c r="I13" i="5"/>
  <c r="I14" i="5" s="1"/>
  <c r="H10" i="3"/>
  <c r="H49" i="8"/>
  <c r="J34" i="8"/>
  <c r="I33" i="8"/>
  <c r="I36" i="8" s="1"/>
  <c r="J3" i="5"/>
  <c r="J6" i="3"/>
  <c r="I29" i="5"/>
  <c r="I30" i="5" s="1"/>
  <c r="I12" i="1"/>
  <c r="I20" i="1" s="1"/>
  <c r="H7" i="5"/>
  <c r="H9" i="5"/>
  <c r="H6" i="5"/>
  <c r="H8" i="5" s="1"/>
  <c r="L26" i="3"/>
  <c r="G16" i="5"/>
  <c r="G41" i="1"/>
  <c r="G15" i="5"/>
  <c r="G18" i="5"/>
  <c r="H39" i="1"/>
  <c r="M30" i="1"/>
  <c r="L54" i="5"/>
  <c r="L55" i="5" s="1"/>
  <c r="F38" i="1"/>
  <c r="M18" i="8"/>
  <c r="N19" i="8"/>
  <c r="J27" i="3"/>
  <c r="I36" i="3"/>
  <c r="J42" i="1" s="1"/>
  <c r="H15" i="5"/>
  <c r="H18" i="5"/>
  <c r="H41" i="1"/>
  <c r="H16" i="5"/>
  <c r="H17" i="5" s="1"/>
  <c r="I49" i="8"/>
  <c r="J23" i="1"/>
  <c r="E54" i="1"/>
  <c r="J29" i="5" l="1"/>
  <c r="J12" i="1"/>
  <c r="N30" i="1"/>
  <c r="M54" i="5"/>
  <c r="M55" i="5" s="1"/>
  <c r="J66" i="5"/>
  <c r="J67" i="5" s="1"/>
  <c r="B26" i="1"/>
  <c r="B44" i="5"/>
  <c r="H38" i="1"/>
  <c r="H52" i="1" s="1"/>
  <c r="H54" i="1" s="1"/>
  <c r="O19" i="8"/>
  <c r="N18" i="8"/>
  <c r="I39" i="1"/>
  <c r="M31" i="1"/>
  <c r="L56" i="5"/>
  <c r="L57" i="5" s="1"/>
  <c r="K13" i="3"/>
  <c r="J23" i="3"/>
  <c r="K36" i="1" s="1"/>
  <c r="K66" i="5" s="1"/>
  <c r="K67" i="5" s="1"/>
  <c r="M38" i="3"/>
  <c r="O4" i="1"/>
  <c r="N22" i="1"/>
  <c r="N39" i="5" s="1"/>
  <c r="M38" i="8"/>
  <c r="M51" i="8" s="1"/>
  <c r="J44" i="5"/>
  <c r="J45" i="5" s="1"/>
  <c r="K25" i="1"/>
  <c r="K34" i="8"/>
  <c r="J33" i="8"/>
  <c r="L42" i="5"/>
  <c r="L43" i="5" s="1"/>
  <c r="L5" i="3"/>
  <c r="L12" i="3" s="1"/>
  <c r="L25" i="3" s="1"/>
  <c r="M24" i="5"/>
  <c r="M2" i="5"/>
  <c r="M11" i="5" s="1"/>
  <c r="K6" i="1"/>
  <c r="J21" i="8"/>
  <c r="J49" i="8"/>
  <c r="K23" i="1"/>
  <c r="K40" i="5" s="1"/>
  <c r="K41" i="5" s="1"/>
  <c r="N9" i="1"/>
  <c r="M8" i="1"/>
  <c r="K27" i="3"/>
  <c r="J36" i="3"/>
  <c r="K42" i="1" s="1"/>
  <c r="K6" i="3"/>
  <c r="K3" i="5"/>
  <c r="K7" i="3"/>
  <c r="K4" i="5"/>
  <c r="J5" i="5"/>
  <c r="I7" i="5"/>
  <c r="I9" i="5"/>
  <c r="I6" i="5"/>
  <c r="O13" i="8"/>
  <c r="N12" i="8"/>
  <c r="K43" i="8"/>
  <c r="J42" i="8"/>
  <c r="L11" i="8"/>
  <c r="K9" i="8"/>
  <c r="K39" i="8"/>
  <c r="L40" i="8"/>
  <c r="F52" i="1"/>
  <c r="P27" i="5"/>
  <c r="Q7" i="1"/>
  <c r="K39" i="3"/>
  <c r="J49" i="3"/>
  <c r="K49" i="1" s="1"/>
  <c r="M30" i="8"/>
  <c r="N32" i="8"/>
  <c r="I37" i="5"/>
  <c r="I70" i="5" s="1"/>
  <c r="K37" i="1" s="1"/>
  <c r="J25" i="5"/>
  <c r="J20" i="1"/>
  <c r="M26" i="3"/>
  <c r="O58" i="5"/>
  <c r="O59" i="5" s="1"/>
  <c r="P32" i="1"/>
  <c r="P58" i="5" s="1"/>
  <c r="P59" i="5" s="1"/>
  <c r="O27" i="8"/>
  <c r="P27" i="8" s="1"/>
  <c r="P28" i="8"/>
  <c r="J36" i="8"/>
  <c r="O25" i="8"/>
  <c r="P25" i="8" s="1"/>
  <c r="J40" i="5"/>
  <c r="J41" i="5" s="1"/>
  <c r="J68" i="5" s="1"/>
  <c r="J13" i="5"/>
  <c r="J14" i="5" s="1"/>
  <c r="J9" i="3"/>
  <c r="I10" i="3"/>
  <c r="N47" i="8"/>
  <c r="M45" i="8"/>
  <c r="G70" i="5"/>
  <c r="I37" i="1" s="1"/>
  <c r="G17" i="5"/>
  <c r="I41" i="1"/>
  <c r="I15" i="5"/>
  <c r="I16" i="5"/>
  <c r="I17" i="5" s="1"/>
  <c r="I18" i="5"/>
  <c r="L8" i="3"/>
  <c r="L12" i="5"/>
  <c r="L26" i="8"/>
  <c r="K24" i="8"/>
  <c r="M53" i="8"/>
  <c r="L58" i="8"/>
  <c r="E55" i="1"/>
  <c r="J18" i="5" l="1"/>
  <c r="J16" i="5"/>
  <c r="J15" i="5"/>
  <c r="J41" i="1"/>
  <c r="N26" i="3"/>
  <c r="J7" i="5"/>
  <c r="J6" i="5"/>
  <c r="J9" i="5"/>
  <c r="K39" i="1" s="1"/>
  <c r="L27" i="3"/>
  <c r="K36" i="3"/>
  <c r="L42" i="1" s="1"/>
  <c r="K44" i="5"/>
  <c r="K45" i="5" s="1"/>
  <c r="L25" i="1"/>
  <c r="N2" i="5"/>
  <c r="N11" i="5" s="1"/>
  <c r="N24" i="5"/>
  <c r="M5" i="3"/>
  <c r="M12" i="3" s="1"/>
  <c r="M25" i="3" s="1"/>
  <c r="O12" i="8"/>
  <c r="P12" i="8" s="1"/>
  <c r="P13" i="8"/>
  <c r="K49" i="3"/>
  <c r="L49" i="1" s="1"/>
  <c r="L39" i="3"/>
  <c r="K33" i="8"/>
  <c r="L34" i="8"/>
  <c r="I38" i="1"/>
  <c r="I52" i="1" s="1"/>
  <c r="I54" i="1" s="1"/>
  <c r="J26" i="5"/>
  <c r="J37" i="5" s="1"/>
  <c r="P28" i="5"/>
  <c r="Q27" i="5"/>
  <c r="M40" i="8"/>
  <c r="L39" i="8"/>
  <c r="O9" i="1"/>
  <c r="N8" i="1"/>
  <c r="L13" i="3"/>
  <c r="K23" i="3"/>
  <c r="L36" i="1" s="1"/>
  <c r="L66" i="5" s="1"/>
  <c r="L67" i="5" s="1"/>
  <c r="B27" i="1"/>
  <c r="B46" i="5"/>
  <c r="Q32" i="1"/>
  <c r="Q58" i="5" s="1"/>
  <c r="F54" i="1"/>
  <c r="O22" i="1"/>
  <c r="O39" i="5" s="1"/>
  <c r="N38" i="8"/>
  <c r="N51" i="8" s="1"/>
  <c r="P4" i="1"/>
  <c r="N38" i="3"/>
  <c r="M8" i="3"/>
  <c r="M12" i="5"/>
  <c r="L23" i="1"/>
  <c r="I8" i="5"/>
  <c r="L4" i="5"/>
  <c r="L7" i="3"/>
  <c r="K25" i="5"/>
  <c r="K26" i="5" s="1"/>
  <c r="G38" i="1"/>
  <c r="M26" i="8"/>
  <c r="L24" i="8"/>
  <c r="N24" i="1"/>
  <c r="O32" i="8"/>
  <c r="O30" i="8" s="1"/>
  <c r="N30" i="8"/>
  <c r="K21" i="8"/>
  <c r="L6" i="1"/>
  <c r="J39" i="1"/>
  <c r="K5" i="5"/>
  <c r="K68" i="5"/>
  <c r="N31" i="1"/>
  <c r="M56" i="5"/>
  <c r="M57" i="5" s="1"/>
  <c r="L43" i="8"/>
  <c r="K42" i="8"/>
  <c r="K49" i="8" s="1"/>
  <c r="O18" i="8"/>
  <c r="P18" i="8" s="1"/>
  <c r="P19" i="8"/>
  <c r="P30" i="8"/>
  <c r="M11" i="8"/>
  <c r="L9" i="8"/>
  <c r="L3" i="5"/>
  <c r="L6" i="3"/>
  <c r="K9" i="3"/>
  <c r="K13" i="5"/>
  <c r="K14" i="5" s="1"/>
  <c r="J10" i="3"/>
  <c r="M27" i="1"/>
  <c r="N53" i="8"/>
  <c r="M58" i="8"/>
  <c r="N27" i="1" s="1"/>
  <c r="N48" i="5" s="1"/>
  <c r="N49" i="5" s="1"/>
  <c r="K36" i="8"/>
  <c r="O47" i="8"/>
  <c r="O45" i="8" s="1"/>
  <c r="P24" i="1" s="1"/>
  <c r="P42" i="5" s="1"/>
  <c r="P43" i="5" s="1"/>
  <c r="N45" i="8"/>
  <c r="O24" i="1" s="1"/>
  <c r="O42" i="5" s="1"/>
  <c r="O43" i="5" s="1"/>
  <c r="K29" i="5"/>
  <c r="K30" i="5" s="1"/>
  <c r="K12" i="1"/>
  <c r="O30" i="1"/>
  <c r="N54" i="5"/>
  <c r="N55" i="5" s="1"/>
  <c r="J30" i="5"/>
  <c r="F5" i="1"/>
  <c r="J17" i="5" l="1"/>
  <c r="M48" i="5"/>
  <c r="M49" i="5" s="1"/>
  <c r="N11" i="8"/>
  <c r="M9" i="8"/>
  <c r="N12" i="5"/>
  <c r="N8" i="3"/>
  <c r="M34" i="8"/>
  <c r="L33" i="8"/>
  <c r="J8" i="5"/>
  <c r="M43" i="8"/>
  <c r="L42" i="8"/>
  <c r="P9" i="1"/>
  <c r="P8" i="1" s="1"/>
  <c r="O8" i="1"/>
  <c r="K37" i="5"/>
  <c r="K70" i="5" s="1"/>
  <c r="M37" i="1" s="1"/>
  <c r="O24" i="5"/>
  <c r="O2" i="5"/>
  <c r="O11" i="5" s="1"/>
  <c r="N5" i="3"/>
  <c r="N12" i="3" s="1"/>
  <c r="N25" i="3" s="1"/>
  <c r="B28" i="1"/>
  <c r="B48" i="5"/>
  <c r="L49" i="8"/>
  <c r="M23" i="1"/>
  <c r="M40" i="5" s="1"/>
  <c r="M41" i="5" s="1"/>
  <c r="M7" i="3"/>
  <c r="M4" i="5"/>
  <c r="L40" i="5"/>
  <c r="L41" i="5" s="1"/>
  <c r="N40" i="8"/>
  <c r="M39" i="8"/>
  <c r="L5" i="5"/>
  <c r="G52" i="1"/>
  <c r="L13" i="5"/>
  <c r="L14" i="5" s="1"/>
  <c r="L9" i="3"/>
  <c r="K10" i="3"/>
  <c r="N42" i="5"/>
  <c r="N43" i="5" s="1"/>
  <c r="Q24" i="1"/>
  <c r="Q42" i="5" s="1"/>
  <c r="M39" i="3"/>
  <c r="L49" i="3"/>
  <c r="M49" i="1" s="1"/>
  <c r="M25" i="1"/>
  <c r="L44" i="5"/>
  <c r="L45" i="5" s="1"/>
  <c r="O26" i="3"/>
  <c r="O53" i="8"/>
  <c r="O58" i="8" s="1"/>
  <c r="P27" i="1" s="1"/>
  <c r="P48" i="5" s="1"/>
  <c r="P49" i="5" s="1"/>
  <c r="N58" i="8"/>
  <c r="J70" i="5"/>
  <c r="L37" i="1" s="1"/>
  <c r="F55" i="1"/>
  <c r="M6" i="1"/>
  <c r="L21" i="8"/>
  <c r="N56" i="5"/>
  <c r="N57" i="5" s="1"/>
  <c r="O31" i="1"/>
  <c r="K18" i="5"/>
  <c r="K15" i="5"/>
  <c r="K16" i="5"/>
  <c r="K17" i="5" s="1"/>
  <c r="K41" i="1"/>
  <c r="K20" i="1"/>
  <c r="L29" i="5"/>
  <c r="L30" i="5" s="1"/>
  <c r="L12" i="1"/>
  <c r="L20" i="1" s="1"/>
  <c r="K9" i="5"/>
  <c r="L39" i="1" s="1"/>
  <c r="K6" i="5"/>
  <c r="K7" i="5"/>
  <c r="L36" i="8"/>
  <c r="M13" i="3"/>
  <c r="L23" i="3"/>
  <c r="M36" i="1" s="1"/>
  <c r="L25" i="5"/>
  <c r="L26" i="5" s="1"/>
  <c r="L37" i="5" s="1"/>
  <c r="M27" i="3"/>
  <c r="L36" i="3"/>
  <c r="M42" i="1" s="1"/>
  <c r="P45" i="8"/>
  <c r="O38" i="8"/>
  <c r="O51" i="8" s="1"/>
  <c r="O38" i="3"/>
  <c r="P22" i="1"/>
  <c r="P39" i="5" s="1"/>
  <c r="P30" i="1"/>
  <c r="P54" i="5" s="1"/>
  <c r="P55" i="5" s="1"/>
  <c r="O54" i="5"/>
  <c r="O55" i="5" s="1"/>
  <c r="Q30" i="1"/>
  <c r="Q54" i="5" s="1"/>
  <c r="M6" i="3"/>
  <c r="M3" i="5"/>
  <c r="N26" i="8"/>
  <c r="M24" i="8"/>
  <c r="G5" i="1"/>
  <c r="M23" i="3" l="1"/>
  <c r="N36" i="1" s="1"/>
  <c r="N66" i="5" s="1"/>
  <c r="N67" i="5" s="1"/>
  <c r="N13" i="3"/>
  <c r="P26" i="3"/>
  <c r="N6" i="1"/>
  <c r="M21" i="8"/>
  <c r="N6" i="3"/>
  <c r="N3" i="5"/>
  <c r="M29" i="5"/>
  <c r="M12" i="1"/>
  <c r="M20" i="1" s="1"/>
  <c r="M25" i="5"/>
  <c r="M13" i="5"/>
  <c r="M14" i="5" s="1"/>
  <c r="M9" i="3"/>
  <c r="L10" i="3"/>
  <c r="O11" i="8"/>
  <c r="O9" i="8" s="1"/>
  <c r="N9" i="8"/>
  <c r="K38" i="1"/>
  <c r="K52" i="1" s="1"/>
  <c r="K54" i="1" s="1"/>
  <c r="L16" i="5"/>
  <c r="L17" i="5" s="1"/>
  <c r="L18" i="5"/>
  <c r="L15" i="5"/>
  <c r="L41" i="1"/>
  <c r="N7" i="3"/>
  <c r="N4" i="5"/>
  <c r="N27" i="3"/>
  <c r="M36" i="3"/>
  <c r="N42" i="1" s="1"/>
  <c r="K8" i="5"/>
  <c r="M44" i="5"/>
  <c r="M45" i="5" s="1"/>
  <c r="M68" i="5" s="1"/>
  <c r="N25" i="1"/>
  <c r="O40" i="8"/>
  <c r="N39" i="8"/>
  <c r="L68" i="5"/>
  <c r="N34" i="8"/>
  <c r="M33" i="8"/>
  <c r="M5" i="5"/>
  <c r="L7" i="5"/>
  <c r="L9" i="5"/>
  <c r="L6" i="5"/>
  <c r="M36" i="8"/>
  <c r="O26" i="8"/>
  <c r="O24" i="8" s="1"/>
  <c r="N24" i="8"/>
  <c r="P31" i="1"/>
  <c r="P56" i="5" s="1"/>
  <c r="P57" i="5" s="1"/>
  <c r="O56" i="5"/>
  <c r="O57" i="5" s="1"/>
  <c r="O27" i="1"/>
  <c r="P58" i="8"/>
  <c r="M49" i="3"/>
  <c r="N49" i="1" s="1"/>
  <c r="N39" i="3"/>
  <c r="Q8" i="1"/>
  <c r="O8" i="3"/>
  <c r="O12" i="5"/>
  <c r="J38" i="1"/>
  <c r="P2" i="5"/>
  <c r="P11" i="5" s="1"/>
  <c r="P24" i="5"/>
  <c r="O5" i="3"/>
  <c r="O12" i="3" s="1"/>
  <c r="O25" i="3" s="1"/>
  <c r="G54" i="1"/>
  <c r="B29" i="1"/>
  <c r="B50" i="5"/>
  <c r="L70" i="5"/>
  <c r="N37" i="1" s="1"/>
  <c r="M66" i="5"/>
  <c r="M67" i="5" s="1"/>
  <c r="P9" i="8"/>
  <c r="P21" i="8" s="1"/>
  <c r="M42" i="8"/>
  <c r="M49" i="8" s="1"/>
  <c r="N43" i="8"/>
  <c r="M26" i="5" l="1"/>
  <c r="M6" i="5"/>
  <c r="M9" i="5"/>
  <c r="M7" i="5"/>
  <c r="N49" i="8"/>
  <c r="O7" i="3"/>
  <c r="O4" i="5"/>
  <c r="P24" i="8"/>
  <c r="O39" i="8"/>
  <c r="P40" i="8"/>
  <c r="O6" i="1"/>
  <c r="N21" i="8"/>
  <c r="M30" i="5"/>
  <c r="O13" i="3"/>
  <c r="N23" i="3"/>
  <c r="O36" i="1" s="1"/>
  <c r="O66" i="5" s="1"/>
  <c r="O67" i="5" s="1"/>
  <c r="O27" i="3"/>
  <c r="N36" i="3"/>
  <c r="O42" i="1" s="1"/>
  <c r="N49" i="3"/>
  <c r="O49" i="1" s="1"/>
  <c r="O39" i="3"/>
  <c r="O43" i="8"/>
  <c r="O42" i="8" s="1"/>
  <c r="N42" i="8"/>
  <c r="O23" i="1" s="1"/>
  <c r="O40" i="5" s="1"/>
  <c r="O41" i="5" s="1"/>
  <c r="P43" i="8"/>
  <c r="B30" i="1"/>
  <c r="B52" i="5"/>
  <c r="J52" i="1"/>
  <c r="N12" i="1"/>
  <c r="N29" i="5"/>
  <c r="N30" i="5" s="1"/>
  <c r="N44" i="5"/>
  <c r="N45" i="5" s="1"/>
  <c r="O25" i="1"/>
  <c r="N23" i="1"/>
  <c r="N40" i="5" s="1"/>
  <c r="N41" i="5" s="1"/>
  <c r="N68" i="5" s="1"/>
  <c r="P6" i="1"/>
  <c r="O21" i="8"/>
  <c r="N5" i="5"/>
  <c r="O48" i="5"/>
  <c r="O49" i="5" s="1"/>
  <c r="Q27" i="1"/>
  <c r="Q48" i="5" s="1"/>
  <c r="N33" i="8"/>
  <c r="N36" i="8" s="1"/>
  <c r="O34" i="8"/>
  <c r="O6" i="3"/>
  <c r="O3" i="5"/>
  <c r="Q31" i="1"/>
  <c r="Q56" i="5" s="1"/>
  <c r="L8" i="5"/>
  <c r="L38" i="1" s="1"/>
  <c r="L52" i="1" s="1"/>
  <c r="L54" i="1" s="1"/>
  <c r="N9" i="3"/>
  <c r="N13" i="5"/>
  <c r="N14" i="5" s="1"/>
  <c r="M10" i="3"/>
  <c r="G55" i="1"/>
  <c r="P12" i="5"/>
  <c r="P8" i="3"/>
  <c r="M39" i="1"/>
  <c r="M15" i="5"/>
  <c r="M41" i="1"/>
  <c r="M16" i="5"/>
  <c r="M17" i="5" s="1"/>
  <c r="M18" i="5"/>
  <c r="N20" i="1"/>
  <c r="N25" i="5"/>
  <c r="N26" i="5" s="1"/>
  <c r="N37" i="5" s="1"/>
  <c r="N70" i="5" s="1"/>
  <c r="P37" i="1" s="1"/>
  <c r="O12" i="1" l="1"/>
  <c r="O29" i="5"/>
  <c r="N7" i="5"/>
  <c r="N9" i="5"/>
  <c r="O39" i="1" s="1"/>
  <c r="N6" i="5"/>
  <c r="N8" i="5" s="1"/>
  <c r="N15" i="5"/>
  <c r="N16" i="5"/>
  <c r="N17" i="5" s="1"/>
  <c r="N41" i="1"/>
  <c r="N18" i="5"/>
  <c r="P25" i="5"/>
  <c r="Q6" i="1"/>
  <c r="P27" i="3"/>
  <c r="P36" i="3" s="1"/>
  <c r="O36" i="3"/>
  <c r="P42" i="1" s="1"/>
  <c r="Q42" i="1" s="1"/>
  <c r="O49" i="8"/>
  <c r="P49" i="8" s="1"/>
  <c r="P23" i="1"/>
  <c r="P39" i="8"/>
  <c r="N39" i="1"/>
  <c r="B31" i="1"/>
  <c r="B54" i="5"/>
  <c r="M8" i="5"/>
  <c r="O33" i="8"/>
  <c r="P34" i="8"/>
  <c r="P25" i="1"/>
  <c r="O44" i="5"/>
  <c r="O45" i="5" s="1"/>
  <c r="O68" i="5" s="1"/>
  <c r="O23" i="3"/>
  <c r="P36" i="1" s="1"/>
  <c r="P13" i="3"/>
  <c r="P23" i="3" s="1"/>
  <c r="O20" i="1"/>
  <c r="O25" i="5"/>
  <c r="O26" i="5" s="1"/>
  <c r="J54" i="1"/>
  <c r="O9" i="3"/>
  <c r="O13" i="5"/>
  <c r="O14" i="5" s="1"/>
  <c r="N10" i="3"/>
  <c r="M38" i="1"/>
  <c r="P42" i="8"/>
  <c r="P4" i="5"/>
  <c r="Q4" i="5" s="1"/>
  <c r="P7" i="3"/>
  <c r="P3" i="5"/>
  <c r="P6" i="3"/>
  <c r="Q3" i="5" s="1"/>
  <c r="H55" i="1"/>
  <c r="H5" i="1"/>
  <c r="O5" i="5"/>
  <c r="O49" i="3"/>
  <c r="P49" i="1" s="1"/>
  <c r="Q49" i="1" s="1"/>
  <c r="P39" i="3"/>
  <c r="P49" i="3" s="1"/>
  <c r="M37" i="5"/>
  <c r="M70" i="5" s="1"/>
  <c r="O37" i="1" s="1"/>
  <c r="Q37" i="1" s="1"/>
  <c r="M52" i="1" l="1"/>
  <c r="N38" i="1"/>
  <c r="P33" i="8"/>
  <c r="P36" i="8" s="1"/>
  <c r="O36" i="8"/>
  <c r="B32" i="1"/>
  <c r="B56" i="5"/>
  <c r="P26" i="5"/>
  <c r="Q25" i="5"/>
  <c r="I55" i="1"/>
  <c r="I5" i="1"/>
  <c r="P5" i="5"/>
  <c r="O16" i="5"/>
  <c r="O17" i="5" s="1"/>
  <c r="O41" i="1"/>
  <c r="O18" i="5"/>
  <c r="O15" i="5"/>
  <c r="P66" i="5"/>
  <c r="P67" i="5" s="1"/>
  <c r="Q36" i="1"/>
  <c r="O7" i="5"/>
  <c r="O6" i="5"/>
  <c r="O8" i="5" s="1"/>
  <c r="O9" i="5"/>
  <c r="P39" i="1" s="1"/>
  <c r="Q39" i="1" s="1"/>
  <c r="P13" i="5"/>
  <c r="P9" i="3"/>
  <c r="O10" i="3"/>
  <c r="P10" i="3" s="1"/>
  <c r="P44" i="5"/>
  <c r="P45" i="5" s="1"/>
  <c r="Q25" i="1"/>
  <c r="Q44" i="5" s="1"/>
  <c r="O30" i="5"/>
  <c r="O37" i="5" s="1"/>
  <c r="O70" i="5" s="1"/>
  <c r="P40" i="5"/>
  <c r="P41" i="5" s="1"/>
  <c r="P68" i="5" s="1"/>
  <c r="Q68" i="5" s="1"/>
  <c r="Q23" i="1"/>
  <c r="Q40" i="5" s="1"/>
  <c r="N52" i="1"/>
  <c r="N54" i="1" s="1"/>
  <c r="O38" i="1" l="1"/>
  <c r="O52" i="1" s="1"/>
  <c r="O54" i="1" s="1"/>
  <c r="B58" i="5"/>
  <c r="B33" i="1"/>
  <c r="P9" i="5"/>
  <c r="Q9" i="5" s="1"/>
  <c r="P7" i="5"/>
  <c r="Q7" i="5" s="1"/>
  <c r="P6" i="5"/>
  <c r="Q5" i="5"/>
  <c r="P29" i="5"/>
  <c r="P12" i="1"/>
  <c r="Q62" i="5"/>
  <c r="Q66" i="5"/>
  <c r="J5" i="1"/>
  <c r="J55" i="1"/>
  <c r="Q13" i="5"/>
  <c r="P14" i="5"/>
  <c r="M54" i="1"/>
  <c r="B60" i="5" l="1"/>
  <c r="B34" i="1"/>
  <c r="K55" i="1"/>
  <c r="K5" i="1"/>
  <c r="Q6" i="5"/>
  <c r="P8" i="5"/>
  <c r="Q8" i="5" s="1"/>
  <c r="Q12" i="1"/>
  <c r="P20" i="1"/>
  <c r="Q20" i="1" s="1"/>
  <c r="P16" i="5"/>
  <c r="P18" i="5"/>
  <c r="Q18" i="5" s="1"/>
  <c r="P15" i="5"/>
  <c r="Q15" i="5" s="1"/>
  <c r="P41" i="1"/>
  <c r="Q41" i="1" s="1"/>
  <c r="Q14" i="5"/>
  <c r="P30" i="5"/>
  <c r="P37" i="5" s="1"/>
  <c r="Q29" i="5"/>
  <c r="P70" i="5" l="1"/>
  <c r="Q37" i="5"/>
  <c r="L5" i="1"/>
  <c r="L55" i="1"/>
  <c r="B62" i="5"/>
  <c r="B35" i="1"/>
  <c r="Q16" i="5"/>
  <c r="P17" i="5"/>
  <c r="P38" i="1" l="1"/>
  <c r="Q17" i="5"/>
  <c r="B36" i="1"/>
  <c r="B64" i="5"/>
  <c r="M55" i="1"/>
  <c r="M5" i="1"/>
  <c r="N5" i="1" l="1"/>
  <c r="N55" i="1"/>
  <c r="B66" i="5"/>
  <c r="B37" i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4" i="1" s="1"/>
  <c r="B55" i="1" s="1"/>
  <c r="P52" i="1"/>
  <c r="Q38" i="1"/>
  <c r="Q64" i="5" s="1"/>
  <c r="P54" i="1" l="1"/>
  <c r="Q54" i="1" s="1"/>
  <c r="Q52" i="1"/>
  <c r="O5" i="1"/>
  <c r="O55" i="1"/>
  <c r="P55" i="1" l="1"/>
  <c r="P5" i="1"/>
</calcChain>
</file>

<file path=xl/comments1.xml><?xml version="1.0" encoding="utf-8"?>
<comments xmlns="http://schemas.openxmlformats.org/spreadsheetml/2006/main">
  <authors>
    <author>Henri Järvinen</author>
    <author>Jadelcons</author>
    <author>Ari Järvinen</author>
  </authors>
  <commentList>
    <comment ref="R2" authorId="0" shapeId="0">
      <text>
        <r>
          <rPr>
            <b/>
            <sz val="9"/>
            <color indexed="81"/>
            <rFont val="Tahoma"/>
            <family val="2"/>
          </rPr>
          <t xml:space="preserve">
Täytä keltaiset solut!
Kassabudjetti sisältää erilliset erittelytaulukot, jonne täytetään myynnit, palkat yms. Siirry taulukkoon sivun alareunan nuolinäppäimestä tai taulukonvalitsimesta.
Taulukosta toiseen siirrytään sivun alareunan nuolinäppäimillä tai taulukonvalitsimista.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Muistiinpanoaluetta voit käyttää myös laskemiseen!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</rPr>
          <t xml:space="preserve">
1. Tulosta sivut 1 -2.
2. Käytä sivun reunojen asetuksena "Kapea".</t>
        </r>
      </text>
    </comment>
    <comment ref="D5" authorId="1" shapeId="0">
      <text>
        <r>
          <rPr>
            <sz val="9"/>
            <color indexed="81"/>
            <rFont val="Tahoma"/>
            <family val="2"/>
          </rPr>
          <t xml:space="preserve">Kirjoita aloittava kuukausi </t>
        </r>
        <r>
          <rPr>
            <b/>
            <sz val="9"/>
            <color indexed="81"/>
            <rFont val="Tahoma"/>
            <family val="2"/>
          </rPr>
          <t xml:space="preserve">numeroin </t>
        </r>
        <r>
          <rPr>
            <sz val="9"/>
            <color indexed="81"/>
            <rFont val="Tahoma"/>
            <family val="2"/>
          </rPr>
          <t>muotoon kk.vvvv.</t>
        </r>
      </text>
    </comment>
    <comment ref="S5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Muistiinpanoalueelle voit tehdä myös laskentataulukoita ja kaavoja.</t>
        </r>
      </text>
    </comment>
    <comment ref="D6" authorId="2" shapeId="0">
      <text>
        <r>
          <rPr>
            <sz val="9"/>
            <color indexed="81"/>
            <rFont val="Tahoma"/>
            <family val="2"/>
          </rPr>
          <t>Laskee ennusteen  kuukauden maitomäärän mukaan. Voit myös kirjoittaa luvun suoraan soluun.</t>
        </r>
      </text>
    </comment>
    <comment ref="B9" authorId="2" shapeId="0">
      <text>
        <r>
          <rPr>
            <sz val="9"/>
            <color indexed="81"/>
            <rFont val="Tahoma"/>
            <family val="2"/>
          </rPr>
          <t>Voit vaihtaa otsikkoa ja muuttujia alariveillä tarpeen mukaan.</t>
        </r>
      </text>
    </comment>
    <comment ref="B24" authorId="2" shapeId="0">
      <text>
        <r>
          <rPr>
            <sz val="9"/>
            <color indexed="81"/>
            <rFont val="Tahoma"/>
            <family val="2"/>
          </rPr>
          <t>Voit vaihtaa otsikkoa ja muuttujia alariveillä tarpeen mukaan.</t>
        </r>
      </text>
    </comment>
    <comment ref="B39" authorId="2" shapeId="0">
      <text>
        <r>
          <rPr>
            <sz val="9"/>
            <color indexed="81"/>
            <rFont val="Tahoma"/>
            <family val="2"/>
          </rPr>
          <t>Voit vaihtaa otsikkoa ja muuttujia alariveillä tarpeen mukaan.</t>
        </r>
      </text>
    </comment>
  </commentList>
</comments>
</file>

<file path=xl/comments2.xml><?xml version="1.0" encoding="utf-8"?>
<comments xmlns="http://schemas.openxmlformats.org/spreadsheetml/2006/main">
  <authors>
    <author>Henri Järvinen</author>
    <author>Jadelcons</author>
    <author>Ari Järvinen</author>
  </authors>
  <commentList>
    <comment ref="R2" authorId="0" shapeId="0">
      <text>
        <r>
          <rPr>
            <b/>
            <sz val="9"/>
            <color indexed="81"/>
            <rFont val="Tahoma"/>
            <family val="2"/>
          </rPr>
          <t xml:space="preserve">
1. Tulosta sivut 1 -2.
2. Käytä sivun reunojen asetusksena "Kapea".</t>
        </r>
      </text>
    </comment>
    <comment ref="S5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Muistiinpanoalueelle voit tehdä myös laskentataulukoita ja kaavoja.</t>
        </r>
      </text>
    </comment>
    <comment ref="B6" authorId="1" shapeId="0">
      <text>
        <r>
          <rPr>
            <sz val="9"/>
            <color indexed="81"/>
            <rFont val="Tahoma"/>
            <family val="2"/>
          </rPr>
          <t>MyEL-maksua maksavien yrittäjien rahapalkat ilman veronpidätyksiä. YKSITYISOTOT MERKITÄÄN SUORAAN KASSABUDJETTIIN.</t>
        </r>
      </text>
    </comment>
    <comment ref="C6" authorId="1" shapeId="0">
      <text>
        <r>
          <rPr>
            <sz val="9"/>
            <color indexed="81"/>
            <rFont val="Tahoma"/>
            <family val="2"/>
          </rPr>
          <t xml:space="preserve">
Keskim. veronpidätysprosentti, joka löytyy
verokortista tai Verolaskurilla www.vero.fi</t>
        </r>
      </text>
    </comment>
    <comment ref="B7" authorId="1" shapeId="0">
      <text>
        <r>
          <rPr>
            <sz val="9"/>
            <color indexed="81"/>
            <rFont val="Tahoma"/>
            <family val="2"/>
          </rPr>
          <t xml:space="preserve">
Vero lasketaan rahapalkan ja luontaisetujen yhteissummasta
</t>
        </r>
      </text>
    </comment>
    <comment ref="B8" authorId="1" shapeId="0">
      <text>
        <r>
          <rPr>
            <sz val="9"/>
            <color indexed="81"/>
            <rFont val="Tahoma"/>
            <family val="2"/>
          </rPr>
          <t>Ei-määräysvallassa olevien osaomistajien ja työntekijöiden rahapalkat ilman veronpidätyksiä.</t>
        </r>
      </text>
    </comment>
    <comment ref="C8" authorId="1" shapeId="0">
      <text>
        <r>
          <rPr>
            <sz val="9"/>
            <color indexed="81"/>
            <rFont val="Tahoma"/>
            <family val="2"/>
          </rPr>
          <t xml:space="preserve">
Merkitään kaikkien työntekijöiden painotettu keskim. veronpidätysprosentti, joka löytyy verokortista tai on laskettu Verolaskurilla www.vero.fi</t>
        </r>
      </text>
    </comment>
    <comment ref="B9" authorId="1" shapeId="0">
      <text>
        <r>
          <rPr>
            <sz val="9"/>
            <color indexed="81"/>
            <rFont val="Tahoma"/>
            <family val="2"/>
          </rPr>
          <t xml:space="preserve">
Vero lasketaan rahapalkan ja luontaisetujen yhteissummasta
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Vuonna 2016:</t>
        </r>
        <r>
          <rPr>
            <sz val="9"/>
            <color indexed="81"/>
            <rFont val="Tahoma"/>
            <family val="2"/>
          </rPr>
          <t xml:space="preserve">
Työntekijän palkasta vähennetään
- TyEL-maksua 5,7 % (7,2 % yli 53 v)
- Työttömyysvakuutusmaksua (TT-maksu) 1,15 %
Yhteensä 6,85 % (8,35 % yli 53 v)</t>
        </r>
      </text>
    </comment>
    <comment ref="B16" authorId="2" shapeId="0">
      <text>
        <r>
          <rPr>
            <sz val="9"/>
            <color indexed="81"/>
            <rFont val="Tahoma"/>
            <family val="2"/>
          </rPr>
          <t>Ajoneuvojen oltava liiketoiminnan  käytössä, jolloin alv voidaan vähentää.</t>
        </r>
      </text>
    </comment>
    <comment ref="B17" authorId="2" shapeId="0">
      <text>
        <r>
          <rPr>
            <sz val="9"/>
            <color indexed="81"/>
            <rFont val="Tahoma"/>
            <family val="2"/>
          </rPr>
          <t xml:space="preserve">Korjauskulut, varaosat, renkaat, lavetti-/siirtokulut jne. </t>
        </r>
      </text>
    </comment>
    <comment ref="B18" authorId="1" shapeId="0">
      <text>
        <r>
          <rPr>
            <sz val="9"/>
            <color indexed="81"/>
            <rFont val="Tahoma"/>
            <family val="2"/>
          </rPr>
          <t>Alle 3 v kestoinen kalusto ilman ylärajaa. Lisäksi alle 850 € ALV 0% hintaiset laitteet yhteensä enintään 2500 €.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>Puhelin-, nettiliittymä-, ohjelmistolisenssit, postimaksut, pankkiyhteyskulut</t>
        </r>
      </text>
    </comment>
    <comment ref="B27" authorId="1" shapeId="0">
      <text>
        <r>
          <rPr>
            <sz val="9"/>
            <color indexed="81"/>
            <rFont val="Tahoma"/>
            <family val="2"/>
          </rPr>
          <t>Henkilöstöruokailu, liikuntapaikkamaksut, henkilökunnan virkistäytyminen yms.</t>
        </r>
      </text>
    </comment>
    <comment ref="B28" authorId="1" shapeId="0">
      <text>
        <r>
          <rPr>
            <sz val="9"/>
            <color indexed="81"/>
            <rFont val="Tahoma"/>
            <family val="2"/>
          </rPr>
          <t>Kiinteistö-, eläin-, metsä-, maatalouskoneiden vakuutukset.</t>
        </r>
      </text>
    </comment>
  </commentList>
</comments>
</file>

<file path=xl/comments3.xml><?xml version="1.0" encoding="utf-8"?>
<comments xmlns="http://schemas.openxmlformats.org/spreadsheetml/2006/main">
  <authors>
    <author>Keijo Karjalainen</author>
    <author>Henri Järvinen</author>
    <author>Karjalainen</author>
    <author>Jadelcons</author>
    <author>Ari Järvinen</author>
  </authors>
  <commentList>
    <comment ref="L2" authorId="0" shapeId="0">
      <text>
        <r>
          <rPr>
            <sz val="12"/>
            <color indexed="81"/>
            <rFont val="Tahoma"/>
            <family val="2"/>
          </rPr>
          <t>Tilaa vuosiluvulle tai muulle tunnukselle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2" authorId="1" shapeId="0">
      <text>
        <r>
          <rPr>
            <b/>
            <sz val="9"/>
            <color indexed="81"/>
            <rFont val="Tahoma"/>
            <family val="2"/>
          </rPr>
          <t xml:space="preserve">
1. Tulosta sivut 1 -3.
2. Käytä sivun reunojen asetuksena "Kapea".</t>
        </r>
      </text>
    </comment>
    <comment ref="C3" authorId="2" shapeId="0">
      <text>
        <r>
          <rPr>
            <sz val="14"/>
            <color indexed="81"/>
            <rFont val="Tahoma"/>
            <family val="2"/>
          </rPr>
          <t>Kirjoita päivämäärä.</t>
        </r>
      </text>
    </comment>
    <comment ref="E4" authorId="3" shapeId="0">
      <text>
        <r>
          <rPr>
            <sz val="9"/>
            <color indexed="81"/>
            <rFont val="Tahoma"/>
            <family val="2"/>
          </rPr>
          <t xml:space="preserve">Kirjoita aloittava kuukausi </t>
        </r>
        <r>
          <rPr>
            <b/>
            <sz val="9"/>
            <color indexed="81"/>
            <rFont val="Tahoma"/>
            <family val="2"/>
          </rPr>
          <t xml:space="preserve">numeroin </t>
        </r>
        <r>
          <rPr>
            <sz val="9"/>
            <color indexed="81"/>
            <rFont val="Tahoma"/>
            <family val="2"/>
          </rPr>
          <t>muotoon kk.vvvv.</t>
        </r>
      </text>
    </comment>
    <comment ref="S4" authorId="3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Muistiinpanoalueelle voit tehdä myös laskentataulukoita ja kaavoja.</t>
        </r>
      </text>
    </comment>
    <comment ref="E5" authorId="4" shapeId="0">
      <text>
        <r>
          <rPr>
            <sz val="9"/>
            <color indexed="81"/>
            <rFont val="Tahoma"/>
            <family val="2"/>
          </rPr>
          <t xml:space="preserve">
Edellisen tilikauden päättävä kassa. Uudella yrityksellä tilivarat liiketoiminnan käynnistysajankohtana.
</t>
        </r>
      </text>
    </comment>
    <comment ref="D6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E8" authorId="3" shapeId="0">
      <text>
        <r>
          <rPr>
            <sz val="9"/>
            <color indexed="81"/>
            <rFont val="Tahoma"/>
            <family val="2"/>
          </rPr>
          <t>Kirjoita ensimmäisen kuukauden tuotantotuki euroina</t>
        </r>
      </text>
    </comment>
    <comment ref="F8" authorId="4" shapeId="0">
      <text>
        <r>
          <rPr>
            <sz val="9"/>
            <color indexed="81"/>
            <rFont val="Tahoma"/>
            <family val="2"/>
          </rPr>
          <t>Laskee ennusteen edellisen kuukauden maitomäärän mukaan. Voit myös kirjoittaa luvun suoraan soluun.</t>
        </r>
      </text>
    </comment>
    <comment ref="F9" authorId="4" shapeId="0">
      <text>
        <r>
          <rPr>
            <sz val="9"/>
            <color indexed="81"/>
            <rFont val="Tahoma"/>
            <family val="2"/>
          </rPr>
          <t>Kirjoita arvioitu tuotantotuki soluun.</t>
        </r>
      </text>
    </comment>
    <comment ref="D11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D12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D14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C15" authorId="4" shapeId="0">
      <text>
        <r>
          <rPr>
            <sz val="9"/>
            <color indexed="81"/>
            <rFont val="Tahoma"/>
            <family val="2"/>
          </rPr>
          <t>Esim. maatilamatkailu, ratsastustunnit, urakointi  maatalouskoneilla, turpeen myynti, soran myynti</t>
        </r>
      </text>
    </comment>
    <comment ref="D15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E17" authorId="4" shapeId="0">
      <text>
        <r>
          <rPr>
            <sz val="9"/>
            <color indexed="81"/>
            <rFont val="Tahoma"/>
            <family val="2"/>
          </rPr>
          <t>Tee erittely Muistiinpanot-alueelle!</t>
        </r>
      </text>
    </comment>
    <comment ref="E18" authorId="4" shapeId="0">
      <text>
        <r>
          <rPr>
            <sz val="9"/>
            <color indexed="81"/>
            <rFont val="Tahoma"/>
            <family val="2"/>
          </rPr>
          <t>Tee erittely Muistiinpanot-alueelle!</t>
        </r>
      </text>
    </comment>
    <comment ref="C19" authorId="4" shapeId="0">
      <text>
        <r>
          <rPr>
            <sz val="9"/>
            <color indexed="81"/>
            <rFont val="Tahoma"/>
            <family val="2"/>
          </rPr>
          <t>Korko- ja sijoitustuotot, vakuutusmaksukorvaukset, työllistämistuet,
sijoitusten myynti mm.</t>
        </r>
      </text>
    </comment>
    <comment ref="C23" authorId="3" shapeId="0">
      <text>
        <r>
          <rPr>
            <sz val="9"/>
            <color indexed="81"/>
            <rFont val="Tahoma"/>
            <family val="2"/>
          </rPr>
          <t xml:space="preserve">
Tee erittely kuluista "Tuotantotulot ja -menot" - taulukkoon.</t>
        </r>
      </text>
    </comment>
    <comment ref="D23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C24" authorId="3" shapeId="0">
      <text>
        <r>
          <rPr>
            <sz val="9"/>
            <color indexed="81"/>
            <rFont val="Tahoma"/>
            <family val="2"/>
          </rPr>
          <t xml:space="preserve">
Tee erittely kuluista "Tuotantotulot ja -menot" - taulukkoon.</t>
        </r>
      </text>
    </comment>
    <comment ref="D24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D25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C27" authorId="3" shapeId="0">
      <text>
        <r>
          <rPr>
            <sz val="9"/>
            <color indexed="81"/>
            <rFont val="Tahoma"/>
            <family val="2"/>
          </rPr>
          <t xml:space="preserve">
Tee erittely kuluista "Tuotantotulot ja -menot" - taulukkoon.</t>
        </r>
      </text>
    </comment>
    <comment ref="D27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D28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D29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D30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D31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C32" authorId="4" shapeId="0">
      <text>
        <r>
          <rPr>
            <sz val="9"/>
            <color indexed="81"/>
            <rFont val="Tahoma"/>
            <family val="2"/>
          </rPr>
          <t>Esim. maatilamatkailu, ratsastustunnit, urakointi  maatalouskoneilla, turpeen myynti, soran myynti</t>
        </r>
      </text>
    </comment>
    <comment ref="D32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D33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D34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D35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C36" authorId="3" shapeId="0">
      <text>
        <r>
          <rPr>
            <sz val="9"/>
            <color indexed="81"/>
            <rFont val="Tahoma"/>
            <family val="2"/>
          </rPr>
          <t xml:space="preserve">
Tee erittely kuluista "Yleiskulujen erittelyt" - taulukkoon.</t>
        </r>
      </text>
    </comment>
    <comment ref="D36" authorId="3" shapeId="0">
      <text>
        <r>
          <rPr>
            <sz val="9"/>
            <color indexed="81"/>
            <rFont val="Tahoma"/>
            <family val="2"/>
          </rPr>
          <t xml:space="preserve">
Lisää tähän tuotteen tai palvelun myynnistä perittävä arvonlisävero (24 %, 14 % ja 10 %) </t>
        </r>
      </text>
    </comment>
    <comment ref="E36" authorId="3" shapeId="0">
      <text>
        <r>
          <rPr>
            <sz val="9"/>
            <color indexed="81"/>
            <rFont val="Tahoma"/>
            <family val="2"/>
          </rPr>
          <t xml:space="preserve">
Tee erittely kuluista "Yleiskulujen erittelyt" - taulukkoon.</t>
        </r>
      </text>
    </comment>
    <comment ref="E37" authorId="3" shapeId="0">
      <text>
        <r>
          <rPr>
            <sz val="9"/>
            <color indexed="81"/>
            <rFont val="Tahoma"/>
            <family val="2"/>
          </rPr>
          <t>Kirjoita ensimmäisen kuukauden maksu</t>
        </r>
      </text>
    </comment>
    <comment ref="F37" authorId="3" shapeId="0">
      <text>
        <r>
          <rPr>
            <sz val="9"/>
            <color indexed="81"/>
            <rFont val="Tahoma"/>
            <family val="2"/>
          </rPr>
          <t>Kirjoita toisen kuukauden maksu</t>
        </r>
      </text>
    </comment>
    <comment ref="G37" authorId="3" shapeId="0">
      <text>
        <r>
          <rPr>
            <sz val="9"/>
            <color indexed="81"/>
            <rFont val="Tahoma"/>
            <family val="2"/>
          </rPr>
          <t xml:space="preserve">
Arvonlisävero maksetaan kertymis-kuukauden jälkeisen 2. kuukauden 12. päivänä tulojen ja menojen perusteella. </t>
        </r>
        <r>
          <rPr>
            <b/>
            <i/>
            <sz val="9"/>
            <color indexed="81"/>
            <rFont val="Tahoma"/>
            <family val="2"/>
          </rPr>
          <t>Käytännössä summa voi vaihdella paljonkin. Voidaan maksaa myös yhdessä erässä seuraavan vuoden helmikuussa, jolloin maksettava summa näkyy rivin lopussa.</t>
        </r>
      </text>
    </comment>
    <comment ref="C38" authorId="3" shapeId="0">
      <text>
        <r>
          <rPr>
            <sz val="9"/>
            <color indexed="81"/>
            <rFont val="Tahoma"/>
            <family val="2"/>
          </rPr>
          <t xml:space="preserve">
Tee erittely kuluista "Laskelmien erittelyt" - taulukkoon.</t>
        </r>
      </text>
    </comment>
    <comment ref="E38" authorId="3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Ohjelma laskee palkanmaksu-suunnitelman mukaan.</t>
        </r>
      </text>
    </comment>
    <comment ref="E39" authorId="3" shapeId="0">
      <text>
        <r>
          <rPr>
            <sz val="9"/>
            <color indexed="81"/>
            <rFont val="Tahoma"/>
            <family val="2"/>
          </rPr>
          <t xml:space="preserve">
Kirjoita ensimmäisen kuukauden maksu</t>
        </r>
      </text>
    </comment>
    <comment ref="D40" authorId="3" shapeId="0">
      <text>
        <r>
          <rPr>
            <b/>
            <sz val="9"/>
            <color indexed="81"/>
            <rFont val="Tahoma"/>
            <family val="2"/>
          </rPr>
          <t xml:space="preserve">MyEL-maksuprosentit (ikä alle 53 v) vuonna 2016
</t>
        </r>
        <r>
          <rPr>
            <sz val="9"/>
            <color indexed="81"/>
            <rFont val="Tahoma"/>
            <family val="2"/>
          </rPr>
          <t xml:space="preserve">- 12,744 % 26 475 € työtulosta, joka nousee lineaarisesti 
  23,6 %:iin työtuloon 41 603 € saakka, jonka jälkeen 23,6 %
</t>
        </r>
        <r>
          <rPr>
            <b/>
            <sz val="9"/>
            <color indexed="81"/>
            <rFont val="Tahoma"/>
            <family val="2"/>
          </rPr>
          <t>MyEL-maksuprosentit (ikä yli 53 v) vuonna 2016</t>
        </r>
        <r>
          <rPr>
            <sz val="9"/>
            <color indexed="81"/>
            <rFont val="Tahoma"/>
            <family val="2"/>
          </rPr>
          <t xml:space="preserve">
- 13,554 % 26 280 € työtulosta, joka nousee lineaarisesti 
  25,1 %:iin työtuloon 41 300 € saakka, jonka jälkeen 25,1 %</t>
        </r>
      </text>
    </comment>
    <comment ref="S40" authorId="4" shapeId="0">
      <text>
        <r>
          <rPr>
            <sz val="9"/>
            <color indexed="81"/>
            <rFont val="Tahoma"/>
            <family val="2"/>
          </rPr>
          <t>Kaikkien MyEL/YEL-yrittäjien yhteenlaskettu työtulo.</t>
        </r>
      </text>
    </comment>
    <comment ref="D41" authorId="3" shapeId="0">
      <text>
        <r>
          <rPr>
            <b/>
            <sz val="9"/>
            <color indexed="81"/>
            <rFont val="Tahoma"/>
            <family val="2"/>
          </rPr>
          <t xml:space="preserve">Vuonna 2016
</t>
        </r>
        <r>
          <rPr>
            <sz val="9"/>
            <color indexed="81"/>
            <rFont val="Tahoma"/>
            <family val="2"/>
          </rPr>
          <t>Yritys maksaa 
- TyEL-maksua 23,7 % palkoista
- Tapaturma- ja henkivakuutusta 1,3 %
  (tapaturma-alttiilla aloilla suurempi) 
- Työttömyysvakuutusta 2,15 %
Yhteensä 27,15 %</t>
        </r>
      </text>
    </comment>
    <comment ref="C42" authorId="3" shapeId="0">
      <text>
        <r>
          <rPr>
            <sz val="9"/>
            <color indexed="81"/>
            <rFont val="Tahoma"/>
            <family val="2"/>
          </rPr>
          <t xml:space="preserve">
Tee erittely kuluista "Yleiskulujen erittelyt" - taulukkoon.</t>
        </r>
      </text>
    </comment>
    <comment ref="E46" authorId="4" shapeId="0">
      <text>
        <r>
          <rPr>
            <sz val="9"/>
            <color indexed="81"/>
            <rFont val="Tahoma"/>
            <family val="2"/>
          </rPr>
          <t>Veronpalautukset merkitään miinus-merkillä esim. -500 .</t>
        </r>
      </text>
    </comment>
    <comment ref="C49" authorId="3" shapeId="0">
      <text>
        <r>
          <rPr>
            <sz val="9"/>
            <color indexed="81"/>
            <rFont val="Tahoma"/>
            <family val="2"/>
          </rPr>
          <t>Tee erittely kuluista "Yleiskulujen erittelyt" - taulukkoon.</t>
        </r>
      </text>
    </comment>
    <comment ref="C50" authorId="3" shapeId="0">
      <text>
        <r>
          <rPr>
            <sz val="9"/>
            <color indexed="81"/>
            <rFont val="Tahoma"/>
            <family val="2"/>
          </rPr>
          <t xml:space="preserve">
Investoinnit ja sijoitukset, joista ei voi vähentää arvonlisäveroa.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Jadelcons</author>
    <author>Ari Järvinen</author>
  </authors>
  <commentList>
    <comment ref="C9" authorId="0" shapeId="0">
      <text>
        <r>
          <rPr>
            <sz val="9"/>
            <color indexed="81"/>
            <rFont val="Tahoma"/>
            <family val="2"/>
          </rPr>
          <t xml:space="preserve">
Vero lasketaan rahapalkan ja luontaisetujen yhteissummasta
</t>
        </r>
      </text>
    </comment>
    <comment ref="D9" authorId="1" shapeId="0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Lisätään työnantajan sairausvakuutusmaksu 2,08 % 2015</t>
        </r>
      </text>
    </comment>
    <comment ref="C18" authorId="0" shapeId="0">
      <text>
        <r>
          <rPr>
            <sz val="9"/>
            <color indexed="81"/>
            <rFont val="Tahoma"/>
            <family val="2"/>
          </rPr>
          <t xml:space="preserve">
Vero lasketaan rahapalkan ja luontaisetujen yhteissummasta
</t>
        </r>
      </text>
    </comment>
  </commentList>
</comments>
</file>

<file path=xl/sharedStrings.xml><?xml version="1.0" encoding="utf-8"?>
<sst xmlns="http://schemas.openxmlformats.org/spreadsheetml/2006/main" count="221" uniqueCount="165">
  <si>
    <t>KASSABUDJETTI</t>
  </si>
  <si>
    <t>YHT</t>
  </si>
  <si>
    <t>TULOT</t>
  </si>
  <si>
    <t>TULOT YHTEENSÄ</t>
  </si>
  <si>
    <t xml:space="preserve"> </t>
  </si>
  <si>
    <t>MENOT</t>
  </si>
  <si>
    <t>Muistiinpanot:</t>
  </si>
  <si>
    <t>YHTEENSÄ</t>
  </si>
  <si>
    <t xml:space="preserve"> TULOT - MENOT</t>
  </si>
  <si>
    <t xml:space="preserve"> Nettopalkat</t>
  </si>
  <si>
    <t xml:space="preserve"> Muut kiinteät kulut sis. Alv</t>
  </si>
  <si>
    <t xml:space="preserve"> Muut kiinteät kulut alv 0%</t>
  </si>
  <si>
    <t xml:space="preserve"> Lehdet</t>
  </si>
  <si>
    <t xml:space="preserve"> Muut kulut</t>
  </si>
  <si>
    <t>Alv %</t>
  </si>
  <si>
    <t xml:space="preserve"> Maksettava arvonlisävero</t>
  </si>
  <si>
    <t>%</t>
  </si>
  <si>
    <t>Luontaisedut</t>
  </si>
  <si>
    <t>Rahapalkat</t>
  </si>
  <si>
    <t>Pidätyksen  alaiset palkat</t>
  </si>
  <si>
    <t>Veronpidätys</t>
  </si>
  <si>
    <t>TT-vakuutusmaksupidätys</t>
  </si>
  <si>
    <t>Nettopalkka</t>
  </si>
  <si>
    <t>Tilityksen Verottajalle</t>
  </si>
  <si>
    <t>TYÖNTEKIJÄT</t>
  </si>
  <si>
    <t>ARVONLISÄVERON LASKENTA</t>
  </si>
  <si>
    <t xml:space="preserve"> Työnantajatilitykset verottajalle</t>
  </si>
  <si>
    <t>Nettopalkat</t>
  </si>
  <si>
    <t xml:space="preserve"> Tieto- ja rahaliikennekulut</t>
  </si>
  <si>
    <t xml:space="preserve">           MENOT YHTEENSÄ</t>
  </si>
  <si>
    <t xml:space="preserve">           KASSA ALUSSA</t>
  </si>
  <si>
    <t xml:space="preserve"> - maksettava alv</t>
  </si>
  <si>
    <t>ALV %</t>
  </si>
  <si>
    <t xml:space="preserve"> - vähennettävä alv</t>
  </si>
  <si>
    <t>MYYNNIN ALV</t>
  </si>
  <si>
    <t>OSTOJEN ALV</t>
  </si>
  <si>
    <t>MYYNNIN ALV YHT.</t>
  </si>
  <si>
    <t>VÄHENNETTÄVÄ ALV</t>
  </si>
  <si>
    <t>MAKSETTAVA ALV</t>
  </si>
  <si>
    <t>TyEL ja TT-maksu työntekijä</t>
  </si>
  <si>
    <t xml:space="preserve"> Palkkakuluerittely</t>
  </si>
  <si>
    <t xml:space="preserve">SIIRRY ERITTELYTAULUKKOON </t>
  </si>
  <si>
    <t xml:space="preserve"> €/vuosi</t>
  </si>
  <si>
    <t xml:space="preserve"> Työntekijäin luontaisedut</t>
  </si>
  <si>
    <t xml:space="preserve"> Vapaaehtoiset henkilöstökulut</t>
  </si>
  <si>
    <r>
      <rPr>
        <b/>
        <sz val="9"/>
        <rFont val="Arial"/>
        <family val="2"/>
      </rPr>
      <t>Muut kiinteät kulut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alv 0%</t>
    </r>
  </si>
  <si>
    <t xml:space="preserve"> Työntekijäpalkat brutto</t>
  </si>
  <si>
    <t xml:space="preserve"> Työnt.TyEL ja TT-vakuutus</t>
  </si>
  <si>
    <t xml:space="preserve"> KUMULATIIVINEN KASSAJÄÄMÄ</t>
  </si>
  <si>
    <t>Edell. kausi</t>
  </si>
  <si>
    <t xml:space="preserve"> Jätehuolto</t>
  </si>
  <si>
    <t xml:space="preserve"> Kiinteistövero</t>
  </si>
  <si>
    <t>1/20XX - 12/20XX</t>
  </si>
  <si>
    <t xml:space="preserve"> Rästimeno</t>
  </si>
  <si>
    <r>
      <rPr>
        <b/>
        <sz val="9"/>
        <rFont val="Arial"/>
        <family val="2"/>
      </rPr>
      <t>Muut kiinteät kulut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sis. Alv.</t>
    </r>
  </si>
  <si>
    <t>pp.kk.vvvv</t>
  </si>
  <si>
    <t>TÄYTTÖOHJE</t>
  </si>
  <si>
    <t xml:space="preserve"> Maatilan ja kodin vakuutukset</t>
  </si>
  <si>
    <t xml:space="preserve"> Jäsenmaksut</t>
  </si>
  <si>
    <t xml:space="preserve"> Vapaaeht. eläke- ja henkivakuutukset</t>
  </si>
  <si>
    <t xml:space="preserve"> Terveydenhoitokulut</t>
  </si>
  <si>
    <t xml:space="preserve"> Tuotantoeläinten ostot</t>
  </si>
  <si>
    <t xml:space="preserve"> Muut kotieläintalouden menot</t>
  </si>
  <si>
    <t xml:space="preserve"> Lannoitekulut</t>
  </si>
  <si>
    <t xml:space="preserve"> Kalkituskulut</t>
  </si>
  <si>
    <t xml:space="preserve"> Siemenet ja kasvinsuojelu</t>
  </si>
  <si>
    <t>Maidon tuotantotuki</t>
  </si>
  <si>
    <t xml:space="preserve"> - Tuotantotuki snt/litra</t>
  </si>
  <si>
    <t>Muut kotieläintalouden tuet</t>
  </si>
  <si>
    <t>Kasvintuotannon myyntitulot</t>
  </si>
  <si>
    <t>Peltoalatuet</t>
  </si>
  <si>
    <t xml:space="preserve"> Peltoalavuokrat</t>
  </si>
  <si>
    <t xml:space="preserve"> Työkoneiden poltto- ja voiteluaineet</t>
  </si>
  <si>
    <t xml:space="preserve"> Työkoneiden ylläpito- ja käyttökulut</t>
  </si>
  <si>
    <t xml:space="preserve"> Pienhankinnat, alle 3 v kalusto</t>
  </si>
  <si>
    <t xml:space="preserve"> Kirjanpitokulut</t>
  </si>
  <si>
    <t xml:space="preserve"> Toimistokulut, koulutus</t>
  </si>
  <si>
    <t xml:space="preserve"> Yksityistalous</t>
  </si>
  <si>
    <t xml:space="preserve"> Vapaa-aika, matkustaminen</t>
  </si>
  <si>
    <t xml:space="preserve"> Harrastukset</t>
  </si>
  <si>
    <t xml:space="preserve"> Painotuotteet, puhelin, netti</t>
  </si>
  <si>
    <t xml:space="preserve"> Pukeutuminen</t>
  </si>
  <si>
    <t xml:space="preserve"> Ruokamenot, puhdistusaineet</t>
  </si>
  <si>
    <t xml:space="preserve"> Terveys, henk. koht. menot</t>
  </si>
  <si>
    <t xml:space="preserve"> Muut menot</t>
  </si>
  <si>
    <t xml:space="preserve"> Kodin kalusteet, koneet yms.</t>
  </si>
  <si>
    <t xml:space="preserve"> Kodin pienhankinnat, korjausmenot</t>
  </si>
  <si>
    <t xml:space="preserve"> Yksityistalouden menot</t>
  </si>
  <si>
    <t xml:space="preserve"> - tuotantomäärä (litraa)</t>
  </si>
  <si>
    <t xml:space="preserve"> - litrahinta </t>
  </si>
  <si>
    <t xml:space="preserve"> - kappalemäärä</t>
  </si>
  <si>
    <t xml:space="preserve"> - yksikköhinta</t>
  </si>
  <si>
    <t xml:space="preserve"> - yksiköt (kg, kpl)</t>
  </si>
  <si>
    <t>2. Myytävät välitysvasikat</t>
  </si>
  <si>
    <t>3. Poistolehmät</t>
  </si>
  <si>
    <t>4. Lihanaudat tms.</t>
  </si>
  <si>
    <t xml:space="preserve">5. Emakot, broilerit </t>
  </si>
  <si>
    <t>Yhteensä</t>
  </si>
  <si>
    <t>Edellinen kausi</t>
  </si>
  <si>
    <t>6. Viljelykasvi 1</t>
  </si>
  <si>
    <t xml:space="preserve"> - tuotantomäärä (tonnia)</t>
  </si>
  <si>
    <t xml:space="preserve"> - tonnihinta</t>
  </si>
  <si>
    <t>7. Viljelykasvi 2</t>
  </si>
  <si>
    <t>8. Viljelykasvi 3</t>
  </si>
  <si>
    <t>9. Viljelykasvi 4</t>
  </si>
  <si>
    <t>11. Tuotantoeläinten ostot 2</t>
  </si>
  <si>
    <t>10. Tuotantoeläinten ostot 1</t>
  </si>
  <si>
    <t>12. Rehut, ruokinta</t>
  </si>
  <si>
    <t xml:space="preserve"> - lannoitekustannus/ha</t>
  </si>
  <si>
    <t xml:space="preserve"> - kulutus (tonnia)</t>
  </si>
  <si>
    <t xml:space="preserve"> - yksikköhinta (euroa/tonni)</t>
  </si>
  <si>
    <t xml:space="preserve"> Sähkö, lämpö ja vesi</t>
  </si>
  <si>
    <t xml:space="preserve"> MyEL-eläkemaksu-%</t>
  </si>
  <si>
    <t xml:space="preserve"> TyEL-%, pakoll. työntekijävak.</t>
  </si>
  <si>
    <t>MyEL-YRITTÄJÄT</t>
  </si>
  <si>
    <t xml:space="preserve"> MyEL-yrittäjien rahapalkat brutto</t>
  </si>
  <si>
    <t xml:space="preserve"> MyEL-yrittäjien luontaisedut</t>
  </si>
  <si>
    <t xml:space="preserve">YHTEENSÄ              </t>
  </si>
  <si>
    <t xml:space="preserve">YHTEENSÄ                      </t>
  </si>
  <si>
    <t xml:space="preserve">YHTEENSÄ                     </t>
  </si>
  <si>
    <t>Peltoalavuokrat</t>
  </si>
  <si>
    <t xml:space="preserve"> MyEL-ansiotulo</t>
  </si>
  <si>
    <t xml:space="preserve"> Lainojen lyhennykset </t>
  </si>
  <si>
    <t xml:space="preserve"> Osamaksut, leasingvuokrat</t>
  </si>
  <si>
    <t>Metsätalouden tulot</t>
  </si>
  <si>
    <t>Muun yritystoiminnan tulot</t>
  </si>
  <si>
    <t>Palkkatulot tilan ulkopuolelta</t>
  </si>
  <si>
    <t xml:space="preserve"> Metsätalouden kulut</t>
  </si>
  <si>
    <t xml:space="preserve"> Muun yritystoiminnan kulut</t>
  </si>
  <si>
    <t xml:space="preserve"> Urakointiostot</t>
  </si>
  <si>
    <t>Muut alv 0 % tulot</t>
  </si>
  <si>
    <t xml:space="preserve"> Maatalouden investoinnit</t>
  </si>
  <si>
    <t xml:space="preserve"> Metsätalouden investoinnit</t>
  </si>
  <si>
    <t xml:space="preserve"> Muun yritystoiminnan investoinnit</t>
  </si>
  <si>
    <t xml:space="preserve"> Maatalouden korko- ja rahoituskulut </t>
  </si>
  <si>
    <t xml:space="preserve"> Muun yritystoimin. korko- ja rahoituskulut</t>
  </si>
  <si>
    <t xml:space="preserve"> Yksityistalouden korko- ja rahoituskulut</t>
  </si>
  <si>
    <t xml:space="preserve"> Yksityistalouden investoinnit, sijoitukset</t>
  </si>
  <si>
    <t xml:space="preserve"> Ennakkoverot, palautukset, lisäverot</t>
  </si>
  <si>
    <t>Maatalous- ja metsätalouslainojen nostot</t>
  </si>
  <si>
    <t>Yritys- ja yksityislainojen nostot</t>
  </si>
  <si>
    <t xml:space="preserve"> Yksityistalouden ajoneuvokulut</t>
  </si>
  <si>
    <t>Palvelun tarjoaa:</t>
  </si>
  <si>
    <t>TULOSTUSOHJE</t>
  </si>
  <si>
    <t>1. Maidon myyntitulot (tukikelpoinen)</t>
  </si>
  <si>
    <t>TUOTANTOTULOT JA -MENOT</t>
  </si>
  <si>
    <t>YLEISKULUJEN ERITTELYT</t>
  </si>
  <si>
    <t xml:space="preserve"> - lukumäärä</t>
  </si>
  <si>
    <t xml:space="preserve"> Eläinlääkintäkulut</t>
  </si>
  <si>
    <t>13. Säilöntäaineet</t>
  </si>
  <si>
    <t>14. Säilörehualat (ha)</t>
  </si>
  <si>
    <t>15. Laidunalat (ha)</t>
  </si>
  <si>
    <t>16. Peltokasvialat ha)</t>
  </si>
  <si>
    <t xml:space="preserve"> Ruokintakulut ja säilöntäaineet</t>
  </si>
  <si>
    <t xml:space="preserve"> Yksityisauton maatalouskäyttökulut</t>
  </si>
  <si>
    <t xml:space="preserve"> Lomituskulut</t>
  </si>
  <si>
    <t xml:space="preserve">Kotieläintalouden tulot       </t>
  </si>
  <si>
    <t>Alv</t>
  </si>
  <si>
    <t xml:space="preserve">Lannoitekulut                                               Alv </t>
  </si>
  <si>
    <t xml:space="preserve">Kasvintuotantotulot                                     Alv </t>
  </si>
  <si>
    <t xml:space="preserve">Kotieläintuotannon menot   </t>
  </si>
  <si>
    <t>Teuras- ja välityseläinten myynti</t>
  </si>
  <si>
    <t>Maidon myyntitulot</t>
  </si>
  <si>
    <t>Kauhavan kaupunki/kehityskeskus</t>
  </si>
  <si>
    <t>Esimerkki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</si>
</sst>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\ %"/>
    <numFmt numFmtId="166" formatCode="#,##0.0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4"/>
      <color indexed="81"/>
      <name val="Tahoma"/>
      <family val="2"/>
    </font>
    <font>
      <sz val="8"/>
      <color indexed="81"/>
      <name val="Tahoma"/>
      <family val="2"/>
    </font>
    <font>
      <sz val="12"/>
      <color indexed="81"/>
      <name val="Tahoma"/>
      <family val="2"/>
    </font>
    <font>
      <sz val="10"/>
      <color indexed="12"/>
      <name val="Arial"/>
      <family val="2"/>
    </font>
    <font>
      <b/>
      <sz val="8"/>
      <name val="Verdana"/>
      <family val="2"/>
    </font>
    <font>
      <b/>
      <i/>
      <sz val="10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b/>
      <i/>
      <sz val="9"/>
      <color indexed="81"/>
      <name val="Tahoma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9"/>
      <color indexed="18"/>
      <name val="Arial"/>
      <family val="2"/>
    </font>
    <font>
      <sz val="9"/>
      <color indexed="12"/>
      <name val="Arial"/>
      <family val="2"/>
    </font>
    <font>
      <u/>
      <sz val="10"/>
      <color theme="10"/>
      <name val="Arial"/>
      <family val="2"/>
    </font>
    <font>
      <b/>
      <sz val="9"/>
      <color rgb="FFFFFFFF"/>
      <name val="Verdana"/>
      <family val="2"/>
    </font>
    <font>
      <sz val="9"/>
      <color rgb="FF000080"/>
      <name val="Arial"/>
      <family val="2"/>
    </font>
    <font>
      <b/>
      <sz val="8"/>
      <color rgb="FF000080"/>
      <name val="Arial"/>
      <family val="2"/>
    </font>
    <font>
      <sz val="8"/>
      <color rgb="FF00008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59996337778862885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3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 style="medium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 style="medium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thin">
        <color indexed="64"/>
      </top>
      <bottom style="thin">
        <color theme="3" tint="0.59996337778862885"/>
      </bottom>
      <diagonal/>
    </border>
    <border>
      <left style="medium">
        <color indexed="64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3" tint="0.79998168889431442"/>
      </top>
      <bottom style="thin">
        <color theme="3" tint="0.59996337778862885"/>
      </bottom>
      <diagonal/>
    </border>
    <border>
      <left style="medium">
        <color indexed="64"/>
      </left>
      <right/>
      <top style="thin">
        <color theme="3" tint="0.5999633777886288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5999633777886288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3" tint="0.5999633777886288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3" tint="0.5999633777886288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3" tint="0.59996337778862885"/>
      </top>
      <bottom style="thin">
        <color indexed="64"/>
      </bottom>
      <diagonal/>
    </border>
    <border>
      <left/>
      <right style="thin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59996337778862885"/>
      </bottom>
      <diagonal/>
    </border>
    <border>
      <left style="thin">
        <color indexed="64"/>
      </left>
      <right style="medium">
        <color indexed="64"/>
      </right>
      <top/>
      <bottom style="thin">
        <color theme="3" tint="0.59996337778862885"/>
      </bottom>
      <diagonal/>
    </border>
    <border>
      <left style="medium">
        <color indexed="64"/>
      </left>
      <right style="medium">
        <color indexed="64"/>
      </right>
      <top/>
      <bottom style="thin">
        <color theme="3" tint="0.59996337778862885"/>
      </bottom>
      <diagonal/>
    </border>
    <border>
      <left style="thin">
        <color indexed="64"/>
      </left>
      <right style="medium">
        <color indexed="64"/>
      </right>
      <top style="thin">
        <color theme="3" tint="0.59996337778862885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59996337778862885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3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59996337778862885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3" tint="0.59996337778862885"/>
      </top>
      <bottom style="double">
        <color indexed="64"/>
      </bottom>
      <diagonal/>
    </border>
    <border>
      <left style="thin">
        <color indexed="64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/>
      <top style="thin">
        <color theme="3" tint="0.59996337778862885"/>
      </top>
      <bottom style="double">
        <color indexed="64"/>
      </bottom>
      <diagonal/>
    </border>
    <border>
      <left/>
      <right style="thin">
        <color indexed="64"/>
      </right>
      <top style="thin">
        <color theme="3" tint="0.59996337778862885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59996337778862885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theme="8"/>
      </top>
      <bottom style="thin">
        <color theme="8"/>
      </bottom>
      <diagonal/>
    </border>
    <border>
      <left/>
      <right style="thin">
        <color indexed="64"/>
      </right>
      <top style="thin">
        <color theme="8"/>
      </top>
      <bottom style="thin">
        <color theme="8"/>
      </bottom>
      <diagonal/>
    </border>
    <border>
      <left style="medium">
        <color indexed="64"/>
      </left>
      <right/>
      <top/>
      <bottom style="thin">
        <color theme="3" tint="0.59996337778862885"/>
      </bottom>
      <diagonal/>
    </border>
    <border>
      <left style="medium">
        <color indexed="64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indexed="64"/>
      </right>
      <top style="thin">
        <color theme="3" tint="0.59996337778862885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3" tint="0.59996337778862885"/>
      </bottom>
      <diagonal/>
    </border>
    <border>
      <left style="medium">
        <color indexed="64"/>
      </left>
      <right/>
      <top style="thin">
        <color theme="3" tint="0.59996337778862885"/>
      </top>
      <bottom style="double">
        <color indexed="64"/>
      </bottom>
      <diagonal/>
    </border>
    <border>
      <left/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3" tint="0.59996337778862885"/>
      </bottom>
      <diagonal/>
    </border>
    <border>
      <left/>
      <right style="thin">
        <color indexed="64"/>
      </right>
      <top style="thin">
        <color theme="3" tint="0.59996337778862885"/>
      </top>
      <bottom/>
      <diagonal/>
    </border>
    <border>
      <left style="thin">
        <color indexed="64"/>
      </left>
      <right/>
      <top style="thin">
        <color theme="3" tint="0.59996337778862885"/>
      </top>
      <bottom/>
      <diagonal/>
    </border>
    <border>
      <left style="thin">
        <color indexed="64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/>
      <top style="thin">
        <color theme="3" tint="0.59996337778862885"/>
      </top>
      <bottom style="thin">
        <color theme="4" tint="0.39994506668294322"/>
      </bottom>
      <diagonal/>
    </border>
    <border>
      <left/>
      <right style="thin">
        <color indexed="64"/>
      </right>
      <top style="thin">
        <color theme="3" tint="0.59996337778862885"/>
      </top>
      <bottom style="thin">
        <color theme="4" tint="0.39994506668294322"/>
      </bottom>
      <diagonal/>
    </border>
  </borders>
  <cellStyleXfs count="3">
    <xf numFmtId="0" fontId="0" fillId="0" borderId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453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 applyBorder="1"/>
    <xf numFmtId="0" fontId="3" fillId="2" borderId="0" xfId="0" applyFont="1" applyFill="1" applyBorder="1"/>
    <xf numFmtId="0" fontId="5" fillId="2" borderId="0" xfId="0" applyFont="1" applyFill="1" applyBorder="1"/>
    <xf numFmtId="0" fontId="0" fillId="2" borderId="0" xfId="0" applyFill="1" applyBorder="1"/>
    <xf numFmtId="49" fontId="4" fillId="2" borderId="0" xfId="0" applyNumberFormat="1" applyFont="1" applyFill="1" applyBorder="1" applyAlignment="1">
      <alignment horizontal="right" vertical="center"/>
    </xf>
    <xf numFmtId="0" fontId="0" fillId="0" borderId="0" xfId="0" applyProtection="1">
      <protection hidden="1"/>
    </xf>
    <xf numFmtId="0" fontId="4" fillId="0" borderId="0" xfId="0" applyFont="1" applyFill="1" applyBorder="1"/>
    <xf numFmtId="3" fontId="4" fillId="0" borderId="0" xfId="0" applyNumberFormat="1" applyFont="1" applyFill="1" applyBorder="1"/>
    <xf numFmtId="3" fontId="11" fillId="0" borderId="0" xfId="0" applyNumberFormat="1" applyFont="1" applyFill="1" applyBorder="1"/>
    <xf numFmtId="0" fontId="12" fillId="0" borderId="0" xfId="0" applyFont="1" applyFill="1" applyBorder="1"/>
    <xf numFmtId="0" fontId="14" fillId="0" borderId="0" xfId="0" applyFont="1" applyFill="1" applyBorder="1"/>
    <xf numFmtId="3" fontId="0" fillId="0" borderId="1" xfId="0" applyNumberFormat="1" applyFill="1" applyBorder="1" applyAlignment="1" applyProtection="1">
      <alignment horizontal="right"/>
      <protection hidden="1"/>
    </xf>
    <xf numFmtId="3" fontId="0" fillId="0" borderId="2" xfId="0" applyNumberFormat="1" applyBorder="1" applyProtection="1">
      <protection hidden="1"/>
    </xf>
    <xf numFmtId="3" fontId="0" fillId="0" borderId="3" xfId="0" applyNumberFormat="1" applyBorder="1" applyAlignment="1" applyProtection="1">
      <alignment horizontal="right"/>
      <protection hidden="1"/>
    </xf>
    <xf numFmtId="3" fontId="0" fillId="0" borderId="3" xfId="0" applyNumberFormat="1" applyBorder="1" applyProtection="1">
      <protection hidden="1"/>
    </xf>
    <xf numFmtId="3" fontId="0" fillId="0" borderId="4" xfId="0" applyNumberFormat="1" applyFill="1" applyBorder="1" applyAlignment="1" applyProtection="1">
      <alignment horizontal="right"/>
      <protection hidden="1"/>
    </xf>
    <xf numFmtId="0" fontId="0" fillId="5" borderId="5" xfId="0" applyFill="1" applyBorder="1" applyAlignment="1" applyProtection="1">
      <alignment horizontal="center"/>
      <protection hidden="1"/>
    </xf>
    <xf numFmtId="3" fontId="0" fillId="0" borderId="6" xfId="0" applyNumberFormat="1" applyBorder="1" applyProtection="1">
      <protection hidden="1"/>
    </xf>
    <xf numFmtId="3" fontId="1" fillId="0" borderId="1" xfId="0" applyNumberFormat="1" applyFont="1" applyFill="1" applyBorder="1" applyAlignment="1" applyProtection="1">
      <alignment horizontal="right"/>
      <protection hidden="1"/>
    </xf>
    <xf numFmtId="0" fontId="13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4" fillId="2" borderId="7" xfId="0" applyFont="1" applyFill="1" applyBorder="1" applyProtection="1"/>
    <xf numFmtId="0" fontId="4" fillId="2" borderId="0" xfId="0" applyFont="1" applyFill="1" applyBorder="1" applyProtection="1"/>
    <xf numFmtId="0" fontId="14" fillId="2" borderId="0" xfId="0" applyFont="1" applyFill="1" applyBorder="1" applyProtection="1"/>
    <xf numFmtId="0" fontId="0" fillId="0" borderId="0" xfId="0" applyProtection="1"/>
    <xf numFmtId="0" fontId="1" fillId="5" borderId="8" xfId="0" applyFont="1" applyFill="1" applyBorder="1" applyProtection="1"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2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left"/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3" fontId="10" fillId="0" borderId="1" xfId="0" applyNumberFormat="1" applyFont="1" applyBorder="1" applyAlignment="1" applyProtection="1">
      <alignment horizontal="right"/>
      <protection hidden="1"/>
    </xf>
    <xf numFmtId="3" fontId="10" fillId="0" borderId="1" xfId="0" applyNumberFormat="1" applyFont="1" applyBorder="1" applyProtection="1">
      <protection hidden="1"/>
    </xf>
    <xf numFmtId="0" fontId="1" fillId="0" borderId="2" xfId="0" applyFont="1" applyBorder="1" applyAlignment="1" applyProtection="1">
      <alignment horizontal="left"/>
      <protection hidden="1"/>
    </xf>
    <xf numFmtId="164" fontId="1" fillId="0" borderId="2" xfId="0" applyNumberFormat="1" applyFont="1" applyBorder="1" applyAlignment="1" applyProtection="1">
      <alignment horizontal="center"/>
      <protection hidden="1"/>
    </xf>
    <xf numFmtId="3" fontId="10" fillId="0" borderId="2" xfId="0" applyNumberFormat="1" applyFont="1" applyBorder="1" applyProtection="1">
      <protection hidden="1"/>
    </xf>
    <xf numFmtId="3" fontId="0" fillId="0" borderId="1" xfId="0" applyNumberFormat="1" applyBorder="1" applyProtection="1">
      <protection hidden="1"/>
    </xf>
    <xf numFmtId="0" fontId="1" fillId="5" borderId="11" xfId="0" applyFont="1" applyFill="1" applyBorder="1" applyAlignment="1" applyProtection="1">
      <alignment horizontal="center" vertical="center"/>
    </xf>
    <xf numFmtId="0" fontId="14" fillId="2" borderId="12" xfId="0" applyFont="1" applyFill="1" applyBorder="1" applyProtection="1"/>
    <xf numFmtId="0" fontId="4" fillId="2" borderId="13" xfId="0" applyFont="1" applyFill="1" applyBorder="1" applyProtection="1"/>
    <xf numFmtId="0" fontId="2" fillId="0" borderId="0" xfId="0" applyFont="1" applyFill="1" applyBorder="1"/>
    <xf numFmtId="0" fontId="6" fillId="2" borderId="0" xfId="0" applyFont="1" applyFill="1" applyProtection="1"/>
    <xf numFmtId="0" fontId="15" fillId="0" borderId="0" xfId="0" applyFont="1" applyProtection="1"/>
    <xf numFmtId="0" fontId="30" fillId="0" borderId="0" xfId="0" applyFont="1" applyAlignment="1" applyProtection="1">
      <alignment horizontal="center" readingOrder="1"/>
    </xf>
    <xf numFmtId="0" fontId="3" fillId="2" borderId="0" xfId="0" applyFont="1" applyFill="1" applyBorder="1" applyProtection="1"/>
    <xf numFmtId="0" fontId="0" fillId="2" borderId="0" xfId="0" applyFill="1" applyBorder="1" applyProtection="1"/>
    <xf numFmtId="0" fontId="20" fillId="2" borderId="0" xfId="0" applyFont="1" applyFill="1" applyBorder="1"/>
    <xf numFmtId="0" fontId="1" fillId="0" borderId="0" xfId="0" applyFont="1" applyFill="1" applyProtection="1">
      <protection hidden="1"/>
    </xf>
    <xf numFmtId="0" fontId="1" fillId="0" borderId="0" xfId="0" applyFont="1" applyFill="1"/>
    <xf numFmtId="0" fontId="21" fillId="5" borderId="14" xfId="0" applyFont="1" applyFill="1" applyBorder="1" applyAlignment="1" applyProtection="1">
      <alignment vertical="center"/>
    </xf>
    <xf numFmtId="0" fontId="1" fillId="5" borderId="11" xfId="0" applyFont="1" applyFill="1" applyBorder="1" applyAlignment="1" applyProtection="1">
      <alignment vertical="center"/>
    </xf>
    <xf numFmtId="0" fontId="13" fillId="5" borderId="15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3" fillId="5" borderId="16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locked="0"/>
    </xf>
    <xf numFmtId="3" fontId="31" fillId="6" borderId="61" xfId="0" applyNumberFormat="1" applyFont="1" applyFill="1" applyBorder="1" applyAlignment="1" applyProtection="1">
      <alignment vertical="center"/>
      <protection locked="0"/>
    </xf>
    <xf numFmtId="3" fontId="31" fillId="0" borderId="17" xfId="0" applyNumberFormat="1" applyFont="1" applyBorder="1" applyAlignment="1" applyProtection="1">
      <alignment vertical="center"/>
      <protection hidden="1"/>
    </xf>
    <xf numFmtId="3" fontId="22" fillId="0" borderId="0" xfId="0" applyNumberFormat="1" applyFont="1" applyFill="1" applyBorder="1" applyAlignment="1" applyProtection="1">
      <alignment vertical="center"/>
      <protection hidden="1"/>
    </xf>
    <xf numFmtId="3" fontId="31" fillId="6" borderId="62" xfId="0" applyNumberFormat="1" applyFont="1" applyFill="1" applyBorder="1" applyAlignment="1" applyProtection="1">
      <alignment vertical="center"/>
      <protection locked="0"/>
    </xf>
    <xf numFmtId="3" fontId="31" fillId="6" borderId="63" xfId="0" applyNumberFormat="1" applyFont="1" applyFill="1" applyBorder="1" applyAlignment="1" applyProtection="1">
      <alignment vertical="center"/>
      <protection locked="0"/>
    </xf>
    <xf numFmtId="3" fontId="31" fillId="0" borderId="64" xfId="0" applyNumberFormat="1" applyFont="1" applyBorder="1" applyAlignment="1" applyProtection="1">
      <alignment vertical="center"/>
      <protection hidden="1"/>
    </xf>
    <xf numFmtId="3" fontId="31" fillId="6" borderId="65" xfId="0" applyNumberFormat="1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3" xfId="0" applyFont="1" applyBorder="1" applyAlignment="1" applyProtection="1">
      <alignment vertical="center"/>
      <protection locked="0"/>
    </xf>
    <xf numFmtId="3" fontId="31" fillId="6" borderId="18" xfId="0" applyNumberFormat="1" applyFont="1" applyFill="1" applyBorder="1" applyAlignment="1" applyProtection="1">
      <alignment vertical="center"/>
      <protection locked="0"/>
    </xf>
    <xf numFmtId="3" fontId="31" fillId="0" borderId="19" xfId="0" applyNumberFormat="1" applyFont="1" applyBorder="1" applyAlignment="1" applyProtection="1">
      <alignment vertical="center"/>
      <protection hidden="1"/>
    </xf>
    <xf numFmtId="3" fontId="31" fillId="6" borderId="20" xfId="0" applyNumberFormat="1" applyFont="1" applyFill="1" applyBorder="1" applyAlignment="1" applyProtection="1">
      <alignment vertical="center"/>
      <protection locked="0"/>
    </xf>
    <xf numFmtId="0" fontId="21" fillId="5" borderId="21" xfId="0" applyFont="1" applyFill="1" applyBorder="1" applyAlignment="1" applyProtection="1">
      <alignment vertical="center"/>
      <protection hidden="1"/>
    </xf>
    <xf numFmtId="0" fontId="22" fillId="5" borderId="22" xfId="0" applyFont="1" applyFill="1" applyBorder="1" applyAlignment="1" applyProtection="1">
      <alignment vertical="center"/>
      <protection hidden="1"/>
    </xf>
    <xf numFmtId="3" fontId="22" fillId="5" borderId="23" xfId="0" applyNumberFormat="1" applyFont="1" applyFill="1" applyBorder="1" applyAlignment="1" applyProtection="1">
      <alignment vertical="center"/>
      <protection hidden="1"/>
    </xf>
    <xf numFmtId="3" fontId="22" fillId="5" borderId="24" xfId="0" applyNumberFormat="1" applyFont="1" applyFill="1" applyBorder="1" applyAlignment="1" applyProtection="1">
      <alignment vertical="center"/>
      <protection hidden="1"/>
    </xf>
    <xf numFmtId="3" fontId="22" fillId="5" borderId="25" xfId="0" applyNumberFormat="1" applyFont="1" applyFill="1" applyBorder="1" applyAlignment="1" applyProtection="1">
      <alignment vertical="center"/>
      <protection hidden="1"/>
    </xf>
    <xf numFmtId="3" fontId="22" fillId="5" borderId="26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2" fillId="2" borderId="1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3" xfId="0" applyFont="1" applyBorder="1" applyAlignment="1" applyProtection="1">
      <alignment vertical="center"/>
    </xf>
    <xf numFmtId="0" fontId="13" fillId="5" borderId="27" xfId="0" applyFont="1" applyFill="1" applyBorder="1" applyAlignment="1" applyProtection="1">
      <alignment horizontal="center" vertical="center"/>
      <protection hidden="1"/>
    </xf>
    <xf numFmtId="0" fontId="22" fillId="2" borderId="10" xfId="0" applyFont="1" applyFill="1" applyBorder="1" applyAlignment="1" applyProtection="1">
      <alignment vertical="center"/>
      <protection locked="0"/>
    </xf>
    <xf numFmtId="0" fontId="31" fillId="0" borderId="66" xfId="0" applyFont="1" applyBorder="1" applyAlignment="1" applyProtection="1">
      <alignment horizontal="left" vertical="center"/>
    </xf>
    <xf numFmtId="164" fontId="31" fillId="6" borderId="61" xfId="0" applyNumberFormat="1" applyFont="1" applyFill="1" applyBorder="1" applyAlignment="1" applyProtection="1">
      <alignment horizontal="center" vertical="center"/>
      <protection locked="0"/>
    </xf>
    <xf numFmtId="3" fontId="31" fillId="6" borderId="28" xfId="0" applyNumberFormat="1" applyFont="1" applyFill="1" applyBorder="1" applyAlignment="1" applyProtection="1">
      <alignment horizontal="right" vertical="center"/>
      <protection locked="0"/>
    </xf>
    <xf numFmtId="3" fontId="31" fillId="0" borderId="17" xfId="0" applyNumberFormat="1" applyFont="1" applyBorder="1" applyAlignment="1" applyProtection="1">
      <alignment horizontal="right" vertical="center"/>
      <protection hidden="1"/>
    </xf>
    <xf numFmtId="3" fontId="22" fillId="0" borderId="0" xfId="0" applyNumberFormat="1" applyFont="1" applyFill="1" applyBorder="1" applyAlignment="1" applyProtection="1">
      <alignment horizontal="right" vertical="center"/>
      <protection hidden="1"/>
    </xf>
    <xf numFmtId="3" fontId="31" fillId="6" borderId="29" xfId="0" applyNumberFormat="1" applyFont="1" applyFill="1" applyBorder="1" applyAlignment="1" applyProtection="1">
      <alignment horizontal="right" vertical="center"/>
      <protection locked="0"/>
    </xf>
    <xf numFmtId="0" fontId="31" fillId="0" borderId="67" xfId="0" applyFont="1" applyBorder="1" applyAlignment="1" applyProtection="1">
      <alignment horizontal="left" vertical="center"/>
    </xf>
    <xf numFmtId="164" fontId="31" fillId="6" borderId="68" xfId="0" applyNumberFormat="1" applyFont="1" applyFill="1" applyBorder="1" applyAlignment="1" applyProtection="1">
      <alignment horizontal="center" vertical="center"/>
      <protection locked="0"/>
    </xf>
    <xf numFmtId="0" fontId="31" fillId="0" borderId="69" xfId="0" applyFont="1" applyBorder="1" applyAlignment="1" applyProtection="1">
      <alignment horizontal="left" vertical="center"/>
    </xf>
    <xf numFmtId="3" fontId="31" fillId="0" borderId="70" xfId="0" applyNumberFormat="1" applyFont="1" applyFill="1" applyBorder="1" applyAlignment="1" applyProtection="1">
      <alignment vertical="center"/>
      <protection hidden="1"/>
    </xf>
    <xf numFmtId="3" fontId="31" fillId="0" borderId="71" xfId="0" applyNumberFormat="1" applyFont="1" applyBorder="1" applyAlignment="1" applyProtection="1">
      <alignment vertical="center"/>
      <protection hidden="1"/>
    </xf>
    <xf numFmtId="3" fontId="31" fillId="6" borderId="72" xfId="0" applyNumberFormat="1" applyFont="1" applyFill="1" applyBorder="1" applyAlignment="1" applyProtection="1">
      <alignment vertical="center"/>
      <protection locked="0" hidden="1"/>
    </xf>
    <xf numFmtId="0" fontId="0" fillId="0" borderId="1" xfId="0" applyBorder="1" applyAlignment="1" applyProtection="1">
      <alignment vertical="center"/>
      <protection hidden="1"/>
    </xf>
    <xf numFmtId="0" fontId="22" fillId="5" borderId="8" xfId="0" applyFont="1" applyFill="1" applyBorder="1" applyAlignment="1" applyProtection="1">
      <alignment vertical="center"/>
    </xf>
    <xf numFmtId="0" fontId="0" fillId="5" borderId="9" xfId="0" applyFill="1" applyBorder="1" applyAlignment="1" applyProtection="1">
      <alignment vertical="center"/>
    </xf>
    <xf numFmtId="3" fontId="31" fillId="6" borderId="28" xfId="0" applyNumberFormat="1" applyFont="1" applyFill="1" applyBorder="1" applyAlignment="1" applyProtection="1">
      <alignment vertical="center"/>
      <protection locked="0"/>
    </xf>
    <xf numFmtId="3" fontId="31" fillId="6" borderId="29" xfId="0" applyNumberFormat="1" applyFont="1" applyFill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3" fontId="31" fillId="0" borderId="73" xfId="0" applyNumberFormat="1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31" fillId="6" borderId="67" xfId="0" applyFont="1" applyFill="1" applyBorder="1" applyAlignment="1" applyProtection="1">
      <alignment horizontal="left" vertical="center"/>
      <protection locked="0"/>
    </xf>
    <xf numFmtId="0" fontId="31" fillId="6" borderId="74" xfId="0" applyFont="1" applyFill="1" applyBorder="1" applyAlignment="1" applyProtection="1">
      <alignment horizontal="left" vertical="center"/>
      <protection locked="0"/>
    </xf>
    <xf numFmtId="0" fontId="22" fillId="0" borderId="22" xfId="0" applyFont="1" applyBorder="1" applyAlignment="1" applyProtection="1">
      <alignment vertical="center"/>
      <protection locked="0"/>
    </xf>
    <xf numFmtId="0" fontId="22" fillId="0" borderId="6" xfId="0" applyFont="1" applyBorder="1" applyAlignment="1" applyProtection="1">
      <alignment vertical="center"/>
      <protection locked="0"/>
    </xf>
    <xf numFmtId="17" fontId="21" fillId="7" borderId="30" xfId="0" applyNumberFormat="1" applyFont="1" applyFill="1" applyBorder="1" applyAlignment="1" applyProtection="1">
      <alignment horizontal="center" vertical="center"/>
    </xf>
    <xf numFmtId="17" fontId="21" fillId="7" borderId="30" xfId="0" applyNumberFormat="1" applyFont="1" applyFill="1" applyBorder="1" applyAlignment="1">
      <alignment horizontal="center" vertical="center"/>
    </xf>
    <xf numFmtId="17" fontId="21" fillId="5" borderId="31" xfId="0" applyNumberFormat="1" applyFont="1" applyFill="1" applyBorder="1" applyAlignment="1" applyProtection="1">
      <alignment horizontal="center" vertical="center"/>
      <protection hidden="1"/>
    </xf>
    <xf numFmtId="17" fontId="21" fillId="5" borderId="11" xfId="0" applyNumberFormat="1" applyFont="1" applyFill="1" applyBorder="1" applyAlignment="1" applyProtection="1">
      <alignment horizontal="center" vertical="center"/>
      <protection hidden="1"/>
    </xf>
    <xf numFmtId="17" fontId="21" fillId="5" borderId="32" xfId="0" applyNumberFormat="1" applyFont="1" applyFill="1" applyBorder="1" applyAlignment="1" applyProtection="1">
      <alignment horizontal="center" vertical="center"/>
      <protection hidden="1"/>
    </xf>
    <xf numFmtId="17" fontId="0" fillId="5" borderId="32" xfId="0" applyNumberFormat="1" applyFill="1" applyBorder="1" applyAlignment="1" applyProtection="1">
      <alignment horizontal="center"/>
      <protection hidden="1"/>
    </xf>
    <xf numFmtId="3" fontId="29" fillId="0" borderId="0" xfId="1" applyNumberFormat="1" applyFill="1" applyBorder="1"/>
    <xf numFmtId="0" fontId="1" fillId="2" borderId="33" xfId="0" applyFont="1" applyFill="1" applyBorder="1" applyAlignment="1" applyProtection="1">
      <alignment vertical="center"/>
      <protection locked="0"/>
    </xf>
    <xf numFmtId="0" fontId="4" fillId="2" borderId="34" xfId="0" applyFont="1" applyFill="1" applyBorder="1" applyAlignment="1" applyProtection="1">
      <alignment vertical="center"/>
      <protection locked="0"/>
    </xf>
    <xf numFmtId="0" fontId="14" fillId="2" borderId="33" xfId="0" applyFont="1" applyFill="1" applyBorder="1" applyAlignment="1" applyProtection="1">
      <alignment vertical="center"/>
      <protection locked="0"/>
    </xf>
    <xf numFmtId="0" fontId="4" fillId="2" borderId="33" xfId="0" applyFont="1" applyFill="1" applyBorder="1" applyAlignment="1" applyProtection="1">
      <alignment vertical="center"/>
      <protection locked="0"/>
    </xf>
    <xf numFmtId="0" fontId="18" fillId="2" borderId="33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3" fontId="1" fillId="6" borderId="35" xfId="0" applyNumberFormat="1" applyFont="1" applyFill="1" applyBorder="1" applyAlignment="1" applyProtection="1">
      <alignment vertical="center"/>
      <protection locked="0"/>
    </xf>
    <xf numFmtId="0" fontId="18" fillId="2" borderId="0" xfId="0" applyFont="1" applyFill="1" applyBorder="1" applyAlignment="1" applyProtection="1">
      <alignment vertical="center"/>
    </xf>
    <xf numFmtId="9" fontId="1" fillId="0" borderId="0" xfId="0" applyNumberFormat="1" applyFont="1" applyFill="1" applyBorder="1" applyAlignment="1" applyProtection="1">
      <alignment vertical="center"/>
      <protection locked="0"/>
    </xf>
    <xf numFmtId="0" fontId="4" fillId="2" borderId="36" xfId="0" applyFont="1" applyFill="1" applyBorder="1" applyAlignment="1" applyProtection="1">
      <alignment vertical="center"/>
      <protection locked="0"/>
    </xf>
    <xf numFmtId="0" fontId="4" fillId="2" borderId="37" xfId="0" applyFont="1" applyFill="1" applyBorder="1" applyAlignment="1" applyProtection="1">
      <alignment vertical="center"/>
      <protection locked="0"/>
    </xf>
    <xf numFmtId="0" fontId="4" fillId="2" borderId="38" xfId="0" applyFont="1" applyFill="1" applyBorder="1" applyAlignment="1" applyProtection="1">
      <alignment vertical="center"/>
      <protection locked="0"/>
    </xf>
    <xf numFmtId="14" fontId="6" fillId="6" borderId="0" xfId="0" applyNumberFormat="1" applyFont="1" applyFill="1" applyAlignment="1" applyProtection="1">
      <alignment vertical="center"/>
      <protection locked="0"/>
    </xf>
    <xf numFmtId="2" fontId="1" fillId="8" borderId="34" xfId="0" applyNumberFormat="1" applyFont="1" applyFill="1" applyBorder="1" applyAlignment="1" applyProtection="1">
      <alignment horizontal="center"/>
      <protection hidden="1"/>
    </xf>
    <xf numFmtId="0" fontId="22" fillId="2" borderId="11" xfId="0" applyFont="1" applyFill="1" applyBorder="1" applyAlignment="1" applyProtection="1">
      <alignment vertical="center"/>
    </xf>
    <xf numFmtId="0" fontId="22" fillId="0" borderId="11" xfId="0" applyFont="1" applyBorder="1" applyAlignment="1" applyProtection="1">
      <alignment vertical="center"/>
    </xf>
    <xf numFmtId="0" fontId="22" fillId="2" borderId="22" xfId="0" applyFont="1" applyFill="1" applyBorder="1" applyAlignment="1" applyProtection="1">
      <alignment vertical="center"/>
      <protection locked="0"/>
    </xf>
    <xf numFmtId="0" fontId="22" fillId="0" borderId="0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0" xfId="0" applyFont="1" applyFill="1" applyAlignment="1" applyProtection="1">
      <alignment horizontal="center" vertical="center"/>
      <protection hidden="1"/>
    </xf>
    <xf numFmtId="0" fontId="18" fillId="5" borderId="27" xfId="0" applyFont="1" applyFill="1" applyBorder="1" applyAlignment="1" applyProtection="1">
      <alignment horizontal="center" vertical="center"/>
      <protection hidden="1"/>
    </xf>
    <xf numFmtId="0" fontId="22" fillId="2" borderId="22" xfId="0" applyFont="1" applyFill="1" applyBorder="1" applyAlignment="1" applyProtection="1">
      <alignment vertical="center"/>
    </xf>
    <xf numFmtId="0" fontId="22" fillId="0" borderId="22" xfId="0" applyFont="1" applyBorder="1" applyAlignment="1" applyProtection="1">
      <alignment vertical="center"/>
    </xf>
    <xf numFmtId="17" fontId="18" fillId="5" borderId="32" xfId="0" applyNumberFormat="1" applyFont="1" applyFill="1" applyBorder="1" applyAlignment="1" applyProtection="1">
      <alignment horizontal="center" vertical="center"/>
      <protection hidden="1"/>
    </xf>
    <xf numFmtId="0" fontId="18" fillId="5" borderId="15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3" fontId="32" fillId="0" borderId="28" xfId="0" applyNumberFormat="1" applyFont="1" applyFill="1" applyBorder="1" applyAlignment="1" applyProtection="1">
      <alignment vertical="center"/>
      <protection hidden="1"/>
    </xf>
    <xf numFmtId="3" fontId="32" fillId="0" borderId="17" xfId="0" applyNumberFormat="1" applyFont="1" applyBorder="1" applyAlignment="1" applyProtection="1">
      <alignment vertical="center"/>
      <protection hidden="1"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3" fontId="33" fillId="6" borderId="29" xfId="0" applyNumberFormat="1" applyFont="1" applyFill="1" applyBorder="1" applyAlignment="1" applyProtection="1">
      <alignment vertical="center"/>
      <protection locked="0"/>
    </xf>
    <xf numFmtId="3" fontId="33" fillId="6" borderId="63" xfId="0" applyNumberFormat="1" applyFont="1" applyFill="1" applyBorder="1" applyAlignment="1" applyProtection="1">
      <alignment vertical="center"/>
      <protection locked="0"/>
    </xf>
    <xf numFmtId="3" fontId="33" fillId="0" borderId="64" xfId="0" applyNumberFormat="1" applyFont="1" applyBorder="1" applyAlignment="1" applyProtection="1">
      <alignment vertical="center"/>
      <protection hidden="1"/>
    </xf>
    <xf numFmtId="3" fontId="33" fillId="6" borderId="65" xfId="0" applyNumberFormat="1" applyFont="1" applyFill="1" applyBorder="1" applyAlignment="1" applyProtection="1">
      <alignment vertical="center"/>
      <protection locked="0"/>
    </xf>
    <xf numFmtId="3" fontId="33" fillId="0" borderId="73" xfId="0" applyNumberFormat="1" applyFont="1" applyBorder="1" applyAlignment="1" applyProtection="1">
      <alignment vertical="center"/>
      <protection hidden="1"/>
    </xf>
    <xf numFmtId="3" fontId="32" fillId="0" borderId="75" xfId="0" applyNumberFormat="1" applyFont="1" applyFill="1" applyBorder="1" applyAlignment="1" applyProtection="1">
      <alignment vertical="center"/>
      <protection hidden="1"/>
    </xf>
    <xf numFmtId="3" fontId="32" fillId="0" borderId="76" xfId="0" applyNumberFormat="1" applyFont="1" applyBorder="1" applyAlignment="1" applyProtection="1">
      <alignment vertical="center"/>
      <protection hidden="1"/>
    </xf>
    <xf numFmtId="3" fontId="33" fillId="6" borderId="77" xfId="0" applyNumberFormat="1" applyFont="1" applyFill="1" applyBorder="1" applyAlignment="1" applyProtection="1">
      <alignment vertical="center"/>
      <protection locked="0"/>
    </xf>
    <xf numFmtId="3" fontId="32" fillId="0" borderId="76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locked="0"/>
    </xf>
    <xf numFmtId="3" fontId="33" fillId="0" borderId="78" xfId="0" applyNumberFormat="1" applyFont="1" applyBorder="1" applyAlignment="1" applyProtection="1">
      <alignment vertical="center"/>
      <protection hidden="1"/>
    </xf>
    <xf numFmtId="0" fontId="18" fillId="5" borderId="21" xfId="0" applyFont="1" applyFill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1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18" fillId="5" borderId="8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/>
    <xf numFmtId="3" fontId="2" fillId="0" borderId="0" xfId="0" applyNumberFormat="1" applyFont="1" applyFill="1" applyBorder="1"/>
    <xf numFmtId="17" fontId="18" fillId="5" borderId="31" xfId="0" applyNumberFormat="1" applyFont="1" applyFill="1" applyBorder="1" applyAlignment="1" applyProtection="1">
      <alignment horizontal="center" vertical="center"/>
      <protection hidden="1"/>
    </xf>
    <xf numFmtId="17" fontId="18" fillId="5" borderId="11" xfId="0" applyNumberFormat="1" applyFont="1" applyFill="1" applyBorder="1" applyAlignment="1" applyProtection="1">
      <alignment horizontal="center" vertical="center"/>
      <protection hidden="1"/>
    </xf>
    <xf numFmtId="0" fontId="18" fillId="5" borderId="16" xfId="0" applyFont="1" applyFill="1" applyBorder="1" applyAlignment="1" applyProtection="1">
      <alignment horizontal="center" vertical="center"/>
      <protection hidden="1"/>
    </xf>
    <xf numFmtId="0" fontId="2" fillId="2" borderId="22" xfId="0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4" fontId="33" fillId="6" borderId="79" xfId="0" applyNumberFormat="1" applyFont="1" applyFill="1" applyBorder="1" applyAlignment="1" applyProtection="1">
      <alignment vertical="center"/>
      <protection locked="0"/>
    </xf>
    <xf numFmtId="4" fontId="33" fillId="0" borderId="80" xfId="0" applyNumberFormat="1" applyFont="1" applyFill="1" applyBorder="1" applyAlignment="1" applyProtection="1">
      <alignment vertical="center"/>
      <protection hidden="1"/>
    </xf>
    <xf numFmtId="4" fontId="33" fillId="0" borderId="73" xfId="0" applyNumberFormat="1" applyFont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4" fontId="33" fillId="6" borderId="81" xfId="0" applyNumberFormat="1" applyFont="1" applyFill="1" applyBorder="1" applyAlignment="1" applyProtection="1">
      <alignment vertical="center"/>
      <protection locked="0"/>
    </xf>
    <xf numFmtId="4" fontId="33" fillId="0" borderId="78" xfId="0" applyNumberFormat="1" applyFont="1" applyBorder="1" applyAlignment="1" applyProtection="1">
      <alignment vertical="center"/>
      <protection hidden="1"/>
    </xf>
    <xf numFmtId="4" fontId="33" fillId="0" borderId="82" xfId="0" applyNumberFormat="1" applyFont="1" applyFill="1" applyBorder="1" applyAlignment="1" applyProtection="1">
      <alignment vertical="center"/>
      <protection hidden="1"/>
    </xf>
    <xf numFmtId="166" fontId="33" fillId="6" borderId="63" xfId="0" applyNumberFormat="1" applyFont="1" applyFill="1" applyBorder="1" applyAlignment="1" applyProtection="1">
      <alignment vertical="center"/>
      <protection locked="0"/>
    </xf>
    <xf numFmtId="166" fontId="33" fillId="0" borderId="64" xfId="0" applyNumberFormat="1" applyFont="1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3" fontId="33" fillId="0" borderId="82" xfId="0" applyNumberFormat="1" applyFont="1" applyFill="1" applyBorder="1" applyAlignment="1" applyProtection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/>
    <xf numFmtId="17" fontId="18" fillId="5" borderId="15" xfId="0" applyNumberFormat="1" applyFont="1" applyFill="1" applyBorder="1" applyAlignment="1" applyProtection="1">
      <alignment horizontal="center" vertical="center"/>
      <protection hidden="1"/>
    </xf>
    <xf numFmtId="3" fontId="33" fillId="0" borderId="80" xfId="0" applyNumberFormat="1" applyFont="1" applyFill="1" applyBorder="1" applyAlignment="1" applyProtection="1">
      <alignment vertical="center"/>
    </xf>
    <xf numFmtId="3" fontId="18" fillId="5" borderId="23" xfId="0" applyNumberFormat="1" applyFont="1" applyFill="1" applyBorder="1" applyAlignment="1" applyProtection="1">
      <alignment vertical="center"/>
      <protection hidden="1"/>
    </xf>
    <xf numFmtId="3" fontId="18" fillId="5" borderId="25" xfId="0" applyNumberFormat="1" applyFont="1" applyFill="1" applyBorder="1" applyAlignment="1" applyProtection="1">
      <alignment vertical="center"/>
      <protection hidden="1"/>
    </xf>
    <xf numFmtId="3" fontId="18" fillId="0" borderId="0" xfId="0" applyNumberFormat="1" applyFont="1" applyFill="1" applyBorder="1" applyAlignment="1" applyProtection="1">
      <alignment vertical="center"/>
      <protection hidden="1"/>
    </xf>
    <xf numFmtId="3" fontId="18" fillId="6" borderId="26" xfId="0" applyNumberFormat="1" applyFont="1" applyFill="1" applyBorder="1" applyAlignment="1" applyProtection="1">
      <alignment vertical="center"/>
      <protection locked="0"/>
    </xf>
    <xf numFmtId="3" fontId="18" fillId="5" borderId="39" xfId="0" applyNumberFormat="1" applyFont="1" applyFill="1" applyBorder="1" applyAlignment="1" applyProtection="1">
      <alignment vertical="center"/>
      <protection hidden="1"/>
    </xf>
    <xf numFmtId="3" fontId="18" fillId="5" borderId="26" xfId="0" applyNumberFormat="1" applyFont="1" applyFill="1" applyBorder="1" applyAlignment="1" applyProtection="1">
      <alignment vertical="center"/>
      <protection hidden="1"/>
    </xf>
    <xf numFmtId="3" fontId="18" fillId="5" borderId="40" xfId="0" applyNumberFormat="1" applyFont="1" applyFill="1" applyBorder="1" applyAlignment="1" applyProtection="1">
      <alignment vertical="center"/>
      <protection hidden="1"/>
    </xf>
    <xf numFmtId="3" fontId="32" fillId="6" borderId="29" xfId="0" applyNumberFormat="1" applyFont="1" applyFill="1" applyBorder="1" applyAlignment="1" applyProtection="1">
      <alignment vertical="center"/>
      <protection locked="0"/>
    </xf>
    <xf numFmtId="3" fontId="32" fillId="0" borderId="75" xfId="0" applyNumberFormat="1" applyFont="1" applyFill="1" applyBorder="1" applyAlignment="1" applyProtection="1">
      <alignment vertical="center"/>
      <protection locked="0"/>
    </xf>
    <xf numFmtId="3" fontId="32" fillId="6" borderId="65" xfId="0" applyNumberFormat="1" applyFont="1" applyFill="1" applyBorder="1" applyAlignment="1" applyProtection="1">
      <alignment vertical="center"/>
      <protection locked="0"/>
    </xf>
    <xf numFmtId="3" fontId="32" fillId="6" borderId="41" xfId="0" applyNumberFormat="1" applyFont="1" applyFill="1" applyBorder="1" applyAlignment="1" applyProtection="1">
      <alignment vertical="center"/>
      <protection locked="0"/>
    </xf>
    <xf numFmtId="166" fontId="33" fillId="0" borderId="17" xfId="0" applyNumberFormat="1" applyFont="1" applyBorder="1" applyAlignment="1" applyProtection="1">
      <alignment vertical="center"/>
      <protection hidden="1"/>
    </xf>
    <xf numFmtId="166" fontId="33" fillId="6" borderId="75" xfId="0" applyNumberFormat="1" applyFont="1" applyFill="1" applyBorder="1" applyAlignment="1" applyProtection="1">
      <alignment vertical="center"/>
      <protection locked="0"/>
    </xf>
    <xf numFmtId="166" fontId="33" fillId="0" borderId="76" xfId="0" applyNumberFormat="1" applyFont="1" applyBorder="1" applyAlignment="1" applyProtection="1">
      <alignment vertical="center"/>
      <protection hidden="1"/>
    </xf>
    <xf numFmtId="0" fontId="18" fillId="5" borderId="8" xfId="0" applyFont="1" applyFill="1" applyBorder="1" applyAlignment="1" applyProtection="1">
      <alignment horizontal="left" vertical="center"/>
    </xf>
    <xf numFmtId="2" fontId="31" fillId="6" borderId="70" xfId="0" applyNumberFormat="1" applyFont="1" applyFill="1" applyBorder="1" applyAlignment="1" applyProtection="1">
      <alignment horizontal="center" vertical="center"/>
      <protection locked="0"/>
    </xf>
    <xf numFmtId="0" fontId="22" fillId="7" borderId="14" xfId="0" applyFont="1" applyFill="1" applyBorder="1" applyProtection="1">
      <protection hidden="1"/>
    </xf>
    <xf numFmtId="164" fontId="22" fillId="7" borderId="42" xfId="0" applyNumberFormat="1" applyFont="1" applyFill="1" applyBorder="1" applyAlignment="1" applyProtection="1">
      <alignment horizontal="center"/>
      <protection hidden="1"/>
    </xf>
    <xf numFmtId="17" fontId="28" fillId="7" borderId="31" xfId="0" applyNumberFormat="1" applyFont="1" applyFill="1" applyBorder="1" applyAlignment="1" applyProtection="1">
      <alignment horizontal="center"/>
      <protection hidden="1"/>
    </xf>
    <xf numFmtId="3" fontId="28" fillId="7" borderId="15" xfId="0" applyNumberFormat="1" applyFont="1" applyFill="1" applyBorder="1" applyAlignment="1" applyProtection="1">
      <alignment horizontal="center"/>
      <protection hidden="1"/>
    </xf>
    <xf numFmtId="3" fontId="28" fillId="0" borderId="28" xfId="0" applyNumberFormat="1" applyFont="1" applyBorder="1" applyProtection="1">
      <protection hidden="1"/>
    </xf>
    <xf numFmtId="3" fontId="22" fillId="0" borderId="43" xfId="0" applyNumberFormat="1" applyFont="1" applyBorder="1" applyProtection="1">
      <protection hidden="1"/>
    </xf>
    <xf numFmtId="164" fontId="22" fillId="0" borderId="37" xfId="0" applyNumberFormat="1" applyFont="1" applyBorder="1" applyAlignment="1" applyProtection="1">
      <alignment horizontal="center"/>
      <protection hidden="1"/>
    </xf>
    <xf numFmtId="3" fontId="28" fillId="0" borderId="18" xfId="0" applyNumberFormat="1" applyFont="1" applyBorder="1" applyProtection="1">
      <protection hidden="1"/>
    </xf>
    <xf numFmtId="3" fontId="22" fillId="0" borderId="44" xfId="0" applyNumberFormat="1" applyFont="1" applyBorder="1" applyProtection="1">
      <protection hidden="1"/>
    </xf>
    <xf numFmtId="164" fontId="22" fillId="0" borderId="13" xfId="0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Border="1" applyAlignment="1" applyProtection="1">
      <alignment horizontal="center"/>
      <protection hidden="1"/>
    </xf>
    <xf numFmtId="3" fontId="28" fillId="0" borderId="1" xfId="0" applyNumberFormat="1" applyFont="1" applyBorder="1" applyProtection="1">
      <protection hidden="1"/>
    </xf>
    <xf numFmtId="3" fontId="22" fillId="0" borderId="3" xfId="0" applyNumberFormat="1" applyFont="1" applyBorder="1" applyProtection="1">
      <protection hidden="1"/>
    </xf>
    <xf numFmtId="3" fontId="28" fillId="0" borderId="0" xfId="0" applyNumberFormat="1" applyFont="1" applyBorder="1" applyProtection="1">
      <protection hidden="1"/>
    </xf>
    <xf numFmtId="0" fontId="22" fillId="0" borderId="21" xfId="0" applyFont="1" applyBorder="1" applyProtection="1">
      <protection hidden="1"/>
    </xf>
    <xf numFmtId="164" fontId="22" fillId="0" borderId="22" xfId="0" applyNumberFormat="1" applyFont="1" applyBorder="1" applyAlignment="1" applyProtection="1">
      <alignment horizontal="center"/>
      <protection hidden="1"/>
    </xf>
    <xf numFmtId="3" fontId="28" fillId="0" borderId="22" xfId="0" applyNumberFormat="1" applyFont="1" applyBorder="1" applyProtection="1">
      <protection hidden="1"/>
    </xf>
    <xf numFmtId="3" fontId="22" fillId="0" borderId="6" xfId="0" applyNumberFormat="1" applyFont="1" applyBorder="1" applyProtection="1">
      <protection hidden="1"/>
    </xf>
    <xf numFmtId="0" fontId="22" fillId="0" borderId="0" xfId="0" applyFont="1" applyBorder="1" applyProtection="1">
      <protection hidden="1"/>
    </xf>
    <xf numFmtId="164" fontId="22" fillId="0" borderId="0" xfId="0" applyNumberFormat="1" applyFont="1" applyFill="1" applyBorder="1" applyAlignment="1" applyProtection="1">
      <alignment horizontal="center"/>
      <protection hidden="1"/>
    </xf>
    <xf numFmtId="3" fontId="22" fillId="0" borderId="0" xfId="0" applyNumberFormat="1" applyFont="1" applyBorder="1" applyProtection="1">
      <protection hidden="1"/>
    </xf>
    <xf numFmtId="17" fontId="22" fillId="7" borderId="11" xfId="0" applyNumberFormat="1" applyFont="1" applyFill="1" applyBorder="1" applyAlignment="1" applyProtection="1">
      <alignment horizontal="center"/>
      <protection hidden="1"/>
    </xf>
    <xf numFmtId="17" fontId="22" fillId="7" borderId="45" xfId="0" applyNumberFormat="1" applyFont="1" applyFill="1" applyBorder="1" applyAlignment="1" applyProtection="1">
      <alignment horizontal="center"/>
      <protection hidden="1"/>
    </xf>
    <xf numFmtId="0" fontId="22" fillId="7" borderId="45" xfId="0" applyFont="1" applyFill="1" applyBorder="1" applyAlignment="1" applyProtection="1">
      <alignment horizontal="center"/>
      <protection hidden="1"/>
    </xf>
    <xf numFmtId="164" fontId="27" fillId="0" borderId="12" xfId="0" applyNumberFormat="1" applyFont="1" applyFill="1" applyBorder="1" applyAlignment="1" applyProtection="1">
      <alignment horizontal="center"/>
      <protection hidden="1"/>
    </xf>
    <xf numFmtId="3" fontId="22" fillId="0" borderId="28" xfId="0" applyNumberFormat="1" applyFont="1" applyBorder="1" applyProtection="1">
      <protection hidden="1"/>
    </xf>
    <xf numFmtId="3" fontId="22" fillId="0" borderId="17" xfId="0" applyNumberFormat="1" applyFont="1" applyBorder="1" applyProtection="1">
      <protection hidden="1"/>
    </xf>
    <xf numFmtId="164" fontId="27" fillId="0" borderId="36" xfId="0" applyNumberFormat="1" applyFont="1" applyFill="1" applyBorder="1" applyAlignment="1" applyProtection="1">
      <alignment horizontal="center"/>
      <protection hidden="1"/>
    </xf>
    <xf numFmtId="4" fontId="22" fillId="0" borderId="18" xfId="0" applyNumberFormat="1" applyFont="1" applyBorder="1" applyProtection="1">
      <protection hidden="1"/>
    </xf>
    <xf numFmtId="4" fontId="22" fillId="0" borderId="19" xfId="0" applyNumberFormat="1" applyFont="1" applyBorder="1" applyProtection="1">
      <protection hidden="1"/>
    </xf>
    <xf numFmtId="164" fontId="27" fillId="0" borderId="33" xfId="0" applyNumberFormat="1" applyFont="1" applyFill="1" applyBorder="1" applyAlignment="1" applyProtection="1">
      <alignment horizontal="center"/>
      <protection hidden="1"/>
    </xf>
    <xf numFmtId="3" fontId="22" fillId="0" borderId="1" xfId="0" applyNumberFormat="1" applyFont="1" applyBorder="1" applyProtection="1">
      <protection hidden="1"/>
    </xf>
    <xf numFmtId="3" fontId="22" fillId="0" borderId="4" xfId="0" applyNumberFormat="1" applyFont="1" applyBorder="1" applyProtection="1">
      <protection hidden="1"/>
    </xf>
    <xf numFmtId="4" fontId="22" fillId="0" borderId="1" xfId="0" applyNumberFormat="1" applyFont="1" applyBorder="1" applyProtection="1">
      <protection hidden="1"/>
    </xf>
    <xf numFmtId="4" fontId="22" fillId="0" borderId="4" xfId="0" applyNumberFormat="1" applyFont="1" applyBorder="1" applyProtection="1">
      <protection hidden="1"/>
    </xf>
    <xf numFmtId="0" fontId="22" fillId="0" borderId="22" xfId="0" applyFont="1" applyBorder="1" applyProtection="1">
      <protection hidden="1"/>
    </xf>
    <xf numFmtId="2" fontId="22" fillId="0" borderId="23" xfId="0" applyNumberFormat="1" applyFont="1" applyBorder="1" applyProtection="1">
      <protection hidden="1"/>
    </xf>
    <xf numFmtId="2" fontId="22" fillId="0" borderId="25" xfId="0" applyNumberFormat="1" applyFont="1" applyBorder="1" applyProtection="1">
      <protection hidden="1"/>
    </xf>
    <xf numFmtId="0" fontId="22" fillId="0" borderId="0" xfId="0" applyFont="1" applyProtection="1">
      <protection hidden="1"/>
    </xf>
    <xf numFmtId="0" fontId="22" fillId="0" borderId="1" xfId="0" applyFont="1" applyBorder="1" applyProtection="1">
      <protection hidden="1"/>
    </xf>
    <xf numFmtId="0" fontId="22" fillId="0" borderId="4" xfId="0" applyFont="1" applyBorder="1" applyProtection="1">
      <protection hidden="1"/>
    </xf>
    <xf numFmtId="0" fontId="27" fillId="0" borderId="0" xfId="0" applyFont="1" applyFill="1" applyBorder="1" applyProtection="1">
      <protection hidden="1"/>
    </xf>
    <xf numFmtId="4" fontId="22" fillId="0" borderId="23" xfId="0" applyNumberFormat="1" applyFont="1" applyBorder="1" applyProtection="1">
      <protection hidden="1"/>
    </xf>
    <xf numFmtId="0" fontId="22" fillId="0" borderId="25" xfId="0" applyFont="1" applyBorder="1" applyProtection="1">
      <protection hidden="1"/>
    </xf>
    <xf numFmtId="165" fontId="18" fillId="5" borderId="22" xfId="0" applyNumberFormat="1" applyFont="1" applyFill="1" applyBorder="1" applyAlignment="1" applyProtection="1">
      <alignment vertical="center"/>
      <protection hidden="1"/>
    </xf>
    <xf numFmtId="165" fontId="18" fillId="5" borderId="32" xfId="0" applyNumberFormat="1" applyFont="1" applyFill="1" applyBorder="1" applyAlignment="1" applyProtection="1">
      <alignment vertical="center"/>
    </xf>
    <xf numFmtId="164" fontId="22" fillId="0" borderId="7" xfId="2" applyNumberFormat="1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left"/>
      <protection hidden="1"/>
    </xf>
    <xf numFmtId="2" fontId="1" fillId="8" borderId="24" xfId="0" applyNumberFormat="1" applyFont="1" applyFill="1" applyBorder="1" applyAlignment="1" applyProtection="1">
      <alignment horizontal="center"/>
      <protection hidden="1"/>
    </xf>
    <xf numFmtId="3" fontId="10" fillId="0" borderId="23" xfId="0" applyNumberFormat="1" applyFont="1" applyBorder="1" applyProtection="1">
      <protection hidden="1"/>
    </xf>
    <xf numFmtId="2" fontId="1" fillId="8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34" xfId="0" applyNumberFormat="1" applyBorder="1" applyAlignment="1" applyProtection="1">
      <alignment horizontal="center"/>
      <protection hidden="1"/>
    </xf>
    <xf numFmtId="4" fontId="22" fillId="0" borderId="28" xfId="0" applyNumberFormat="1" applyFont="1" applyBorder="1" applyProtection="1">
      <protection hidden="1"/>
    </xf>
    <xf numFmtId="14" fontId="0" fillId="0" borderId="0" xfId="0" applyNumberFormat="1" applyProtection="1">
      <protection hidden="1"/>
    </xf>
    <xf numFmtId="0" fontId="21" fillId="7" borderId="46" xfId="0" applyFont="1" applyFill="1" applyBorder="1" applyAlignment="1">
      <alignment horizontal="center" vertical="center"/>
    </xf>
    <xf numFmtId="0" fontId="21" fillId="7" borderId="47" xfId="0" applyFont="1" applyFill="1" applyBorder="1" applyAlignment="1">
      <alignment horizontal="center" vertical="center"/>
    </xf>
    <xf numFmtId="3" fontId="21" fillId="6" borderId="18" xfId="0" applyNumberFormat="1" applyFont="1" applyFill="1" applyBorder="1" applyAlignment="1" applyProtection="1">
      <alignment vertical="center"/>
      <protection locked="0"/>
    </xf>
    <xf numFmtId="3" fontId="27" fillId="0" borderId="18" xfId="0" applyNumberFormat="1" applyFont="1" applyFill="1" applyBorder="1" applyAlignment="1" applyProtection="1">
      <alignment horizontal="right" vertical="center"/>
      <protection locked="0" hidden="1"/>
    </xf>
    <xf numFmtId="0" fontId="22" fillId="7" borderId="38" xfId="0" applyFont="1" applyFill="1" applyBorder="1" applyAlignment="1" applyProtection="1">
      <alignment horizontal="center" vertical="center"/>
    </xf>
    <xf numFmtId="0" fontId="21" fillId="0" borderId="33" xfId="0" applyFont="1" applyFill="1" applyBorder="1" applyAlignment="1" applyProtection="1">
      <alignment horizontal="center"/>
    </xf>
    <xf numFmtId="3" fontId="27" fillId="0" borderId="63" xfId="0" applyNumberFormat="1" applyFont="1" applyFill="1" applyBorder="1" applyAlignment="1" applyProtection="1">
      <alignment vertical="center"/>
    </xf>
    <xf numFmtId="164" fontId="22" fillId="6" borderId="83" xfId="0" applyNumberFormat="1" applyFont="1" applyFill="1" applyBorder="1" applyAlignment="1" applyProtection="1">
      <alignment horizontal="right" vertical="center"/>
      <protection locked="0"/>
    </xf>
    <xf numFmtId="3" fontId="27" fillId="0" borderId="63" xfId="0" applyNumberFormat="1" applyFont="1" applyFill="1" applyBorder="1" applyAlignment="1" applyProtection="1">
      <alignment vertical="center"/>
      <protection hidden="1"/>
    </xf>
    <xf numFmtId="3" fontId="22" fillId="3" borderId="74" xfId="0" applyNumberFormat="1" applyFont="1" applyFill="1" applyBorder="1" applyAlignment="1" applyProtection="1">
      <alignment vertical="center"/>
      <protection hidden="1"/>
    </xf>
    <xf numFmtId="164" fontId="22" fillId="7" borderId="83" xfId="0" applyNumberFormat="1" applyFont="1" applyFill="1" applyBorder="1" applyAlignment="1" applyProtection="1">
      <alignment horizontal="right" vertical="center"/>
      <protection hidden="1"/>
    </xf>
    <xf numFmtId="164" fontId="22" fillId="7" borderId="83" xfId="0" applyNumberFormat="1" applyFont="1" applyFill="1" applyBorder="1" applyAlignment="1" applyProtection="1">
      <alignment horizontal="right" vertical="center"/>
      <protection locked="0"/>
    </xf>
    <xf numFmtId="3" fontId="27" fillId="6" borderId="63" xfId="0" applyNumberFormat="1" applyFont="1" applyFill="1" applyBorder="1" applyAlignment="1" applyProtection="1">
      <alignment vertical="center"/>
      <protection locked="0"/>
    </xf>
    <xf numFmtId="0" fontId="27" fillId="7" borderId="84" xfId="0" applyFont="1" applyFill="1" applyBorder="1" applyAlignment="1" applyProtection="1">
      <alignment vertical="center"/>
    </xf>
    <xf numFmtId="3" fontId="27" fillId="6" borderId="81" xfId="0" applyNumberFormat="1" applyFont="1" applyFill="1" applyBorder="1" applyAlignment="1" applyProtection="1">
      <alignment vertical="center"/>
      <protection locked="0"/>
    </xf>
    <xf numFmtId="3" fontId="22" fillId="3" borderId="85" xfId="0" applyNumberFormat="1" applyFont="1" applyFill="1" applyBorder="1" applyAlignment="1" applyProtection="1">
      <alignment vertical="center"/>
      <protection hidden="1"/>
    </xf>
    <xf numFmtId="0" fontId="22" fillId="2" borderId="7" xfId="0" applyFont="1" applyFill="1" applyBorder="1"/>
    <xf numFmtId="3" fontId="22" fillId="2" borderId="7" xfId="0" applyNumberFormat="1" applyFont="1" applyFill="1" applyBorder="1"/>
    <xf numFmtId="3" fontId="22" fillId="2" borderId="0" xfId="0" applyNumberFormat="1" applyFont="1" applyFill="1" applyBorder="1" applyProtection="1">
      <protection hidden="1"/>
    </xf>
    <xf numFmtId="0" fontId="21" fillId="7" borderId="47" xfId="0" applyFont="1" applyFill="1" applyBorder="1" applyAlignment="1" applyProtection="1">
      <alignment horizontal="center" vertical="center"/>
      <protection hidden="1"/>
    </xf>
    <xf numFmtId="0" fontId="22" fillId="0" borderId="83" xfId="0" applyFont="1" applyFill="1" applyBorder="1" applyAlignment="1" applyProtection="1">
      <alignment vertical="center"/>
    </xf>
    <xf numFmtId="164" fontId="22" fillId="6" borderId="33" xfId="0" applyNumberFormat="1" applyFont="1" applyFill="1" applyBorder="1" applyAlignment="1" applyProtection="1">
      <alignment horizontal="right" vertical="center"/>
      <protection locked="0"/>
    </xf>
    <xf numFmtId="3" fontId="31" fillId="0" borderId="1" xfId="0" applyNumberFormat="1" applyFont="1" applyFill="1" applyBorder="1" applyAlignment="1" applyProtection="1">
      <alignment vertical="center"/>
      <protection hidden="1"/>
    </xf>
    <xf numFmtId="3" fontId="22" fillId="3" borderId="34" xfId="0" applyNumberFormat="1" applyFont="1" applyFill="1" applyBorder="1" applyAlignment="1" applyProtection="1">
      <alignment vertical="center"/>
      <protection hidden="1"/>
    </xf>
    <xf numFmtId="164" fontId="22" fillId="6" borderId="86" xfId="0" applyNumberFormat="1" applyFont="1" applyFill="1" applyBorder="1" applyAlignment="1" applyProtection="1">
      <alignment horizontal="right" vertical="center"/>
      <protection locked="0"/>
    </xf>
    <xf numFmtId="3" fontId="31" fillId="0" borderId="63" xfId="0" applyNumberFormat="1" applyFont="1" applyFill="1" applyBorder="1" applyAlignment="1" applyProtection="1">
      <alignment vertical="center"/>
      <protection hidden="1"/>
    </xf>
    <xf numFmtId="0" fontId="22" fillId="6" borderId="83" xfId="0" applyFont="1" applyFill="1" applyBorder="1" applyAlignment="1" applyProtection="1">
      <alignment vertical="center"/>
      <protection locked="0"/>
    </xf>
    <xf numFmtId="0" fontId="22" fillId="0" borderId="83" xfId="0" applyFont="1" applyFill="1" applyBorder="1" applyAlignment="1" applyProtection="1">
      <alignment horizontal="left" vertical="center"/>
    </xf>
    <xf numFmtId="0" fontId="22" fillId="6" borderId="63" xfId="0" applyFont="1" applyFill="1" applyBorder="1" applyAlignment="1" applyProtection="1">
      <alignment horizontal="right" vertical="center"/>
      <protection locked="0"/>
    </xf>
    <xf numFmtId="164" fontId="22" fillId="6" borderId="63" xfId="0" applyNumberFormat="1" applyFont="1" applyFill="1" applyBorder="1" applyAlignment="1" applyProtection="1">
      <alignment horizontal="right" vertical="center"/>
      <protection locked="0"/>
    </xf>
    <xf numFmtId="3" fontId="31" fillId="6" borderId="87" xfId="0" applyNumberFormat="1" applyFont="1" applyFill="1" applyBorder="1" applyAlignment="1" applyProtection="1">
      <alignment vertical="center"/>
      <protection locked="0"/>
    </xf>
    <xf numFmtId="3" fontId="31" fillId="6" borderId="88" xfId="0" applyNumberFormat="1" applyFont="1" applyFill="1" applyBorder="1" applyAlignment="1" applyProtection="1">
      <alignment vertical="center"/>
      <protection locked="0"/>
    </xf>
    <xf numFmtId="3" fontId="31" fillId="6" borderId="81" xfId="0" applyNumberFormat="1" applyFont="1" applyFill="1" applyBorder="1" applyAlignment="1" applyProtection="1">
      <alignment vertical="center"/>
      <protection locked="0"/>
    </xf>
    <xf numFmtId="3" fontId="22" fillId="9" borderId="18" xfId="0" applyNumberFormat="1" applyFont="1" applyFill="1" applyBorder="1" applyAlignment="1" applyProtection="1">
      <alignment vertical="center"/>
      <protection hidden="1"/>
    </xf>
    <xf numFmtId="3" fontId="21" fillId="9" borderId="38" xfId="0" applyNumberFormat="1" applyFont="1" applyFill="1" applyBorder="1" applyAlignment="1" applyProtection="1">
      <alignment vertical="center"/>
      <protection hidden="1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3" fontId="22" fillId="2" borderId="0" xfId="0" applyNumberFormat="1" applyFont="1" applyFill="1" applyBorder="1" applyAlignment="1">
      <alignment vertical="center"/>
    </xf>
    <xf numFmtId="3" fontId="22" fillId="2" borderId="0" xfId="0" applyNumberFormat="1" applyFont="1" applyFill="1" applyBorder="1" applyAlignment="1" applyProtection="1">
      <alignment vertical="center"/>
      <protection hidden="1"/>
    </xf>
    <xf numFmtId="3" fontId="22" fillId="5" borderId="48" xfId="0" applyNumberFormat="1" applyFont="1" applyFill="1" applyBorder="1" applyAlignment="1" applyProtection="1">
      <alignment vertical="center"/>
      <protection hidden="1"/>
    </xf>
    <xf numFmtId="3" fontId="21" fillId="5" borderId="48" xfId="0" applyNumberFormat="1" applyFont="1" applyFill="1" applyBorder="1" applyAlignment="1" applyProtection="1">
      <alignment vertical="center"/>
      <protection hidden="1"/>
    </xf>
    <xf numFmtId="0" fontId="21" fillId="5" borderId="48" xfId="0" applyFont="1" applyFill="1" applyBorder="1" applyAlignment="1" applyProtection="1">
      <alignment vertical="center"/>
      <protection hidden="1"/>
    </xf>
    <xf numFmtId="164" fontId="22" fillId="0" borderId="83" xfId="0" applyNumberFormat="1" applyFont="1" applyFill="1" applyBorder="1" applyAlignment="1" applyProtection="1">
      <alignment horizontal="right" vertical="center"/>
    </xf>
    <xf numFmtId="3" fontId="27" fillId="6" borderId="87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66" fontId="22" fillId="0" borderId="37" xfId="0" applyNumberFormat="1" applyFont="1" applyBorder="1" applyAlignment="1" applyProtection="1">
      <alignment horizontal="center" vertical="center"/>
      <protection hidden="1"/>
    </xf>
    <xf numFmtId="166" fontId="28" fillId="0" borderId="28" xfId="0" applyNumberFormat="1" applyFont="1" applyBorder="1" applyAlignment="1" applyProtection="1">
      <alignment horizontal="center" vertical="center"/>
      <protection hidden="1"/>
    </xf>
    <xf numFmtId="164" fontId="22" fillId="6" borderId="89" xfId="0" applyNumberFormat="1" applyFont="1" applyFill="1" applyBorder="1" applyAlignment="1" applyProtection="1">
      <alignment horizontal="right" vertical="center"/>
      <protection locked="0"/>
    </xf>
    <xf numFmtId="164" fontId="22" fillId="6" borderId="90" xfId="0" applyNumberFormat="1" applyFont="1" applyFill="1" applyBorder="1" applyAlignment="1" applyProtection="1">
      <alignment horizontal="right" vertical="center"/>
      <protection locked="0"/>
    </xf>
    <xf numFmtId="4" fontId="22" fillId="0" borderId="44" xfId="0" applyNumberFormat="1" applyFont="1" applyBorder="1" applyProtection="1">
      <protection hidden="1"/>
    </xf>
    <xf numFmtId="0" fontId="22" fillId="0" borderId="38" xfId="0" applyFont="1" applyBorder="1" applyProtection="1">
      <protection hidden="1"/>
    </xf>
    <xf numFmtId="1" fontId="22" fillId="0" borderId="28" xfId="2" applyNumberFormat="1" applyFont="1" applyBorder="1" applyAlignment="1" applyProtection="1">
      <alignment horizontal="center"/>
      <protection hidden="1"/>
    </xf>
    <xf numFmtId="1" fontId="0" fillId="0" borderId="1" xfId="0" applyNumberFormat="1" applyBorder="1" applyAlignment="1">
      <alignment horizontal="center"/>
    </xf>
    <xf numFmtId="1" fontId="22" fillId="0" borderId="28" xfId="0" applyNumberFormat="1" applyFont="1" applyBorder="1" applyAlignment="1" applyProtection="1">
      <alignment horizontal="center"/>
      <protection hidden="1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27" fillId="0" borderId="7" xfId="0" applyFont="1" applyFill="1" applyBorder="1" applyProtection="1">
      <protection hidden="1"/>
    </xf>
    <xf numFmtId="0" fontId="27" fillId="0" borderId="37" xfId="0" applyFont="1" applyFill="1" applyBorder="1" applyProtection="1">
      <protection hidden="1"/>
    </xf>
    <xf numFmtId="0" fontId="27" fillId="0" borderId="28" xfId="0" applyFont="1" applyFill="1" applyBorder="1" applyProtection="1">
      <protection hidden="1"/>
    </xf>
    <xf numFmtId="0" fontId="27" fillId="0" borderId="1" xfId="0" applyFont="1" applyFill="1" applyBorder="1" applyProtection="1">
      <protection hidden="1"/>
    </xf>
    <xf numFmtId="0" fontId="22" fillId="0" borderId="34" xfId="0" applyFont="1" applyBorder="1" applyAlignment="1" applyProtection="1">
      <alignment horizontal="left"/>
      <protection hidden="1"/>
    </xf>
    <xf numFmtId="164" fontId="22" fillId="0" borderId="13" xfId="0" applyNumberFormat="1" applyFont="1" applyBorder="1" applyAlignment="1" applyProtection="1">
      <alignment horizontal="left"/>
      <protection hidden="1"/>
    </xf>
    <xf numFmtId="1" fontId="22" fillId="0" borderId="1" xfId="0" applyNumberFormat="1" applyFont="1" applyBorder="1" applyAlignment="1" applyProtection="1">
      <alignment horizontal="center"/>
      <protection hidden="1"/>
    </xf>
    <xf numFmtId="164" fontId="22" fillId="0" borderId="34" xfId="0" applyNumberFormat="1" applyFont="1" applyBorder="1" applyAlignment="1" applyProtection="1">
      <alignment horizontal="left"/>
      <protection hidden="1"/>
    </xf>
    <xf numFmtId="164" fontId="22" fillId="0" borderId="34" xfId="0" applyNumberFormat="1" applyFont="1" applyBorder="1" applyAlignment="1" applyProtection="1">
      <alignment horizontal="center"/>
      <protection hidden="1"/>
    </xf>
    <xf numFmtId="164" fontId="27" fillId="0" borderId="33" xfId="0" applyNumberFormat="1" applyFont="1" applyFill="1" applyBorder="1" applyAlignment="1" applyProtection="1">
      <alignment horizontal="right"/>
      <protection hidden="1"/>
    </xf>
    <xf numFmtId="0" fontId="22" fillId="0" borderId="91" xfId="0" applyFont="1" applyFill="1" applyBorder="1" applyAlignment="1" applyProtection="1">
      <alignment horizontal="left" vertical="center"/>
    </xf>
    <xf numFmtId="0" fontId="22" fillId="0" borderId="92" xfId="0" applyFont="1" applyFill="1" applyBorder="1" applyAlignment="1" applyProtection="1">
      <alignment horizontal="left" vertical="center"/>
    </xf>
    <xf numFmtId="0" fontId="21" fillId="4" borderId="36" xfId="0" applyFont="1" applyFill="1" applyBorder="1" applyAlignment="1">
      <alignment horizontal="center"/>
    </xf>
    <xf numFmtId="3" fontId="22" fillId="4" borderId="18" xfId="0" applyNumberFormat="1" applyFont="1" applyFill="1" applyBorder="1" applyAlignment="1" applyProtection="1">
      <protection hidden="1"/>
    </xf>
    <xf numFmtId="3" fontId="21" fillId="4" borderId="38" xfId="0" applyNumberFormat="1" applyFont="1" applyFill="1" applyBorder="1" applyAlignment="1" applyProtection="1">
      <protection hidden="1"/>
    </xf>
    <xf numFmtId="0" fontId="26" fillId="0" borderId="0" xfId="0" applyFont="1" applyBorder="1" applyAlignment="1" applyProtection="1">
      <alignment horizontal="right" vertical="top" wrapText="1"/>
      <protection hidden="1"/>
    </xf>
    <xf numFmtId="0" fontId="26" fillId="0" borderId="0" xfId="0" applyFont="1" applyBorder="1" applyAlignment="1" applyProtection="1">
      <alignment vertical="top" wrapText="1"/>
      <protection hidden="1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 wrapText="1"/>
      <protection hidden="1"/>
    </xf>
    <xf numFmtId="4" fontId="27" fillId="6" borderId="63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>
      <alignment horizontal="center"/>
    </xf>
    <xf numFmtId="0" fontId="24" fillId="0" borderId="0" xfId="0" applyFont="1" applyFill="1" applyAlignment="1" applyProtection="1">
      <alignment horizontal="left"/>
    </xf>
    <xf numFmtId="14" fontId="0" fillId="0" borderId="0" xfId="0" applyNumberFormat="1"/>
    <xf numFmtId="3" fontId="29" fillId="0" borderId="0" xfId="1" applyNumberFormat="1" applyFill="1" applyBorder="1" applyAlignment="1">
      <alignment horizontal="right"/>
    </xf>
    <xf numFmtId="3" fontId="27" fillId="6" borderId="63" xfId="0" applyNumberFormat="1" applyFont="1" applyFill="1" applyBorder="1" applyAlignment="1" applyProtection="1">
      <alignment vertical="center"/>
      <protection locked="0" hidden="1"/>
    </xf>
    <xf numFmtId="164" fontId="22" fillId="7" borderId="83" xfId="0" applyNumberFormat="1" applyFont="1" applyFill="1" applyBorder="1" applyAlignment="1" applyProtection="1">
      <alignment horizontal="right" vertical="center"/>
    </xf>
    <xf numFmtId="0" fontId="32" fillId="6" borderId="93" xfId="0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left"/>
    </xf>
    <xf numFmtId="164" fontId="22" fillId="0" borderId="7" xfId="2" applyNumberFormat="1" applyFont="1" applyBorder="1" applyAlignment="1" applyProtection="1">
      <alignment horizontal="left"/>
      <protection hidden="1"/>
    </xf>
    <xf numFmtId="0" fontId="22" fillId="0" borderId="38" xfId="0" applyFont="1" applyBorder="1" applyAlignment="1" applyProtection="1">
      <alignment horizontal="left"/>
      <protection hidden="1"/>
    </xf>
    <xf numFmtId="0" fontId="18" fillId="5" borderId="8" xfId="0" applyFont="1" applyFill="1" applyBorder="1" applyAlignment="1" applyProtection="1">
      <alignment horizontal="left" vertical="center"/>
    </xf>
    <xf numFmtId="0" fontId="32" fillId="6" borderId="49" xfId="0" applyFont="1" applyFill="1" applyBorder="1" applyAlignment="1" applyProtection="1">
      <alignment horizontal="left" vertical="center"/>
      <protection locked="0"/>
    </xf>
    <xf numFmtId="165" fontId="18" fillId="5" borderId="50" xfId="0" applyNumberFormat="1" applyFont="1" applyFill="1" applyBorder="1" applyAlignment="1" applyProtection="1">
      <alignment vertical="center"/>
    </xf>
    <xf numFmtId="3" fontId="32" fillId="6" borderId="50" xfId="0" applyNumberFormat="1" applyFont="1" applyFill="1" applyBorder="1" applyAlignment="1" applyProtection="1">
      <alignment vertical="center"/>
      <protection locked="0"/>
    </xf>
    <xf numFmtId="3" fontId="32" fillId="0" borderId="51" xfId="0" applyNumberFormat="1" applyFont="1" applyBorder="1" applyAlignment="1" applyProtection="1">
      <alignment vertical="center"/>
      <protection hidden="1"/>
    </xf>
    <xf numFmtId="3" fontId="33" fillId="6" borderId="52" xfId="0" applyNumberFormat="1" applyFont="1" applyFill="1" applyBorder="1" applyAlignment="1" applyProtection="1">
      <alignment vertical="center"/>
      <protection locked="0"/>
    </xf>
    <xf numFmtId="0" fontId="14" fillId="2" borderId="33" xfId="0" applyFont="1" applyFill="1" applyBorder="1" applyProtection="1"/>
    <xf numFmtId="0" fontId="14" fillId="2" borderId="22" xfId="0" applyFont="1" applyFill="1" applyBorder="1" applyProtection="1"/>
    <xf numFmtId="0" fontId="4" fillId="2" borderId="22" xfId="0" applyFont="1" applyFill="1" applyBorder="1" applyProtection="1"/>
    <xf numFmtId="0" fontId="0" fillId="0" borderId="22" xfId="0" applyBorder="1" applyProtection="1"/>
    <xf numFmtId="17" fontId="18" fillId="6" borderId="32" xfId="0" applyNumberFormat="1" applyFont="1" applyFill="1" applyBorder="1" applyAlignment="1" applyProtection="1">
      <alignment horizontal="center" vertical="center"/>
      <protection locked="0"/>
    </xf>
    <xf numFmtId="17" fontId="21" fillId="7" borderId="30" xfId="0" applyNumberFormat="1" applyFont="1" applyFill="1" applyBorder="1" applyAlignment="1" applyProtection="1">
      <alignment horizontal="center" vertical="center"/>
      <protection hidden="1"/>
    </xf>
    <xf numFmtId="3" fontId="32" fillId="6" borderId="1" xfId="0" applyNumberFormat="1" applyFont="1" applyFill="1" applyBorder="1" applyAlignment="1" applyProtection="1">
      <alignment vertical="center"/>
      <protection locked="0"/>
    </xf>
    <xf numFmtId="165" fontId="32" fillId="5" borderId="61" xfId="0" applyNumberFormat="1" applyFont="1" applyFill="1" applyBorder="1" applyAlignment="1" applyProtection="1">
      <alignment vertical="center"/>
    </xf>
    <xf numFmtId="0" fontId="18" fillId="5" borderId="32" xfId="0" applyFont="1" applyFill="1" applyBorder="1" applyAlignment="1">
      <alignment horizontal="center" vertical="center"/>
    </xf>
    <xf numFmtId="17" fontId="18" fillId="5" borderId="32" xfId="0" applyNumberFormat="1" applyFont="1" applyFill="1" applyBorder="1" applyAlignment="1" applyProtection="1">
      <alignment horizontal="center" vertical="center"/>
    </xf>
    <xf numFmtId="0" fontId="21" fillId="0" borderId="31" xfId="0" applyFont="1" applyFill="1" applyBorder="1" applyAlignment="1" applyProtection="1">
      <alignment horizontal="center"/>
    </xf>
    <xf numFmtId="166" fontId="22" fillId="0" borderId="0" xfId="0" applyNumberFormat="1" applyFont="1" applyBorder="1" applyAlignment="1" applyProtection="1">
      <alignment horizontal="center" vertical="center"/>
      <protection hidden="1"/>
    </xf>
    <xf numFmtId="0" fontId="21" fillId="0" borderId="3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53" xfId="0" applyFont="1" applyFill="1" applyBorder="1" applyAlignment="1" applyProtection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75" xfId="0" applyFont="1" applyFill="1" applyBorder="1" applyAlignment="1" applyProtection="1">
      <alignment horizontal="center" vertical="center"/>
    </xf>
    <xf numFmtId="164" fontId="27" fillId="0" borderId="18" xfId="0" applyNumberFormat="1" applyFont="1" applyFill="1" applyBorder="1" applyAlignment="1" applyProtection="1">
      <alignment horizontal="center"/>
      <protection hidden="1"/>
    </xf>
    <xf numFmtId="164" fontId="27" fillId="0" borderId="1" xfId="0" applyNumberFormat="1" applyFont="1" applyFill="1" applyBorder="1" applyAlignment="1" applyProtection="1">
      <alignment horizontal="center" vertical="center"/>
      <protection hidden="1"/>
    </xf>
    <xf numFmtId="164" fontId="27" fillId="0" borderId="18" xfId="0" applyNumberFormat="1" applyFont="1" applyFill="1" applyBorder="1" applyAlignment="1" applyProtection="1">
      <alignment horizontal="center" vertical="center"/>
      <protection hidden="1"/>
    </xf>
    <xf numFmtId="0" fontId="33" fillId="6" borderId="67" xfId="0" applyFont="1" applyFill="1" applyBorder="1" applyAlignment="1" applyProtection="1">
      <alignment horizontal="left" vertical="center"/>
      <protection locked="0"/>
    </xf>
    <xf numFmtId="0" fontId="33" fillId="6" borderId="74" xfId="0" applyFont="1" applyFill="1" applyBorder="1" applyAlignment="1" applyProtection="1">
      <alignment horizontal="left" vertical="center"/>
      <protection locked="0"/>
    </xf>
    <xf numFmtId="0" fontId="33" fillId="6" borderId="94" xfId="0" applyFont="1" applyFill="1" applyBorder="1" applyAlignment="1" applyProtection="1">
      <alignment horizontal="left" vertical="center"/>
      <protection locked="0"/>
    </xf>
    <xf numFmtId="0" fontId="33" fillId="6" borderId="95" xfId="0" applyFont="1" applyFill="1" applyBorder="1" applyAlignment="1" applyProtection="1">
      <alignment horizontal="left" vertical="center"/>
      <protection locked="0"/>
    </xf>
    <xf numFmtId="4" fontId="33" fillId="6" borderId="97" xfId="0" applyNumberFormat="1" applyFont="1" applyFill="1" applyBorder="1" applyAlignment="1" applyProtection="1">
      <alignment horizontal="left" vertical="center"/>
      <protection locked="0"/>
    </xf>
    <xf numFmtId="4" fontId="33" fillId="6" borderId="85" xfId="0" applyNumberFormat="1" applyFont="1" applyFill="1" applyBorder="1" applyAlignment="1" applyProtection="1">
      <alignment horizontal="left" vertical="center"/>
      <protection locked="0"/>
    </xf>
    <xf numFmtId="0" fontId="32" fillId="0" borderId="93" xfId="0" applyFont="1" applyFill="1" applyBorder="1" applyAlignment="1" applyProtection="1">
      <alignment horizontal="left" vertical="center"/>
    </xf>
    <xf numFmtId="0" fontId="32" fillId="0" borderId="96" xfId="0" applyFont="1" applyFill="1" applyBorder="1" applyAlignment="1" applyProtection="1">
      <alignment horizontal="left" vertical="center"/>
    </xf>
    <xf numFmtId="3" fontId="33" fillId="6" borderId="94" xfId="0" applyNumberFormat="1" applyFont="1" applyFill="1" applyBorder="1" applyAlignment="1" applyProtection="1">
      <alignment horizontal="left" vertical="center"/>
      <protection locked="0"/>
    </xf>
    <xf numFmtId="3" fontId="33" fillId="6" borderId="95" xfId="0" applyNumberFormat="1" applyFont="1" applyFill="1" applyBorder="1" applyAlignment="1" applyProtection="1">
      <alignment horizontal="left" vertical="center"/>
      <protection locked="0"/>
    </xf>
    <xf numFmtId="0" fontId="33" fillId="6" borderId="98" xfId="0" applyFont="1" applyFill="1" applyBorder="1" applyAlignment="1" applyProtection="1">
      <alignment horizontal="left" vertical="center"/>
      <protection locked="0"/>
    </xf>
    <xf numFmtId="0" fontId="32" fillId="6" borderId="93" xfId="0" applyFont="1" applyFill="1" applyBorder="1" applyAlignment="1" applyProtection="1">
      <alignment horizontal="left" vertical="center"/>
      <protection locked="0"/>
    </xf>
    <xf numFmtId="0" fontId="32" fillId="6" borderId="96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right" vertical="center" wrapText="1"/>
      <protection hidden="1"/>
    </xf>
    <xf numFmtId="0" fontId="32" fillId="6" borderId="67" xfId="0" applyFont="1" applyFill="1" applyBorder="1" applyAlignment="1" applyProtection="1">
      <alignment horizontal="left" vertical="center"/>
      <protection locked="0"/>
    </xf>
    <xf numFmtId="0" fontId="32" fillId="6" borderId="74" xfId="0" applyFont="1" applyFill="1" applyBorder="1" applyAlignment="1" applyProtection="1">
      <alignment horizontal="left" vertical="center"/>
      <protection locked="0"/>
    </xf>
    <xf numFmtId="3" fontId="33" fillId="6" borderId="97" xfId="0" applyNumberFormat="1" applyFont="1" applyFill="1" applyBorder="1" applyAlignment="1" applyProtection="1">
      <alignment horizontal="left" vertical="center"/>
      <protection locked="0"/>
    </xf>
    <xf numFmtId="3" fontId="33" fillId="6" borderId="85" xfId="0" applyNumberFormat="1" applyFont="1" applyFill="1" applyBorder="1" applyAlignment="1" applyProtection="1">
      <alignment horizontal="left" vertical="center"/>
      <protection locked="0"/>
    </xf>
    <xf numFmtId="0" fontId="33" fillId="6" borderId="97" xfId="0" applyFont="1" applyFill="1" applyBorder="1" applyAlignment="1" applyProtection="1">
      <alignment horizontal="left" vertical="center"/>
      <protection locked="0"/>
    </xf>
    <xf numFmtId="0" fontId="33" fillId="6" borderId="85" xfId="0" applyFont="1" applyFill="1" applyBorder="1" applyAlignment="1" applyProtection="1">
      <alignment horizontal="left" vertical="center"/>
      <protection locked="0"/>
    </xf>
    <xf numFmtId="0" fontId="24" fillId="6" borderId="0" xfId="0" applyFont="1" applyFill="1" applyAlignment="1" applyProtection="1">
      <alignment horizontal="left" vertical="center"/>
      <protection locked="0"/>
    </xf>
    <xf numFmtId="0" fontId="20" fillId="2" borderId="0" xfId="0" applyFont="1" applyFill="1" applyBorder="1" applyAlignment="1">
      <alignment horizontal="center"/>
    </xf>
    <xf numFmtId="0" fontId="13" fillId="10" borderId="0" xfId="0" applyFont="1" applyFill="1" applyBorder="1" applyAlignment="1" applyProtection="1">
      <alignment horizontal="center" vertical="center"/>
      <protection locked="0"/>
    </xf>
    <xf numFmtId="0" fontId="5" fillId="10" borderId="0" xfId="0" applyFont="1" applyFill="1" applyBorder="1" applyAlignment="1" applyProtection="1">
      <alignment horizontal="center" vertical="center"/>
      <protection locked="0"/>
    </xf>
    <xf numFmtId="14" fontId="1" fillId="6" borderId="0" xfId="0" applyNumberFormat="1" applyFont="1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31" fillId="6" borderId="10" xfId="0" applyFont="1" applyFill="1" applyBorder="1" applyAlignment="1" applyProtection="1">
      <alignment horizontal="left" vertical="center"/>
      <protection locked="0"/>
    </xf>
    <xf numFmtId="0" fontId="31" fillId="6" borderId="34" xfId="0" applyFont="1" applyFill="1" applyBorder="1" applyAlignment="1" applyProtection="1">
      <alignment horizontal="left" vertical="center"/>
      <protection locked="0"/>
    </xf>
    <xf numFmtId="0" fontId="31" fillId="6" borderId="94" xfId="0" applyFont="1" applyFill="1" applyBorder="1" applyAlignment="1" applyProtection="1">
      <alignment horizontal="left" vertical="center"/>
      <protection locked="0"/>
    </xf>
    <xf numFmtId="0" fontId="31" fillId="6" borderId="95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/>
      <protection hidden="1"/>
    </xf>
    <xf numFmtId="0" fontId="31" fillId="6" borderId="67" xfId="0" applyFont="1" applyFill="1" applyBorder="1" applyAlignment="1" applyProtection="1">
      <alignment horizontal="left" vertical="center"/>
      <protection locked="0"/>
    </xf>
    <xf numFmtId="0" fontId="31" fillId="6" borderId="74" xfId="0" applyFont="1" applyFill="1" applyBorder="1" applyAlignment="1" applyProtection="1">
      <alignment horizontal="left" vertical="center"/>
      <protection locked="0"/>
    </xf>
    <xf numFmtId="0" fontId="31" fillId="0" borderId="67" xfId="0" applyFont="1" applyBorder="1" applyAlignment="1" applyProtection="1">
      <alignment horizontal="left" vertical="center"/>
    </xf>
    <xf numFmtId="0" fontId="31" fillId="0" borderId="74" xfId="0" applyFont="1" applyBorder="1" applyAlignment="1" applyProtection="1">
      <alignment horizontal="left" vertical="center"/>
    </xf>
    <xf numFmtId="0" fontId="31" fillId="0" borderId="100" xfId="0" applyFont="1" applyBorder="1" applyAlignment="1" applyProtection="1">
      <alignment horizontal="left" vertical="center"/>
    </xf>
    <xf numFmtId="0" fontId="31" fillId="6" borderId="66" xfId="0" applyFont="1" applyFill="1" applyBorder="1" applyAlignment="1" applyProtection="1">
      <alignment horizontal="left" vertical="center"/>
      <protection locked="0"/>
    </xf>
    <xf numFmtId="0" fontId="31" fillId="6" borderId="99" xfId="0" applyFont="1" applyFill="1" applyBorder="1" applyAlignment="1" applyProtection="1">
      <alignment horizontal="left" vertical="center"/>
      <protection locked="0"/>
    </xf>
    <xf numFmtId="3" fontId="31" fillId="6" borderId="67" xfId="0" applyNumberFormat="1" applyFont="1" applyFill="1" applyBorder="1" applyAlignment="1" applyProtection="1">
      <alignment horizontal="left" vertical="center"/>
      <protection locked="0"/>
    </xf>
    <xf numFmtId="3" fontId="31" fillId="6" borderId="74" xfId="0" applyNumberFormat="1" applyFont="1" applyFill="1" applyBorder="1" applyAlignment="1" applyProtection="1">
      <alignment horizontal="left" vertical="center"/>
      <protection locked="0"/>
    </xf>
    <xf numFmtId="0" fontId="13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31" fillId="0" borderId="93" xfId="0" applyFont="1" applyBorder="1" applyAlignment="1" applyProtection="1">
      <alignment horizontal="left" vertical="center"/>
    </xf>
    <xf numFmtId="0" fontId="31" fillId="0" borderId="96" xfId="0" applyFont="1" applyBorder="1" applyAlignment="1" applyProtection="1">
      <alignment horizontal="left" vertical="center"/>
    </xf>
    <xf numFmtId="0" fontId="22" fillId="0" borderId="83" xfId="0" applyFont="1" applyFill="1" applyBorder="1" applyAlignment="1" applyProtection="1">
      <alignment horizontal="left" vertical="center"/>
    </xf>
    <xf numFmtId="0" fontId="22" fillId="0" borderId="74" xfId="0" applyFont="1" applyFill="1" applyBorder="1" applyAlignment="1" applyProtection="1">
      <alignment horizontal="left" vertical="center"/>
    </xf>
    <xf numFmtId="0" fontId="22" fillId="0" borderId="104" xfId="0" applyFont="1" applyFill="1" applyBorder="1" applyAlignment="1" applyProtection="1">
      <alignment horizontal="left" vertical="center"/>
    </xf>
    <xf numFmtId="0" fontId="22" fillId="0" borderId="105" xfId="0" applyFont="1" applyFill="1" applyBorder="1" applyAlignment="1" applyProtection="1">
      <alignment horizontal="left" vertical="center"/>
    </xf>
    <xf numFmtId="0" fontId="21" fillId="7" borderId="59" xfId="0" applyFont="1" applyFill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91" xfId="0" applyFont="1" applyFill="1" applyBorder="1" applyAlignment="1" applyProtection="1">
      <alignment horizontal="left" vertical="center"/>
      <protection locked="0"/>
    </xf>
    <xf numFmtId="0" fontId="22" fillId="0" borderId="92" xfId="0" applyFont="1" applyFill="1" applyBorder="1" applyAlignment="1" applyProtection="1">
      <alignment horizontal="left" vertical="center"/>
      <protection locked="0"/>
    </xf>
    <xf numFmtId="3" fontId="27" fillId="0" borderId="83" xfId="0" applyNumberFormat="1" applyFont="1" applyFill="1" applyBorder="1" applyAlignment="1" applyProtection="1">
      <alignment horizontal="left" vertical="center"/>
    </xf>
    <xf numFmtId="3" fontId="27" fillId="0" borderId="74" xfId="0" applyNumberFormat="1" applyFont="1" applyFill="1" applyBorder="1" applyAlignment="1" applyProtection="1">
      <alignment horizontal="left" vertical="center"/>
    </xf>
    <xf numFmtId="0" fontId="21" fillId="5" borderId="54" xfId="0" applyFont="1" applyFill="1" applyBorder="1" applyAlignment="1">
      <alignment horizontal="left" vertical="center"/>
    </xf>
    <xf numFmtId="0" fontId="22" fillId="0" borderId="55" xfId="0" applyFont="1" applyBorder="1" applyAlignment="1">
      <alignment horizontal="left" vertical="center"/>
    </xf>
    <xf numFmtId="0" fontId="22" fillId="0" borderId="83" xfId="0" applyFont="1" applyFill="1" applyBorder="1" applyAlignment="1" applyProtection="1">
      <alignment horizontal="left" vertical="center"/>
      <protection locked="0"/>
    </xf>
    <xf numFmtId="0" fontId="22" fillId="0" borderId="96" xfId="0" applyFont="1" applyBorder="1" applyAlignment="1">
      <alignment horizontal="left" vertical="center"/>
    </xf>
    <xf numFmtId="0" fontId="22" fillId="0" borderId="101" xfId="0" applyFont="1" applyFill="1" applyBorder="1" applyAlignment="1" applyProtection="1">
      <alignment horizontal="left" vertical="center"/>
    </xf>
    <xf numFmtId="0" fontId="22" fillId="0" borderId="100" xfId="0" applyFont="1" applyFill="1" applyBorder="1" applyAlignment="1" applyProtection="1">
      <alignment horizontal="left" vertical="center"/>
    </xf>
    <xf numFmtId="0" fontId="22" fillId="0" borderId="74" xfId="0" applyFont="1" applyBorder="1" applyAlignment="1">
      <alignment horizontal="left" vertical="center"/>
    </xf>
    <xf numFmtId="0" fontId="21" fillId="9" borderId="56" xfId="0" applyFont="1" applyFill="1" applyBorder="1" applyAlignment="1">
      <alignment horizontal="left" vertical="center"/>
    </xf>
    <xf numFmtId="0" fontId="22" fillId="0" borderId="57" xfId="0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1" fillId="4" borderId="56" xfId="0" applyFont="1" applyFill="1" applyBorder="1" applyAlignment="1">
      <alignment horizontal="center"/>
    </xf>
    <xf numFmtId="0" fontId="22" fillId="2" borderId="58" xfId="0" applyFont="1" applyFill="1" applyBorder="1" applyAlignment="1">
      <alignment horizontal="center"/>
    </xf>
    <xf numFmtId="0" fontId="22" fillId="6" borderId="102" xfId="0" applyFont="1" applyFill="1" applyBorder="1" applyAlignment="1" applyProtection="1">
      <alignment horizontal="left" vertical="center"/>
      <protection locked="0"/>
    </xf>
    <xf numFmtId="0" fontId="22" fillId="6" borderId="103" xfId="0" applyFont="1" applyFill="1" applyBorder="1" applyAlignment="1" applyProtection="1">
      <alignment horizontal="left" vertical="center"/>
      <protection locked="0"/>
    </xf>
    <xf numFmtId="0" fontId="23" fillId="6" borderId="0" xfId="0" applyFont="1" applyFill="1" applyBorder="1" applyAlignment="1" applyProtection="1">
      <alignment horizontal="left" vertical="center"/>
      <protection locked="0"/>
    </xf>
  </cellXfs>
  <cellStyles count="3">
    <cellStyle name="Hyperlinkki" xfId="1" builtinId="8"/>
    <cellStyle name="Normaali" xfId="0" builtinId="0"/>
    <cellStyle name="Prosenttia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Tulot ja menot kuukausittain</a:t>
            </a:r>
          </a:p>
        </c:rich>
      </c:tx>
      <c:layout>
        <c:manualLayout>
          <c:xMode val="edge"/>
          <c:yMode val="edge"/>
          <c:x val="0.32492590349283262"/>
          <c:y val="3.1249879892181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855319521575098E-2"/>
          <c:y val="0.2092934625946323"/>
          <c:w val="0.91246290801186924"/>
          <c:h val="0.71634615384615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'Vaihe 3. Kassabudjetti'!$C$54</c:f>
              <c:strCache>
                <c:ptCount val="1"/>
                <c:pt idx="0">
                  <c:v> TULOT - MENOT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'Vaihe 3. Kassabudjetti'!$E$4:$P$4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42432</c:v>
                </c:pt>
                <c:pt idx="3">
                  <c:v>42463</c:v>
                </c:pt>
                <c:pt idx="4">
                  <c:v>42494</c:v>
                </c:pt>
                <c:pt idx="5">
                  <c:v>42525</c:v>
                </c:pt>
                <c:pt idx="6">
                  <c:v>42556</c:v>
                </c:pt>
                <c:pt idx="7">
                  <c:v>42587</c:v>
                </c:pt>
                <c:pt idx="8">
                  <c:v>42618</c:v>
                </c:pt>
                <c:pt idx="9">
                  <c:v>42649</c:v>
                </c:pt>
                <c:pt idx="10">
                  <c:v>42680</c:v>
                </c:pt>
                <c:pt idx="11">
                  <c:v>42711</c:v>
                </c:pt>
              </c:numCache>
            </c:numRef>
          </c:cat>
          <c:val>
            <c:numRef>
              <c:f>'Vaihe 3. Kassabudjetti'!$E$54:$P$54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C-495C-94AE-D491605DA226}"/>
            </c:ext>
          </c:extLst>
        </c:ser>
        <c:ser>
          <c:idx val="1"/>
          <c:order val="1"/>
          <c:tx>
            <c:strRef>
              <c:f>'Vaihe 3. Kassabudjetti'!$C$55</c:f>
              <c:strCache>
                <c:ptCount val="1"/>
                <c:pt idx="0">
                  <c:v> KUMULATIIVINEN KASSAJÄÄMÄ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2225">
              <a:solidFill>
                <a:srgbClr val="000000"/>
              </a:solidFill>
              <a:prstDash val="dash"/>
            </a:ln>
          </c:spPr>
          <c:invertIfNegative val="0"/>
          <c:cat>
            <c:numRef>
              <c:f>'Vaihe 3. Kassabudjetti'!$E$4:$P$4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42432</c:v>
                </c:pt>
                <c:pt idx="3">
                  <c:v>42463</c:v>
                </c:pt>
                <c:pt idx="4">
                  <c:v>42494</c:v>
                </c:pt>
                <c:pt idx="5">
                  <c:v>42525</c:v>
                </c:pt>
                <c:pt idx="6">
                  <c:v>42556</c:v>
                </c:pt>
                <c:pt idx="7">
                  <c:v>42587</c:v>
                </c:pt>
                <c:pt idx="8">
                  <c:v>42618</c:v>
                </c:pt>
                <c:pt idx="9">
                  <c:v>42649</c:v>
                </c:pt>
                <c:pt idx="10">
                  <c:v>42680</c:v>
                </c:pt>
                <c:pt idx="11">
                  <c:v>42711</c:v>
                </c:pt>
              </c:numCache>
            </c:numRef>
          </c:cat>
          <c:val>
            <c:numRef>
              <c:f>'Vaihe 3. Kassabudjetti'!$E$55:$P$55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6C-495C-94AE-D491605DA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1222672"/>
        <c:axId val="-2043443408"/>
      </c:barChart>
      <c:catAx>
        <c:axId val="-3812226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2043443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04344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381222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</c:legendEntry>
      <c:layout>
        <c:manualLayout>
          <c:xMode val="edge"/>
          <c:yMode val="edge"/>
          <c:x val="0.63175025237229965"/>
          <c:y val="2.5048978704251566E-2"/>
          <c:w val="0.3278947102766"/>
          <c:h val="0.14065955628378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022" r="0.75000000000000022" t="1" header="0.49212598450000011" footer="0.4921259845000001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aihe 3. Kassabudjetti'!A1"/><Relationship Id="rId2" Type="http://schemas.openxmlformats.org/officeDocument/2006/relationships/image" Target="../media/image1.png"/><Relationship Id="rId1" Type="http://schemas.openxmlformats.org/officeDocument/2006/relationships/hyperlink" Target="#'Vaihe 2. Yleiskulujen erittelyt'!A1"/><Relationship Id="rId5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Vaihe 3. Kassabudjetti'!A1"/><Relationship Id="rId2" Type="http://schemas.openxmlformats.org/officeDocument/2006/relationships/image" Target="../media/image4.png"/><Relationship Id="rId1" Type="http://schemas.openxmlformats.org/officeDocument/2006/relationships/hyperlink" Target="#'Vaihe 1.Tuotantotulot ja -menot'!A1"/><Relationship Id="rId5" Type="http://schemas.openxmlformats.org/officeDocument/2006/relationships/image" Target="../media/image3.jpeg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Vaihe 2. Yleiskulujen erittelyt'!A1"/><Relationship Id="rId2" Type="http://schemas.openxmlformats.org/officeDocument/2006/relationships/chart" Target="../charts/chart1.xml"/><Relationship Id="rId1" Type="http://schemas.openxmlformats.org/officeDocument/2006/relationships/image" Target="../media/image3.jpeg"/><Relationship Id="rId6" Type="http://schemas.openxmlformats.org/officeDocument/2006/relationships/image" Target="../media/image5.png"/><Relationship Id="rId5" Type="http://schemas.openxmlformats.org/officeDocument/2006/relationships/hyperlink" Target="#'Vaihe 1.Tuotantotulot ja -menot'!A1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1367790</xdr:colOff>
      <xdr:row>0</xdr:row>
      <xdr:rowOff>40005</xdr:rowOff>
    </xdr:from>
    <xdr:to>
      <xdr:col>14</xdr:col>
      <xdr:colOff>470558</xdr:colOff>
      <xdr:row>1</xdr:row>
      <xdr:rowOff>125892</xdr:rowOff>
    </xdr:to>
    <xdr:sp macro="" textlink="">
      <xdr:nvSpPr>
        <xdr:cNvPr id="2" name="Tekstikehys 4"/>
        <xdr:cNvSpPr txBox="1"/>
      </xdr:nvSpPr>
      <xdr:spPr>
        <a:xfrm>
          <a:off x="1973580" y="40005"/>
          <a:ext cx="7837170" cy="255269"/>
        </a:xfrm>
        <a:prstGeom prst="rect">
          <a:avLst/>
        </a:prstGeom>
        <a:solidFill>
          <a:srgbClr val="FFFFCC"/>
        </a:solidFill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fi-FI" sz="1200" b="1">
              <a:solidFill>
                <a:srgbClr val="FF0000"/>
              </a:solidFill>
            </a:rPr>
            <a:t>ALOITA</a:t>
          </a:r>
          <a:r>
            <a:rPr lang="fi-FI" sz="1200" b="1" baseline="0">
              <a:solidFill>
                <a:srgbClr val="FF0000"/>
              </a:solidFill>
            </a:rPr>
            <a:t> TÄSTÄ: </a:t>
          </a:r>
          <a:r>
            <a:rPr lang="fi-FI" sz="1200" b="1"/>
            <a:t>KÄYTÄ ARVONLISÄVEROLLISIA LUKUJA! TÄYTETÄÄN KELTAISET SOLUT </a:t>
          </a:r>
          <a:r>
            <a:rPr lang="fi-FI" sz="1200" b="1">
              <a:solidFill>
                <a:srgbClr val="FF0000"/>
              </a:solidFill>
            </a:rPr>
            <a:t>MAKSUAJANKOHDAN MUKAAN</a:t>
          </a:r>
          <a:r>
            <a:rPr lang="fi-FI" sz="1200" b="1"/>
            <a:t>.</a:t>
          </a:r>
        </a:p>
      </xdr:txBody>
    </xdr:sp>
    <xdr:clientData fPrintsWithSheet="0"/>
  </xdr:twoCellAnchor>
  <xdr:twoCellAnchor editAs="oneCell">
    <xdr:from>
      <xdr:col>7</xdr:col>
      <xdr:colOff>314325</xdr:colOff>
      <xdr:row>58</xdr:row>
      <xdr:rowOff>66675</xdr:rowOff>
    </xdr:from>
    <xdr:to>
      <xdr:col>8</xdr:col>
      <xdr:colOff>438150</xdr:colOff>
      <xdr:row>63</xdr:row>
      <xdr:rowOff>95250</xdr:rowOff>
    </xdr:to>
    <xdr:pic>
      <xdr:nvPicPr>
        <xdr:cNvPr id="704031" name="Kuva 30" descr="C:\Users\Henri\AppData\Local\Microsoft\Windows\Temporary Internet Files\Content.IE5\9ZN2D3X7\MC900432666[2]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8743950"/>
          <a:ext cx="733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314325</xdr:colOff>
      <xdr:row>59</xdr:row>
      <xdr:rowOff>9525</xdr:rowOff>
    </xdr:from>
    <xdr:to>
      <xdr:col>11</xdr:col>
      <xdr:colOff>457200</xdr:colOff>
      <xdr:row>63</xdr:row>
      <xdr:rowOff>123825</xdr:rowOff>
    </xdr:to>
    <xdr:pic>
      <xdr:nvPicPr>
        <xdr:cNvPr id="704032" name="Kuva 34" descr="C:\Users\Henri\AppData\Local\Microsoft\Windows\Temporary Internet Files\Content.IE5\N4VBPFWY\MC900432685[2]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8763000"/>
          <a:ext cx="7524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5</xdr:col>
      <xdr:colOff>377190</xdr:colOff>
      <xdr:row>59</xdr:row>
      <xdr:rowOff>108585</xdr:rowOff>
    </xdr:from>
    <xdr:to>
      <xdr:col>7</xdr:col>
      <xdr:colOff>472444</xdr:colOff>
      <xdr:row>62</xdr:row>
      <xdr:rowOff>74387</xdr:rowOff>
    </xdr:to>
    <xdr:sp macro="" textlink="">
      <xdr:nvSpPr>
        <xdr:cNvPr id="5" name="Pyöristetty suorakulmio 4"/>
        <xdr:cNvSpPr/>
      </xdr:nvSpPr>
      <xdr:spPr bwMode="auto">
        <a:xfrm>
          <a:off x="4238625" y="8513445"/>
          <a:ext cx="1314454" cy="44767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lang="sv-FI" sz="1100" b="1">
              <a:solidFill>
                <a:sysClr val="windowText" lastClr="000000"/>
              </a:solidFill>
            </a:rPr>
            <a:t> Vaihe</a:t>
          </a:r>
          <a:r>
            <a:rPr lang="sv-FI" sz="1100" b="1" baseline="0">
              <a:solidFill>
                <a:sysClr val="windowText" lastClr="000000"/>
              </a:solidFill>
            </a:rPr>
            <a:t> 2. </a:t>
          </a:r>
          <a:r>
            <a:rPr lang="sv-FI" sz="1100" b="1">
              <a:solidFill>
                <a:sysClr val="windowText" lastClr="000000"/>
              </a:solidFill>
            </a:rPr>
            <a:t>Yleiskulujen</a:t>
          </a:r>
          <a:br>
            <a:rPr lang="sv-FI" sz="1100" b="1">
              <a:solidFill>
                <a:sysClr val="windowText" lastClr="000000"/>
              </a:solidFill>
            </a:rPr>
          </a:br>
          <a:r>
            <a:rPr lang="sv-FI" sz="1100" b="1">
              <a:solidFill>
                <a:sysClr val="windowText" lastClr="000000"/>
              </a:solidFill>
            </a:rPr>
            <a:t>  erittelyt</a:t>
          </a:r>
        </a:p>
      </xdr:txBody>
    </xdr:sp>
    <xdr:clientData fPrintsWithSheet="0"/>
  </xdr:twoCellAnchor>
  <xdr:twoCellAnchor>
    <xdr:from>
      <xdr:col>9</xdr:col>
      <xdr:colOff>19050</xdr:colOff>
      <xdr:row>59</xdr:row>
      <xdr:rowOff>133350</xdr:rowOff>
    </xdr:from>
    <xdr:to>
      <xdr:col>10</xdr:col>
      <xdr:colOff>440042</xdr:colOff>
      <xdr:row>62</xdr:row>
      <xdr:rowOff>95250</xdr:rowOff>
    </xdr:to>
    <xdr:sp macro="" textlink="">
      <xdr:nvSpPr>
        <xdr:cNvPr id="3" name="Pyöristetty suorakulmio 2"/>
        <xdr:cNvSpPr/>
      </xdr:nvSpPr>
      <xdr:spPr bwMode="auto">
        <a:xfrm>
          <a:off x="6315075" y="8534400"/>
          <a:ext cx="1034441" cy="44767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lang="sv-FI" sz="1100" b="1">
              <a:solidFill>
                <a:sysClr val="windowText" lastClr="000000"/>
              </a:solidFill>
            </a:rPr>
            <a:t>Vaihe</a:t>
          </a:r>
          <a:r>
            <a:rPr lang="sv-FI" sz="1100" b="1" baseline="0">
              <a:solidFill>
                <a:sysClr val="windowText" lastClr="000000"/>
              </a:solidFill>
            </a:rPr>
            <a:t> 3. </a:t>
          </a:r>
          <a:br>
            <a:rPr lang="sv-FI" sz="1100" b="1" baseline="0">
              <a:solidFill>
                <a:sysClr val="windowText" lastClr="000000"/>
              </a:solidFill>
            </a:rPr>
          </a:br>
          <a:r>
            <a:rPr lang="sv-FI" sz="1100" b="1">
              <a:solidFill>
                <a:sysClr val="windowText" lastClr="000000"/>
              </a:solidFill>
            </a:rPr>
            <a:t>Kassabudjettiin</a:t>
          </a:r>
        </a:p>
      </xdr:txBody>
    </xdr:sp>
    <xdr:clientData fPrintsWithSheet="0"/>
  </xdr:twoCellAnchor>
  <xdr:twoCellAnchor editAs="oneCell">
    <xdr:from>
      <xdr:col>1</xdr:col>
      <xdr:colOff>19050</xdr:colOff>
      <xdr:row>58</xdr:row>
      <xdr:rowOff>19050</xdr:rowOff>
    </xdr:from>
    <xdr:to>
      <xdr:col>1</xdr:col>
      <xdr:colOff>857250</xdr:colOff>
      <xdr:row>61</xdr:row>
      <xdr:rowOff>19050</xdr:rowOff>
    </xdr:to>
    <xdr:pic>
      <xdr:nvPicPr>
        <xdr:cNvPr id="704035" name="Kuva 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8696325"/>
          <a:ext cx="838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47625</xdr:colOff>
      <xdr:row>26</xdr:row>
      <xdr:rowOff>38100</xdr:rowOff>
    </xdr:from>
    <xdr:to>
      <xdr:col>10</xdr:col>
      <xdr:colOff>85725</xdr:colOff>
      <xdr:row>29</xdr:row>
      <xdr:rowOff>142875</xdr:rowOff>
    </xdr:to>
    <xdr:sp macro="" textlink="">
      <xdr:nvSpPr>
        <xdr:cNvPr id="4" name="Tekstiruutu 3"/>
        <xdr:cNvSpPr txBox="1"/>
      </xdr:nvSpPr>
      <xdr:spPr>
        <a:xfrm rot="20166254">
          <a:off x="4876800" y="3990975"/>
          <a:ext cx="2476500" cy="56197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i-FI" sz="2800">
              <a:solidFill>
                <a:srgbClr val="FF0000"/>
              </a:solidFill>
            </a:rPr>
            <a:t>ESIMERKKI!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0</xdr:row>
      <xdr:rowOff>40005</xdr:rowOff>
    </xdr:from>
    <xdr:to>
      <xdr:col>13</xdr:col>
      <xdr:colOff>415296</xdr:colOff>
      <xdr:row>1</xdr:row>
      <xdr:rowOff>125547</xdr:rowOff>
    </xdr:to>
    <xdr:sp macro="" textlink="">
      <xdr:nvSpPr>
        <xdr:cNvPr id="5" name="Tekstikehys 4"/>
        <xdr:cNvSpPr txBox="1"/>
      </xdr:nvSpPr>
      <xdr:spPr>
        <a:xfrm>
          <a:off x="2266951" y="40005"/>
          <a:ext cx="6762749" cy="262361"/>
        </a:xfrm>
        <a:prstGeom prst="rect">
          <a:avLst/>
        </a:prstGeom>
        <a:solidFill>
          <a:srgbClr val="FFFFCC"/>
        </a:solidFill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i-FI" sz="1200" b="1"/>
            <a:t>KÄYTÄ ARVONLISÄVEROLLISIA LUKUJA! TÄYTETÄÄN KELTAISET SOLUT </a:t>
          </a:r>
          <a:r>
            <a:rPr lang="fi-FI" sz="1200" b="1">
              <a:solidFill>
                <a:srgbClr val="FF0000"/>
              </a:solidFill>
            </a:rPr>
            <a:t>MAKSUAJANKOHDAN MUKAAN</a:t>
          </a:r>
          <a:r>
            <a:rPr lang="fi-FI" sz="1200" b="1"/>
            <a:t>.</a:t>
          </a:r>
        </a:p>
      </xdr:txBody>
    </xdr:sp>
    <xdr:clientData fPrintsWithSheet="0"/>
  </xdr:twoCellAnchor>
  <xdr:twoCellAnchor editAs="oneCell">
    <xdr:from>
      <xdr:col>4</xdr:col>
      <xdr:colOff>323850</xdr:colOff>
      <xdr:row>50</xdr:row>
      <xdr:rowOff>0</xdr:rowOff>
    </xdr:from>
    <xdr:to>
      <xdr:col>5</xdr:col>
      <xdr:colOff>457200</xdr:colOff>
      <xdr:row>54</xdr:row>
      <xdr:rowOff>104775</xdr:rowOff>
    </xdr:to>
    <xdr:pic>
      <xdr:nvPicPr>
        <xdr:cNvPr id="711125" name="Kuva 30" descr="C:\Users\Henri\AppData\Local\Microsoft\Windows\Temporary Internet Files\Content.IE5\9ZN2D3X7\MC900432666[2]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915275"/>
          <a:ext cx="7429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5</xdr:col>
      <xdr:colOff>270509</xdr:colOff>
      <xdr:row>50</xdr:row>
      <xdr:rowOff>140970</xdr:rowOff>
    </xdr:from>
    <xdr:to>
      <xdr:col>7</xdr:col>
      <xdr:colOff>586740</xdr:colOff>
      <xdr:row>53</xdr:row>
      <xdr:rowOff>102870</xdr:rowOff>
    </xdr:to>
    <xdr:sp macro="" textlink="">
      <xdr:nvSpPr>
        <xdr:cNvPr id="6" name="Pyöristetty suorakulmio 5"/>
        <xdr:cNvSpPr/>
      </xdr:nvSpPr>
      <xdr:spPr bwMode="auto">
        <a:xfrm>
          <a:off x="4008119" y="7684770"/>
          <a:ext cx="1535431" cy="44767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lang="sv-FI" sz="1100" b="1">
              <a:solidFill>
                <a:sysClr val="windowText" lastClr="000000"/>
              </a:solidFill>
            </a:rPr>
            <a:t> Vaihe 1. Tuotantotulot</a:t>
          </a:r>
          <a:br>
            <a:rPr lang="sv-FI" sz="1100" b="1">
              <a:solidFill>
                <a:sysClr val="windowText" lastClr="000000"/>
              </a:solidFill>
            </a:rPr>
          </a:br>
          <a:r>
            <a:rPr lang="sv-FI" sz="1100" b="1" baseline="0">
              <a:solidFill>
                <a:sysClr val="windowText" lastClr="000000"/>
              </a:solidFill>
            </a:rPr>
            <a:t>ja - menot</a:t>
          </a:r>
          <a:endParaRPr lang="sv-FI" sz="1100" b="1">
            <a:solidFill>
              <a:sysClr val="windowText" lastClr="000000"/>
            </a:solidFill>
          </a:endParaRPr>
        </a:p>
      </xdr:txBody>
    </xdr:sp>
    <xdr:clientData fPrintsWithSheet="0"/>
  </xdr:twoCellAnchor>
  <xdr:twoCellAnchor editAs="oneCell">
    <xdr:from>
      <xdr:col>10</xdr:col>
      <xdr:colOff>228600</xdr:colOff>
      <xdr:row>50</xdr:row>
      <xdr:rowOff>0</xdr:rowOff>
    </xdr:from>
    <xdr:to>
      <xdr:col>11</xdr:col>
      <xdr:colOff>352425</xdr:colOff>
      <xdr:row>54</xdr:row>
      <xdr:rowOff>104775</xdr:rowOff>
    </xdr:to>
    <xdr:pic>
      <xdr:nvPicPr>
        <xdr:cNvPr id="711127" name="Kuva 30" descr="C:\Users\Henri\AppData\Local\Microsoft\Windows\Temporary Internet Files\Content.IE5\9ZN2D3X7\MC900432666[2]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7915275"/>
          <a:ext cx="733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8</xdr:col>
      <xdr:colOff>548050</xdr:colOff>
      <xdr:row>50</xdr:row>
      <xdr:rowOff>148590</xdr:rowOff>
    </xdr:from>
    <xdr:to>
      <xdr:col>10</xdr:col>
      <xdr:colOff>415290</xdr:colOff>
      <xdr:row>53</xdr:row>
      <xdr:rowOff>110490</xdr:rowOff>
    </xdr:to>
    <xdr:sp macro="" textlink="">
      <xdr:nvSpPr>
        <xdr:cNvPr id="3" name="Pyöristetty suorakulmio 2"/>
        <xdr:cNvSpPr/>
      </xdr:nvSpPr>
      <xdr:spPr bwMode="auto">
        <a:xfrm>
          <a:off x="6114460" y="7696200"/>
          <a:ext cx="1086440" cy="44767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lang="sv-FI" sz="1100" b="1">
              <a:solidFill>
                <a:sysClr val="windowText" lastClr="000000"/>
              </a:solidFill>
            </a:rPr>
            <a:t>Vaihe</a:t>
          </a:r>
          <a:r>
            <a:rPr lang="sv-FI" sz="1100" b="1" baseline="0">
              <a:solidFill>
                <a:sysClr val="windowText" lastClr="000000"/>
              </a:solidFill>
            </a:rPr>
            <a:t> 3. </a:t>
          </a:r>
          <a:r>
            <a:rPr lang="sv-FI" sz="1100" b="1">
              <a:solidFill>
                <a:sysClr val="windowText" lastClr="000000"/>
              </a:solidFill>
            </a:rPr>
            <a:t>Kassa-</a:t>
          </a:r>
        </a:p>
        <a:p>
          <a:pPr algn="l"/>
          <a:r>
            <a:rPr lang="sv-FI" sz="1100" b="1">
              <a:solidFill>
                <a:sysClr val="windowText" lastClr="000000"/>
              </a:solidFill>
            </a:rPr>
            <a:t>budjettiin</a:t>
          </a:r>
        </a:p>
      </xdr:txBody>
    </xdr:sp>
    <xdr:clientData fPrintsWithSheet="0"/>
  </xdr:twoCellAnchor>
  <xdr:twoCellAnchor editAs="oneCell">
    <xdr:from>
      <xdr:col>14</xdr:col>
      <xdr:colOff>428625</xdr:colOff>
      <xdr:row>2</xdr:row>
      <xdr:rowOff>19050</xdr:rowOff>
    </xdr:from>
    <xdr:to>
      <xdr:col>16</xdr:col>
      <xdr:colOff>9525</xdr:colOff>
      <xdr:row>3</xdr:row>
      <xdr:rowOff>161925</xdr:rowOff>
    </xdr:to>
    <xdr:pic>
      <xdr:nvPicPr>
        <xdr:cNvPr id="711129" name="Kuva 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5" y="361950"/>
          <a:ext cx="838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342900</xdr:colOff>
      <xdr:row>0</xdr:row>
      <xdr:rowOff>142875</xdr:rowOff>
    </xdr:from>
    <xdr:to>
      <xdr:col>17</xdr:col>
      <xdr:colOff>0</xdr:colOff>
      <xdr:row>2</xdr:row>
      <xdr:rowOff>171450</xdr:rowOff>
    </xdr:to>
    <xdr:pic>
      <xdr:nvPicPr>
        <xdr:cNvPr id="746921" name="Kuva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6525" y="142875"/>
          <a:ext cx="9334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67</xdr:row>
      <xdr:rowOff>76200</xdr:rowOff>
    </xdr:from>
    <xdr:to>
      <xdr:col>16</xdr:col>
      <xdr:colOff>447675</xdr:colOff>
      <xdr:row>98</xdr:row>
      <xdr:rowOff>0</xdr:rowOff>
    </xdr:to>
    <xdr:graphicFrame macro="">
      <xdr:nvGraphicFramePr>
        <xdr:cNvPr id="7469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23</xdr:row>
      <xdr:rowOff>121920</xdr:rowOff>
    </xdr:from>
    <xdr:to>
      <xdr:col>0</xdr:col>
      <xdr:colOff>724266</xdr:colOff>
      <xdr:row>31</xdr:row>
      <xdr:rowOff>89538</xdr:rowOff>
    </xdr:to>
    <xdr:sp macro="" textlink="">
      <xdr:nvSpPr>
        <xdr:cNvPr id="6" name="Suorakulmio 5"/>
        <xdr:cNvSpPr/>
      </xdr:nvSpPr>
      <xdr:spPr bwMode="auto">
        <a:xfrm>
          <a:off x="0" y="3589020"/>
          <a:ext cx="743326" cy="1186818"/>
        </a:xfrm>
        <a:prstGeom prst="rect">
          <a:avLst/>
        </a:prstGeom>
        <a:solidFill>
          <a:srgbClr val="FFC000"/>
        </a:solidFill>
        <a:ln>
          <a:solidFill>
            <a:schemeClr val="tx2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fi-FI" sz="1100"/>
            <a:t>Riveille</a:t>
          </a:r>
        </a:p>
        <a:p>
          <a:pPr algn="ctr"/>
          <a:r>
            <a:rPr lang="fi-FI" sz="1100"/>
            <a:t>15 - 28 ALV-vähennys-kelpoiset ostot</a:t>
          </a:r>
        </a:p>
      </xdr:txBody>
    </xdr:sp>
    <xdr:clientData/>
  </xdr:twoCellAnchor>
  <xdr:twoCellAnchor>
    <xdr:from>
      <xdr:col>0</xdr:col>
      <xdr:colOff>773431</xdr:colOff>
      <xdr:row>55</xdr:row>
      <xdr:rowOff>63763</xdr:rowOff>
    </xdr:from>
    <xdr:to>
      <xdr:col>2</xdr:col>
      <xdr:colOff>703072</xdr:colOff>
      <xdr:row>56</xdr:row>
      <xdr:rowOff>137161</xdr:rowOff>
    </xdr:to>
    <xdr:sp macro="" textlink="">
      <xdr:nvSpPr>
        <xdr:cNvPr id="11" name="Tekstikehys 10"/>
        <xdr:cNvSpPr txBox="1"/>
      </xdr:nvSpPr>
      <xdr:spPr>
        <a:xfrm>
          <a:off x="792481" y="8224783"/>
          <a:ext cx="1005839" cy="2105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fi-FI" sz="800" b="0" i="1">
              <a:latin typeface="Arial" panose="020B0604020202020204" pitchFamily="34" charset="0"/>
              <a:cs typeface="Arial" panose="020B0604020202020204" pitchFamily="34" charset="0"/>
            </a:rPr>
            <a:t> © Jadelcons Oy</a:t>
          </a:r>
        </a:p>
      </xdr:txBody>
    </xdr:sp>
    <xdr:clientData/>
  </xdr:twoCellAnchor>
  <xdr:twoCellAnchor editAs="oneCell">
    <xdr:from>
      <xdr:col>5</xdr:col>
      <xdr:colOff>133350</xdr:colOff>
      <xdr:row>54</xdr:row>
      <xdr:rowOff>104775</xdr:rowOff>
    </xdr:from>
    <xdr:to>
      <xdr:col>6</xdr:col>
      <xdr:colOff>419100</xdr:colOff>
      <xdr:row>60</xdr:row>
      <xdr:rowOff>9525</xdr:rowOff>
    </xdr:to>
    <xdr:pic>
      <xdr:nvPicPr>
        <xdr:cNvPr id="746925" name="Kuva 30" descr="C:\Users\Henri\AppData\Local\Microsoft\Windows\Temporary Internet Files\Content.IE5\9ZN2D3X7\MC900432666[2]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8372475"/>
          <a:ext cx="9048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66675</xdr:colOff>
      <xdr:row>55</xdr:row>
      <xdr:rowOff>0</xdr:rowOff>
    </xdr:from>
    <xdr:to>
      <xdr:col>10</xdr:col>
      <xdr:colOff>200025</xdr:colOff>
      <xdr:row>59</xdr:row>
      <xdr:rowOff>85725</xdr:rowOff>
    </xdr:to>
    <xdr:pic>
      <xdr:nvPicPr>
        <xdr:cNvPr id="746926" name="Kuva 34" descr="C:\Users\Henri\AppData\Local\Microsoft\Windows\Temporary Internet Files\Content.IE5\N4VBPFWY\MC900432685[2]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8429625"/>
          <a:ext cx="7524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581025</xdr:colOff>
      <xdr:row>63</xdr:row>
      <xdr:rowOff>38100</xdr:rowOff>
    </xdr:from>
    <xdr:to>
      <xdr:col>16</xdr:col>
      <xdr:colOff>447675</xdr:colOff>
      <xdr:row>65</xdr:row>
      <xdr:rowOff>142875</xdr:rowOff>
    </xdr:to>
    <xdr:pic>
      <xdr:nvPicPr>
        <xdr:cNvPr id="746927" name="Kuva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9791700"/>
          <a:ext cx="11049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</xdr:colOff>
      <xdr:row>55</xdr:row>
      <xdr:rowOff>135255</xdr:rowOff>
    </xdr:from>
    <xdr:to>
      <xdr:col>12</xdr:col>
      <xdr:colOff>274342</xdr:colOff>
      <xdr:row>58</xdr:row>
      <xdr:rowOff>106878</xdr:rowOff>
    </xdr:to>
    <xdr:sp macro="" textlink="">
      <xdr:nvSpPr>
        <xdr:cNvPr id="21" name="Pyöristetty suorakulmio 20"/>
        <xdr:cNvSpPr/>
      </xdr:nvSpPr>
      <xdr:spPr bwMode="auto">
        <a:xfrm>
          <a:off x="6905625" y="8260080"/>
          <a:ext cx="1468755" cy="485973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lang="sv-FI" sz="1100" b="1">
              <a:solidFill>
                <a:sysClr val="windowText" lastClr="000000"/>
              </a:solidFill>
            </a:rPr>
            <a:t>Vaihe 1.  Tuotantotulot</a:t>
          </a:r>
          <a:br>
            <a:rPr lang="sv-FI" sz="1100" b="1">
              <a:solidFill>
                <a:sysClr val="windowText" lastClr="000000"/>
              </a:solidFill>
            </a:rPr>
          </a:br>
          <a:r>
            <a:rPr lang="sv-FI" sz="1100" b="1">
              <a:solidFill>
                <a:sysClr val="windowText" lastClr="000000"/>
              </a:solidFill>
            </a:rPr>
            <a:t> ja -menot</a:t>
          </a:r>
        </a:p>
      </xdr:txBody>
    </xdr:sp>
    <xdr:clientData fPrintsWithSheet="0"/>
  </xdr:twoCellAnchor>
  <xdr:twoCellAnchor>
    <xdr:from>
      <xdr:col>6</xdr:col>
      <xdr:colOff>224790</xdr:colOff>
      <xdr:row>55</xdr:row>
      <xdr:rowOff>115570</xdr:rowOff>
    </xdr:from>
    <xdr:to>
      <xdr:col>8</xdr:col>
      <xdr:colOff>485786</xdr:colOff>
      <xdr:row>58</xdr:row>
      <xdr:rowOff>82119</xdr:rowOff>
    </xdr:to>
    <xdr:sp macro="" textlink="">
      <xdr:nvSpPr>
        <xdr:cNvPr id="10" name="Pyöristetty suorakulmio 9"/>
        <xdr:cNvSpPr/>
      </xdr:nvSpPr>
      <xdr:spPr bwMode="auto">
        <a:xfrm>
          <a:off x="4610100" y="8240395"/>
          <a:ext cx="1503046" cy="492191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sv-FI" sz="1100" b="1">
              <a:solidFill>
                <a:sysClr val="windowText" lastClr="000000"/>
              </a:solidFill>
            </a:rPr>
            <a:t>Vaihe 2.</a:t>
          </a:r>
          <a:r>
            <a:rPr lang="sv-FI" sz="1100" b="1" baseline="0">
              <a:solidFill>
                <a:sysClr val="windowText" lastClr="000000"/>
              </a:solidFill>
            </a:rPr>
            <a:t> </a:t>
          </a:r>
          <a:r>
            <a:rPr lang="sv-FI" sz="1100" b="1">
              <a:solidFill>
                <a:sysClr val="windowText" lastClr="000000"/>
              </a:solidFill>
            </a:rPr>
            <a:t>Yleiskulujen  erittelyihin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E91"/>
  <sheetViews>
    <sheetView showGridLines="0" showZeros="0" tabSelected="1" zoomScaleNormal="100" workbookViewId="0">
      <selection activeCell="U25" sqref="U25"/>
    </sheetView>
  </sheetViews>
  <sheetFormatPr defaultRowHeight="12.75" x14ac:dyDescent="0.2"/>
  <cols>
    <col min="2" max="2" width="30.140625" customWidth="1"/>
    <col min="3" max="3" width="5.7109375" customWidth="1"/>
    <col min="4" max="15" width="9.140625" customWidth="1"/>
    <col min="16" max="16" width="9.7109375" customWidth="1"/>
    <col min="17" max="17" width="3.140625" customWidth="1"/>
    <col min="18" max="18" width="12.5703125" customWidth="1"/>
  </cols>
  <sheetData>
    <row r="1" spans="2:31" x14ac:dyDescent="0.2">
      <c r="F1" s="52"/>
      <c r="G1" s="53"/>
      <c r="H1" s="52"/>
      <c r="I1" s="52"/>
      <c r="J1" s="52"/>
      <c r="K1" s="52"/>
      <c r="L1" s="8"/>
      <c r="M1" s="8"/>
      <c r="N1" s="8"/>
      <c r="O1" s="8"/>
      <c r="P1" s="8"/>
      <c r="Q1" s="23"/>
      <c r="R1" s="23"/>
      <c r="S1" s="26"/>
      <c r="T1" s="25"/>
      <c r="U1" s="25"/>
      <c r="V1" s="25"/>
      <c r="W1" s="25"/>
      <c r="X1" s="25"/>
      <c r="Y1" s="25"/>
      <c r="Z1" s="25"/>
      <c r="AA1" s="25"/>
      <c r="AB1" s="25"/>
      <c r="AC1" s="27"/>
      <c r="AD1" s="27"/>
      <c r="AE1" s="27"/>
    </row>
    <row r="2" spans="2:31" ht="14.25" x14ac:dyDescent="0.2">
      <c r="F2" s="52"/>
      <c r="G2" s="53"/>
      <c r="H2" s="52"/>
      <c r="I2" s="52"/>
      <c r="J2" s="52"/>
      <c r="K2" s="52"/>
      <c r="L2" s="8"/>
      <c r="M2" s="8"/>
      <c r="N2" s="8"/>
      <c r="O2" s="8"/>
      <c r="P2" s="8"/>
      <c r="Q2" s="23"/>
      <c r="R2" s="403" t="s">
        <v>56</v>
      </c>
      <c r="S2" s="404"/>
      <c r="T2" s="25"/>
      <c r="U2" s="403" t="s">
        <v>143</v>
      </c>
      <c r="V2" s="404"/>
      <c r="W2" s="25"/>
      <c r="X2" s="25"/>
      <c r="Y2" s="25"/>
      <c r="Z2" s="25"/>
      <c r="AA2" s="25"/>
      <c r="AB2" s="25"/>
      <c r="AC2" s="27"/>
      <c r="AD2" s="27"/>
      <c r="AE2" s="27"/>
    </row>
    <row r="3" spans="2:31" ht="20.25" x14ac:dyDescent="0.3">
      <c r="B3" s="401" t="s">
        <v>164</v>
      </c>
      <c r="C3" s="401"/>
      <c r="D3" s="401"/>
      <c r="E3" s="345"/>
      <c r="F3" s="402" t="s">
        <v>145</v>
      </c>
      <c r="G3" s="402"/>
      <c r="H3" s="402"/>
      <c r="I3" s="402"/>
      <c r="J3" s="402"/>
      <c r="K3" s="402"/>
      <c r="L3" s="402"/>
      <c r="M3" s="8"/>
      <c r="N3" s="8"/>
      <c r="O3" s="405" t="s">
        <v>55</v>
      </c>
      <c r="P3" s="406"/>
      <c r="Q3" s="23"/>
      <c r="R3" s="140" t="s">
        <v>4</v>
      </c>
      <c r="S3" s="26"/>
      <c r="T3" s="25"/>
      <c r="U3" s="25"/>
      <c r="V3" s="25"/>
      <c r="W3" s="25"/>
      <c r="X3" s="25"/>
      <c r="Y3" s="25"/>
      <c r="Z3" s="25"/>
      <c r="AA3" s="25"/>
      <c r="AB3" s="25"/>
      <c r="AC3" s="27"/>
      <c r="AD3" s="27"/>
      <c r="AE3" s="27"/>
    </row>
    <row r="4" spans="2:31" ht="6" customHeight="1" thickBot="1" x14ac:dyDescent="0.25">
      <c r="B4" s="79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79"/>
      <c r="Q4" s="80"/>
      <c r="R4" s="19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3"/>
      <c r="AD4" s="143"/>
      <c r="AE4" s="143"/>
    </row>
    <row r="5" spans="2:31" ht="12" customHeight="1" x14ac:dyDescent="0.2">
      <c r="B5" s="355" t="s">
        <v>156</v>
      </c>
      <c r="C5" s="369" t="s">
        <v>157</v>
      </c>
      <c r="D5" s="365">
        <v>42370</v>
      </c>
      <c r="E5" s="370">
        <f>D5+31</f>
        <v>42401</v>
      </c>
      <c r="F5" s="370">
        <f t="shared" ref="F5:O5" si="0">E5+31</f>
        <v>42432</v>
      </c>
      <c r="G5" s="370">
        <f t="shared" si="0"/>
        <v>42463</v>
      </c>
      <c r="H5" s="370">
        <f t="shared" si="0"/>
        <v>42494</v>
      </c>
      <c r="I5" s="370">
        <f t="shared" si="0"/>
        <v>42525</v>
      </c>
      <c r="J5" s="370">
        <f t="shared" si="0"/>
        <v>42556</v>
      </c>
      <c r="K5" s="370">
        <f t="shared" si="0"/>
        <v>42587</v>
      </c>
      <c r="L5" s="370">
        <f t="shared" si="0"/>
        <v>42618</v>
      </c>
      <c r="M5" s="370">
        <f t="shared" si="0"/>
        <v>42649</v>
      </c>
      <c r="N5" s="370">
        <f t="shared" si="0"/>
        <v>42680</v>
      </c>
      <c r="O5" s="370">
        <f t="shared" si="0"/>
        <v>42711</v>
      </c>
      <c r="P5" s="145" t="s">
        <v>97</v>
      </c>
      <c r="Q5" s="146"/>
      <c r="R5" s="141" t="s">
        <v>98</v>
      </c>
      <c r="S5" s="43" t="s">
        <v>6</v>
      </c>
      <c r="T5" s="169"/>
      <c r="U5" s="169"/>
      <c r="V5" s="169"/>
      <c r="W5" s="169"/>
      <c r="X5" s="169"/>
      <c r="Y5" s="169"/>
      <c r="Z5" s="169"/>
      <c r="AA5" s="169"/>
      <c r="AB5" s="169"/>
      <c r="AC5" s="170"/>
      <c r="AD5" s="170"/>
      <c r="AE5" s="171"/>
    </row>
    <row r="6" spans="2:31" ht="12" customHeight="1" x14ac:dyDescent="0.2">
      <c r="B6" s="350" t="s">
        <v>144</v>
      </c>
      <c r="C6" s="368">
        <v>0.14000000000000001</v>
      </c>
      <c r="D6" s="367">
        <f>D7*D8</f>
        <v>0</v>
      </c>
      <c r="E6" s="367">
        <f t="shared" ref="E6:O6" si="1">E7*E8</f>
        <v>0</v>
      </c>
      <c r="F6" s="367">
        <f t="shared" si="1"/>
        <v>0</v>
      </c>
      <c r="G6" s="367">
        <f t="shared" si="1"/>
        <v>0</v>
      </c>
      <c r="H6" s="367">
        <f t="shared" si="1"/>
        <v>0</v>
      </c>
      <c r="I6" s="367">
        <f t="shared" si="1"/>
        <v>0</v>
      </c>
      <c r="J6" s="367">
        <f t="shared" si="1"/>
        <v>0</v>
      </c>
      <c r="K6" s="367">
        <f t="shared" si="1"/>
        <v>0</v>
      </c>
      <c r="L6" s="367">
        <f t="shared" si="1"/>
        <v>0</v>
      </c>
      <c r="M6" s="367">
        <f t="shared" si="1"/>
        <v>0</v>
      </c>
      <c r="N6" s="367">
        <f t="shared" si="1"/>
        <v>0</v>
      </c>
      <c r="O6" s="367">
        <f t="shared" si="1"/>
        <v>0</v>
      </c>
      <c r="P6" s="152">
        <f>SUM(D6:O6)</f>
        <v>0</v>
      </c>
      <c r="Q6" s="153"/>
      <c r="R6" s="154">
        <v>0</v>
      </c>
      <c r="S6" s="147"/>
      <c r="T6" s="148"/>
      <c r="U6" s="148"/>
      <c r="V6" s="148"/>
      <c r="W6" s="148"/>
      <c r="X6" s="148"/>
      <c r="Y6" s="148"/>
      <c r="Z6" s="148"/>
      <c r="AA6" s="148"/>
      <c r="AB6" s="148"/>
      <c r="AC6" s="149"/>
      <c r="AD6" s="149"/>
      <c r="AE6" s="150"/>
    </row>
    <row r="7" spans="2:31" ht="12" customHeight="1" x14ac:dyDescent="0.2">
      <c r="B7" s="381" t="s">
        <v>88</v>
      </c>
      <c r="C7" s="382"/>
      <c r="D7" s="155">
        <v>0</v>
      </c>
      <c r="E7" s="155">
        <f>D7</f>
        <v>0</v>
      </c>
      <c r="F7" s="155">
        <f t="shared" ref="F7:O7" si="2">E7</f>
        <v>0</v>
      </c>
      <c r="G7" s="155">
        <f t="shared" si="2"/>
        <v>0</v>
      </c>
      <c r="H7" s="155">
        <f t="shared" si="2"/>
        <v>0</v>
      </c>
      <c r="I7" s="155">
        <f t="shared" si="2"/>
        <v>0</v>
      </c>
      <c r="J7" s="155">
        <f t="shared" si="2"/>
        <v>0</v>
      </c>
      <c r="K7" s="155">
        <f t="shared" si="2"/>
        <v>0</v>
      </c>
      <c r="L7" s="155">
        <f t="shared" si="2"/>
        <v>0</v>
      </c>
      <c r="M7" s="155">
        <f t="shared" si="2"/>
        <v>0</v>
      </c>
      <c r="N7" s="155">
        <f t="shared" si="2"/>
        <v>0</v>
      </c>
      <c r="O7" s="155">
        <f t="shared" si="2"/>
        <v>0</v>
      </c>
      <c r="P7" s="156">
        <f t="shared" ref="P7:P13" si="3">SUM(D7:O7)</f>
        <v>0</v>
      </c>
      <c r="Q7" s="153"/>
      <c r="R7" s="157">
        <v>0</v>
      </c>
      <c r="S7" s="147"/>
      <c r="T7" s="148"/>
      <c r="U7" s="148"/>
      <c r="V7" s="148"/>
      <c r="W7" s="148"/>
      <c r="X7" s="148"/>
      <c r="Y7" s="148"/>
      <c r="Z7" s="148"/>
      <c r="AA7" s="148"/>
      <c r="AB7" s="148"/>
      <c r="AC7" s="149"/>
      <c r="AD7" s="149"/>
      <c r="AE7" s="150"/>
    </row>
    <row r="8" spans="2:31" ht="12" customHeight="1" x14ac:dyDescent="0.2">
      <c r="B8" s="383" t="s">
        <v>89</v>
      </c>
      <c r="C8" s="384"/>
      <c r="D8" s="183">
        <v>0</v>
      </c>
      <c r="E8" s="183">
        <f t="shared" ref="E8:O14" si="4">D8</f>
        <v>0</v>
      </c>
      <c r="F8" s="183">
        <f t="shared" si="4"/>
        <v>0</v>
      </c>
      <c r="G8" s="183">
        <f t="shared" si="4"/>
        <v>0</v>
      </c>
      <c r="H8" s="183">
        <f t="shared" si="4"/>
        <v>0</v>
      </c>
      <c r="I8" s="183">
        <f t="shared" si="4"/>
        <v>0</v>
      </c>
      <c r="J8" s="183">
        <f t="shared" si="4"/>
        <v>0</v>
      </c>
      <c r="K8" s="183">
        <f t="shared" si="4"/>
        <v>0</v>
      </c>
      <c r="L8" s="183">
        <f t="shared" si="4"/>
        <v>0</v>
      </c>
      <c r="M8" s="183">
        <f t="shared" si="4"/>
        <v>0</v>
      </c>
      <c r="N8" s="183">
        <f t="shared" si="4"/>
        <v>0</v>
      </c>
      <c r="O8" s="183">
        <f t="shared" si="4"/>
        <v>0</v>
      </c>
      <c r="P8" s="158"/>
      <c r="Q8" s="153"/>
      <c r="R8" s="184">
        <f>IF(R7=0,0,R6/R7)</f>
        <v>0</v>
      </c>
      <c r="S8" s="147"/>
      <c r="T8" s="148"/>
      <c r="U8" s="148"/>
      <c r="V8" s="148"/>
      <c r="W8" s="148"/>
      <c r="X8" s="148"/>
      <c r="Y8" s="148"/>
      <c r="Z8" s="148"/>
      <c r="AA8" s="148"/>
      <c r="AB8" s="148"/>
      <c r="AC8" s="149"/>
      <c r="AD8" s="149"/>
      <c r="AE8" s="150"/>
    </row>
    <row r="9" spans="2:31" ht="12" customHeight="1" x14ac:dyDescent="0.2">
      <c r="B9" s="350" t="s">
        <v>93</v>
      </c>
      <c r="C9" s="368">
        <v>0.24</v>
      </c>
      <c r="D9" s="159">
        <f t="shared" ref="D9:O9" si="5">D10*D11</f>
        <v>0</v>
      </c>
      <c r="E9" s="159">
        <f t="shared" si="5"/>
        <v>0</v>
      </c>
      <c r="F9" s="159">
        <f t="shared" si="5"/>
        <v>0</v>
      </c>
      <c r="G9" s="159">
        <f t="shared" si="5"/>
        <v>0</v>
      </c>
      <c r="H9" s="159">
        <f t="shared" si="5"/>
        <v>0</v>
      </c>
      <c r="I9" s="159">
        <f t="shared" si="5"/>
        <v>0</v>
      </c>
      <c r="J9" s="159">
        <f t="shared" si="5"/>
        <v>0</v>
      </c>
      <c r="K9" s="159">
        <f t="shared" si="5"/>
        <v>0</v>
      </c>
      <c r="L9" s="159">
        <f t="shared" si="5"/>
        <v>0</v>
      </c>
      <c r="M9" s="159">
        <f t="shared" si="5"/>
        <v>0</v>
      </c>
      <c r="N9" s="159">
        <f t="shared" si="5"/>
        <v>0</v>
      </c>
      <c r="O9" s="159">
        <f t="shared" si="5"/>
        <v>0</v>
      </c>
      <c r="P9" s="160">
        <f>SUM(D9:O9)</f>
        <v>0</v>
      </c>
      <c r="Q9" s="153"/>
      <c r="R9" s="161"/>
      <c r="S9" s="147"/>
      <c r="T9" s="148"/>
      <c r="U9" s="148"/>
      <c r="V9" s="148"/>
      <c r="W9" s="148"/>
      <c r="X9" s="148"/>
      <c r="Y9" s="148"/>
      <c r="Z9" s="148"/>
      <c r="AA9" s="148"/>
      <c r="AB9" s="148"/>
      <c r="AC9" s="149"/>
      <c r="AD9" s="149"/>
      <c r="AE9" s="150"/>
    </row>
    <row r="10" spans="2:31" ht="12" customHeight="1" x14ac:dyDescent="0.2">
      <c r="B10" s="381" t="s">
        <v>90</v>
      </c>
      <c r="C10" s="382"/>
      <c r="D10" s="155">
        <v>0</v>
      </c>
      <c r="E10" s="155">
        <f t="shared" si="4"/>
        <v>0</v>
      </c>
      <c r="F10" s="155">
        <f t="shared" si="4"/>
        <v>0</v>
      </c>
      <c r="G10" s="155">
        <f t="shared" si="4"/>
        <v>0</v>
      </c>
      <c r="H10" s="155">
        <f t="shared" si="4"/>
        <v>0</v>
      </c>
      <c r="I10" s="155">
        <f t="shared" si="4"/>
        <v>0</v>
      </c>
      <c r="J10" s="155">
        <f t="shared" si="4"/>
        <v>0</v>
      </c>
      <c r="K10" s="155">
        <f t="shared" si="4"/>
        <v>0</v>
      </c>
      <c r="L10" s="155">
        <f t="shared" si="4"/>
        <v>0</v>
      </c>
      <c r="M10" s="155">
        <f t="shared" si="4"/>
        <v>0</v>
      </c>
      <c r="N10" s="155">
        <f t="shared" si="4"/>
        <v>0</v>
      </c>
      <c r="O10" s="155">
        <f t="shared" si="4"/>
        <v>0</v>
      </c>
      <c r="P10" s="156">
        <f t="shared" si="3"/>
        <v>0</v>
      </c>
      <c r="Q10" s="153"/>
      <c r="R10" s="157"/>
      <c r="S10" s="147"/>
      <c r="T10" s="148"/>
      <c r="U10" s="148"/>
      <c r="V10" s="148"/>
      <c r="W10" s="148"/>
      <c r="X10" s="148"/>
      <c r="Y10" s="148"/>
      <c r="Z10" s="148"/>
      <c r="AA10" s="148"/>
      <c r="AB10" s="148"/>
      <c r="AC10" s="149"/>
      <c r="AD10" s="149"/>
      <c r="AE10" s="150"/>
    </row>
    <row r="11" spans="2:31" ht="12" customHeight="1" x14ac:dyDescent="0.2">
      <c r="B11" s="383" t="s">
        <v>91</v>
      </c>
      <c r="C11" s="384"/>
      <c r="D11" s="183">
        <v>0</v>
      </c>
      <c r="E11" s="183">
        <f t="shared" si="4"/>
        <v>0</v>
      </c>
      <c r="F11" s="183">
        <f t="shared" si="4"/>
        <v>0</v>
      </c>
      <c r="G11" s="183">
        <f t="shared" si="4"/>
        <v>0</v>
      </c>
      <c r="H11" s="183">
        <f t="shared" si="4"/>
        <v>0</v>
      </c>
      <c r="I11" s="183">
        <f t="shared" si="4"/>
        <v>0</v>
      </c>
      <c r="J11" s="183">
        <f t="shared" si="4"/>
        <v>0</v>
      </c>
      <c r="K11" s="183">
        <f t="shared" si="4"/>
        <v>0</v>
      </c>
      <c r="L11" s="183">
        <f t="shared" si="4"/>
        <v>0</v>
      </c>
      <c r="M11" s="183">
        <f t="shared" si="4"/>
        <v>0</v>
      </c>
      <c r="N11" s="183">
        <f t="shared" si="4"/>
        <v>0</v>
      </c>
      <c r="O11" s="183">
        <f t="shared" si="4"/>
        <v>0</v>
      </c>
      <c r="P11" s="158"/>
      <c r="Q11" s="153"/>
      <c r="R11" s="184">
        <f>IF(R10=0,0,R9/R10)</f>
        <v>0</v>
      </c>
      <c r="S11" s="147"/>
      <c r="T11" s="148"/>
      <c r="U11" s="148"/>
      <c r="V11" s="148"/>
      <c r="W11" s="148"/>
      <c r="X11" s="148"/>
      <c r="Y11" s="148"/>
      <c r="Z11" s="148"/>
      <c r="AA11" s="148"/>
      <c r="AB11" s="148"/>
      <c r="AC11" s="149"/>
      <c r="AD11" s="149"/>
      <c r="AE11" s="150"/>
    </row>
    <row r="12" spans="2:31" ht="12" customHeight="1" x14ac:dyDescent="0.2">
      <c r="B12" s="350" t="s">
        <v>94</v>
      </c>
      <c r="C12" s="368">
        <v>0.24</v>
      </c>
      <c r="D12" s="159">
        <f t="shared" ref="D12:O12" si="6">D13*D14</f>
        <v>0</v>
      </c>
      <c r="E12" s="159">
        <f t="shared" si="6"/>
        <v>0</v>
      </c>
      <c r="F12" s="159">
        <f t="shared" si="6"/>
        <v>0</v>
      </c>
      <c r="G12" s="159">
        <f t="shared" si="6"/>
        <v>0</v>
      </c>
      <c r="H12" s="159">
        <f t="shared" si="6"/>
        <v>0</v>
      </c>
      <c r="I12" s="159">
        <f t="shared" si="6"/>
        <v>0</v>
      </c>
      <c r="J12" s="159">
        <f t="shared" si="6"/>
        <v>0</v>
      </c>
      <c r="K12" s="159">
        <f t="shared" si="6"/>
        <v>0</v>
      </c>
      <c r="L12" s="159">
        <f t="shared" si="6"/>
        <v>0</v>
      </c>
      <c r="M12" s="159">
        <f t="shared" si="6"/>
        <v>0</v>
      </c>
      <c r="N12" s="159">
        <f t="shared" si="6"/>
        <v>0</v>
      </c>
      <c r="O12" s="159">
        <f t="shared" si="6"/>
        <v>0</v>
      </c>
      <c r="P12" s="162">
        <f>SUM(D12:O12)</f>
        <v>0</v>
      </c>
      <c r="Q12" s="153"/>
      <c r="R12" s="161"/>
      <c r="S12" s="163"/>
      <c r="T12" s="148"/>
      <c r="U12" s="148"/>
      <c r="V12" s="148"/>
      <c r="W12" s="148"/>
      <c r="X12" s="148"/>
      <c r="Y12" s="148"/>
      <c r="Z12" s="148"/>
      <c r="AA12" s="148"/>
      <c r="AB12" s="148"/>
      <c r="AC12" s="149"/>
      <c r="AD12" s="149"/>
      <c r="AE12" s="150"/>
    </row>
    <row r="13" spans="2:31" ht="12" customHeight="1" x14ac:dyDescent="0.2">
      <c r="B13" s="381" t="s">
        <v>90</v>
      </c>
      <c r="C13" s="382"/>
      <c r="D13" s="155"/>
      <c r="E13" s="155">
        <f t="shared" si="4"/>
        <v>0</v>
      </c>
      <c r="F13" s="155">
        <f t="shared" si="4"/>
        <v>0</v>
      </c>
      <c r="G13" s="155">
        <f t="shared" si="4"/>
        <v>0</v>
      </c>
      <c r="H13" s="155">
        <f t="shared" si="4"/>
        <v>0</v>
      </c>
      <c r="I13" s="155">
        <f t="shared" si="4"/>
        <v>0</v>
      </c>
      <c r="J13" s="155">
        <f t="shared" si="4"/>
        <v>0</v>
      </c>
      <c r="K13" s="155">
        <f t="shared" si="4"/>
        <v>0</v>
      </c>
      <c r="L13" s="155">
        <f t="shared" si="4"/>
        <v>0</v>
      </c>
      <c r="M13" s="155">
        <f t="shared" si="4"/>
        <v>0</v>
      </c>
      <c r="N13" s="155">
        <f t="shared" si="4"/>
        <v>0</v>
      </c>
      <c r="O13" s="155">
        <f t="shared" si="4"/>
        <v>0</v>
      </c>
      <c r="P13" s="156">
        <f t="shared" si="3"/>
        <v>0</v>
      </c>
      <c r="Q13" s="153"/>
      <c r="R13" s="157"/>
      <c r="S13" s="147"/>
      <c r="T13" s="148"/>
      <c r="U13" s="148"/>
      <c r="V13" s="148"/>
      <c r="W13" s="148"/>
      <c r="X13" s="148"/>
      <c r="Y13" s="148"/>
      <c r="Z13" s="148"/>
      <c r="AA13" s="148"/>
      <c r="AB13" s="148"/>
      <c r="AC13" s="149"/>
      <c r="AD13" s="149"/>
      <c r="AE13" s="150"/>
    </row>
    <row r="14" spans="2:31" ht="12" customHeight="1" x14ac:dyDescent="0.2">
      <c r="B14" s="383" t="s">
        <v>91</v>
      </c>
      <c r="C14" s="384"/>
      <c r="D14" s="183">
        <v>0</v>
      </c>
      <c r="E14" s="183">
        <f t="shared" si="4"/>
        <v>0</v>
      </c>
      <c r="F14" s="183">
        <f t="shared" si="4"/>
        <v>0</v>
      </c>
      <c r="G14" s="183">
        <f t="shared" si="4"/>
        <v>0</v>
      </c>
      <c r="H14" s="183">
        <f t="shared" si="4"/>
        <v>0</v>
      </c>
      <c r="I14" s="183">
        <f t="shared" si="4"/>
        <v>0</v>
      </c>
      <c r="J14" s="183">
        <f t="shared" si="4"/>
        <v>0</v>
      </c>
      <c r="K14" s="183">
        <f t="shared" si="4"/>
        <v>0</v>
      </c>
      <c r="L14" s="183">
        <f t="shared" si="4"/>
        <v>0</v>
      </c>
      <c r="M14" s="183">
        <f t="shared" si="4"/>
        <v>0</v>
      </c>
      <c r="N14" s="183">
        <f t="shared" si="4"/>
        <v>0</v>
      </c>
      <c r="O14" s="183">
        <f t="shared" si="4"/>
        <v>0</v>
      </c>
      <c r="P14" s="185"/>
      <c r="Q14" s="186"/>
      <c r="R14" s="184">
        <f>IF(R13=0,0,R12/R13)</f>
        <v>0</v>
      </c>
      <c r="S14" s="147"/>
      <c r="T14" s="148"/>
      <c r="U14" s="148">
        <v>0</v>
      </c>
      <c r="V14" s="148"/>
      <c r="W14" s="148"/>
      <c r="X14" s="148"/>
      <c r="Y14" s="148"/>
      <c r="Z14" s="148"/>
      <c r="AA14" s="148"/>
      <c r="AB14" s="148"/>
      <c r="AC14" s="149"/>
      <c r="AD14" s="149"/>
      <c r="AE14" s="150"/>
    </row>
    <row r="15" spans="2:31" ht="12" customHeight="1" x14ac:dyDescent="0.2">
      <c r="B15" s="350" t="s">
        <v>95</v>
      </c>
      <c r="C15" s="368">
        <v>0.24</v>
      </c>
      <c r="D15" s="159">
        <f t="shared" ref="D15:O15" si="7">D16*D17</f>
        <v>0</v>
      </c>
      <c r="E15" s="159">
        <f t="shared" si="7"/>
        <v>0</v>
      </c>
      <c r="F15" s="159">
        <f t="shared" si="7"/>
        <v>0</v>
      </c>
      <c r="G15" s="159">
        <f t="shared" si="7"/>
        <v>0</v>
      </c>
      <c r="H15" s="159">
        <f t="shared" si="7"/>
        <v>0</v>
      </c>
      <c r="I15" s="159">
        <f t="shared" si="7"/>
        <v>0</v>
      </c>
      <c r="J15" s="159">
        <f t="shared" si="7"/>
        <v>0</v>
      </c>
      <c r="K15" s="159">
        <f t="shared" si="7"/>
        <v>0</v>
      </c>
      <c r="L15" s="159">
        <f t="shared" si="7"/>
        <v>0</v>
      </c>
      <c r="M15" s="159">
        <f t="shared" si="7"/>
        <v>0</v>
      </c>
      <c r="N15" s="159">
        <f t="shared" si="7"/>
        <v>0</v>
      </c>
      <c r="O15" s="159">
        <f t="shared" si="7"/>
        <v>0</v>
      </c>
      <c r="P15" s="162">
        <f>SUM(D15:O15)</f>
        <v>0</v>
      </c>
      <c r="Q15" s="153"/>
      <c r="R15" s="161"/>
      <c r="S15" s="147"/>
      <c r="T15" s="148"/>
      <c r="U15" s="148"/>
      <c r="V15" s="148"/>
      <c r="W15" s="148"/>
      <c r="X15" s="148"/>
      <c r="Y15" s="148"/>
      <c r="Z15" s="148"/>
      <c r="AA15" s="148"/>
      <c r="AB15" s="148"/>
      <c r="AC15" s="149"/>
      <c r="AD15" s="149"/>
      <c r="AE15" s="150"/>
    </row>
    <row r="16" spans="2:31" ht="12" customHeight="1" x14ac:dyDescent="0.2">
      <c r="B16" s="381" t="s">
        <v>92</v>
      </c>
      <c r="C16" s="382"/>
      <c r="D16" s="155">
        <v>0</v>
      </c>
      <c r="E16" s="155">
        <f t="shared" ref="E16:O16" si="8">D16</f>
        <v>0</v>
      </c>
      <c r="F16" s="155">
        <f t="shared" si="8"/>
        <v>0</v>
      </c>
      <c r="G16" s="155">
        <f t="shared" si="8"/>
        <v>0</v>
      </c>
      <c r="H16" s="155">
        <f t="shared" si="8"/>
        <v>0</v>
      </c>
      <c r="I16" s="155">
        <f t="shared" si="8"/>
        <v>0</v>
      </c>
      <c r="J16" s="155">
        <f t="shared" si="8"/>
        <v>0</v>
      </c>
      <c r="K16" s="155">
        <f t="shared" si="8"/>
        <v>0</v>
      </c>
      <c r="L16" s="155">
        <f t="shared" si="8"/>
        <v>0</v>
      </c>
      <c r="M16" s="155">
        <f t="shared" si="8"/>
        <v>0</v>
      </c>
      <c r="N16" s="155">
        <f t="shared" si="8"/>
        <v>0</v>
      </c>
      <c r="O16" s="155">
        <f t="shared" si="8"/>
        <v>0</v>
      </c>
      <c r="P16" s="156">
        <f>SUM(D16:O16)</f>
        <v>0</v>
      </c>
      <c r="Q16" s="153"/>
      <c r="R16" s="157"/>
      <c r="S16" s="147"/>
      <c r="T16" s="148"/>
      <c r="U16" s="148"/>
      <c r="V16" s="148"/>
      <c r="W16" s="148">
        <v>0</v>
      </c>
      <c r="X16" s="148"/>
      <c r="Y16" s="148"/>
      <c r="Z16" s="148"/>
      <c r="AA16" s="148"/>
      <c r="AB16" s="148"/>
      <c r="AC16" s="149"/>
      <c r="AD16" s="149"/>
      <c r="AE16" s="150"/>
    </row>
    <row r="17" spans="2:31" ht="12" customHeight="1" x14ac:dyDescent="0.2">
      <c r="B17" s="383" t="s">
        <v>91</v>
      </c>
      <c r="C17" s="384"/>
      <c r="D17" s="183">
        <v>0</v>
      </c>
      <c r="E17" s="183">
        <f t="shared" ref="E17:O17" si="9">D17</f>
        <v>0</v>
      </c>
      <c r="F17" s="183">
        <f t="shared" si="9"/>
        <v>0</v>
      </c>
      <c r="G17" s="183">
        <f t="shared" si="9"/>
        <v>0</v>
      </c>
      <c r="H17" s="183">
        <f t="shared" si="9"/>
        <v>0</v>
      </c>
      <c r="I17" s="183">
        <f t="shared" si="9"/>
        <v>0</v>
      </c>
      <c r="J17" s="183">
        <f t="shared" si="9"/>
        <v>0</v>
      </c>
      <c r="K17" s="183">
        <f t="shared" si="9"/>
        <v>0</v>
      </c>
      <c r="L17" s="183">
        <f t="shared" si="9"/>
        <v>0</v>
      </c>
      <c r="M17" s="183">
        <f t="shared" si="9"/>
        <v>0</v>
      </c>
      <c r="N17" s="183">
        <f t="shared" si="9"/>
        <v>0</v>
      </c>
      <c r="O17" s="183">
        <f t="shared" si="9"/>
        <v>0</v>
      </c>
      <c r="P17" s="185"/>
      <c r="Q17" s="186"/>
      <c r="R17" s="184">
        <f>IF(R16=0,0,R15/R16)</f>
        <v>0</v>
      </c>
      <c r="S17" s="147"/>
      <c r="T17" s="148"/>
      <c r="U17" s="148"/>
      <c r="V17" s="148"/>
      <c r="W17" s="148"/>
      <c r="X17" s="148"/>
      <c r="Y17" s="148"/>
      <c r="Z17" s="148"/>
      <c r="AA17" s="148"/>
      <c r="AB17" s="148"/>
      <c r="AC17" s="149"/>
      <c r="AD17" s="149"/>
      <c r="AE17" s="150"/>
    </row>
    <row r="18" spans="2:31" ht="12" customHeight="1" x14ac:dyDescent="0.2">
      <c r="B18" s="350" t="s">
        <v>96</v>
      </c>
      <c r="C18" s="368">
        <v>0.24</v>
      </c>
      <c r="D18" s="159">
        <f t="shared" ref="D18:O18" si="10">D19*D20</f>
        <v>0</v>
      </c>
      <c r="E18" s="159">
        <f t="shared" si="10"/>
        <v>0</v>
      </c>
      <c r="F18" s="159">
        <f t="shared" si="10"/>
        <v>0</v>
      </c>
      <c r="G18" s="159">
        <f t="shared" si="10"/>
        <v>0</v>
      </c>
      <c r="H18" s="159">
        <f t="shared" si="10"/>
        <v>0</v>
      </c>
      <c r="I18" s="159">
        <f t="shared" si="10"/>
        <v>0</v>
      </c>
      <c r="J18" s="159">
        <f t="shared" si="10"/>
        <v>0</v>
      </c>
      <c r="K18" s="159">
        <f t="shared" si="10"/>
        <v>0</v>
      </c>
      <c r="L18" s="159">
        <f t="shared" si="10"/>
        <v>0</v>
      </c>
      <c r="M18" s="159">
        <f t="shared" si="10"/>
        <v>0</v>
      </c>
      <c r="N18" s="159">
        <f t="shared" si="10"/>
        <v>0</v>
      </c>
      <c r="O18" s="159">
        <f t="shared" si="10"/>
        <v>0</v>
      </c>
      <c r="P18" s="162">
        <f>SUM(D18:O18)</f>
        <v>0</v>
      </c>
      <c r="Q18" s="153"/>
      <c r="R18" s="161"/>
      <c r="S18" s="147"/>
      <c r="T18" s="148"/>
      <c r="U18" s="148"/>
      <c r="V18" s="148"/>
      <c r="W18" s="148"/>
      <c r="X18" s="148"/>
      <c r="Y18" s="148"/>
      <c r="Z18" s="148"/>
      <c r="AA18" s="148"/>
      <c r="AB18" s="148"/>
      <c r="AC18" s="149"/>
      <c r="AD18" s="149"/>
      <c r="AE18" s="150"/>
    </row>
    <row r="19" spans="2:31" ht="12" customHeight="1" x14ac:dyDescent="0.2">
      <c r="B19" s="381" t="s">
        <v>92</v>
      </c>
      <c r="C19" s="382"/>
      <c r="D19" s="155">
        <v>0</v>
      </c>
      <c r="E19" s="155">
        <f t="shared" ref="E19:O19" si="11">D19</f>
        <v>0</v>
      </c>
      <c r="F19" s="155">
        <f t="shared" si="11"/>
        <v>0</v>
      </c>
      <c r="G19" s="155">
        <f t="shared" si="11"/>
        <v>0</v>
      </c>
      <c r="H19" s="155">
        <f t="shared" si="11"/>
        <v>0</v>
      </c>
      <c r="I19" s="155">
        <f t="shared" si="11"/>
        <v>0</v>
      </c>
      <c r="J19" s="155">
        <f t="shared" si="11"/>
        <v>0</v>
      </c>
      <c r="K19" s="155">
        <f t="shared" si="11"/>
        <v>0</v>
      </c>
      <c r="L19" s="155">
        <f t="shared" si="11"/>
        <v>0</v>
      </c>
      <c r="M19" s="155">
        <f t="shared" si="11"/>
        <v>0</v>
      </c>
      <c r="N19" s="155">
        <f t="shared" si="11"/>
        <v>0</v>
      </c>
      <c r="O19" s="155">
        <f t="shared" si="11"/>
        <v>0</v>
      </c>
      <c r="P19" s="156">
        <f>SUM(D19:O19)</f>
        <v>0</v>
      </c>
      <c r="Q19" s="153"/>
      <c r="R19" s="157"/>
      <c r="S19" s="147"/>
      <c r="T19" s="148"/>
      <c r="U19" s="148"/>
      <c r="V19" s="148"/>
      <c r="W19" s="148"/>
      <c r="X19" s="148"/>
      <c r="Y19" s="148"/>
      <c r="Z19" s="148"/>
      <c r="AA19" s="148"/>
      <c r="AB19" s="148"/>
      <c r="AC19" s="149"/>
      <c r="AD19" s="149"/>
      <c r="AE19" s="150"/>
    </row>
    <row r="20" spans="2:31" ht="12" customHeight="1" thickBot="1" x14ac:dyDescent="0.25">
      <c r="B20" s="385" t="s">
        <v>91</v>
      </c>
      <c r="C20" s="386"/>
      <c r="D20" s="187">
        <v>0</v>
      </c>
      <c r="E20" s="187">
        <f t="shared" ref="E20:O20" si="12">D20</f>
        <v>0</v>
      </c>
      <c r="F20" s="187">
        <f t="shared" si="12"/>
        <v>0</v>
      </c>
      <c r="G20" s="187">
        <f t="shared" si="12"/>
        <v>0</v>
      </c>
      <c r="H20" s="187">
        <f t="shared" si="12"/>
        <v>0</v>
      </c>
      <c r="I20" s="187">
        <f t="shared" si="12"/>
        <v>0</v>
      </c>
      <c r="J20" s="187">
        <f t="shared" si="12"/>
        <v>0</v>
      </c>
      <c r="K20" s="187">
        <f t="shared" si="12"/>
        <v>0</v>
      </c>
      <c r="L20" s="187">
        <f t="shared" si="12"/>
        <v>0</v>
      </c>
      <c r="M20" s="187">
        <f t="shared" si="12"/>
        <v>0</v>
      </c>
      <c r="N20" s="187">
        <f t="shared" si="12"/>
        <v>0</v>
      </c>
      <c r="O20" s="187">
        <f t="shared" si="12"/>
        <v>0</v>
      </c>
      <c r="P20" s="188"/>
      <c r="Q20" s="186"/>
      <c r="R20" s="189">
        <f>IF(R19=0,0,R18/R19)</f>
        <v>0</v>
      </c>
      <c r="S20" s="147"/>
      <c r="T20" s="148"/>
      <c r="U20" s="148"/>
      <c r="V20" s="148"/>
      <c r="W20" s="148"/>
      <c r="X20" s="148"/>
      <c r="Y20" s="148"/>
      <c r="Z20" s="148"/>
      <c r="AA20" s="148"/>
      <c r="AB20" s="148"/>
      <c r="AC20" s="149"/>
      <c r="AD20" s="149"/>
      <c r="AE20" s="150"/>
    </row>
    <row r="21" spans="2:31" ht="12" customHeight="1" thickTop="1" thickBot="1" x14ac:dyDescent="0.25">
      <c r="B21" s="165" t="s">
        <v>117</v>
      </c>
      <c r="C21" s="258"/>
      <c r="D21" s="198">
        <f>D6+D9+D12+D15+D18</f>
        <v>0</v>
      </c>
      <c r="E21" s="198">
        <f t="shared" ref="E21:O21" si="13">E6+E9+E12+E15+E18</f>
        <v>0</v>
      </c>
      <c r="F21" s="198">
        <f t="shared" si="13"/>
        <v>0</v>
      </c>
      <c r="G21" s="198">
        <f t="shared" si="13"/>
        <v>0</v>
      </c>
      <c r="H21" s="198">
        <f t="shared" si="13"/>
        <v>0</v>
      </c>
      <c r="I21" s="198">
        <f t="shared" si="13"/>
        <v>0</v>
      </c>
      <c r="J21" s="198">
        <f t="shared" si="13"/>
        <v>0</v>
      </c>
      <c r="K21" s="198">
        <f t="shared" si="13"/>
        <v>0</v>
      </c>
      <c r="L21" s="198">
        <f t="shared" si="13"/>
        <v>0</v>
      </c>
      <c r="M21" s="198">
        <f t="shared" si="13"/>
        <v>0</v>
      </c>
      <c r="N21" s="198">
        <f t="shared" si="13"/>
        <v>0</v>
      </c>
      <c r="O21" s="198">
        <f t="shared" si="13"/>
        <v>0</v>
      </c>
      <c r="P21" s="202">
        <f>P6+P9+P12+P15+P18</f>
        <v>0</v>
      </c>
      <c r="Q21" s="200"/>
      <c r="R21" s="204">
        <f>R6+R9+R12+R15+R18</f>
        <v>0</v>
      </c>
      <c r="S21" s="147"/>
      <c r="T21" s="148"/>
      <c r="U21" s="148"/>
      <c r="V21" s="148"/>
      <c r="W21" s="148"/>
      <c r="X21" s="148"/>
      <c r="Y21" s="148"/>
      <c r="Z21" s="148"/>
      <c r="AA21" s="148"/>
      <c r="AB21" s="148"/>
      <c r="AC21" s="149"/>
      <c r="AD21" s="149"/>
      <c r="AE21" s="150"/>
    </row>
    <row r="22" spans="2:31" ht="6" customHeight="1" thickBot="1" x14ac:dyDescent="0.25"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7"/>
      <c r="R22" s="194"/>
      <c r="S22" s="168"/>
      <c r="T22" s="169"/>
      <c r="U22" s="169"/>
      <c r="V22" s="169"/>
      <c r="W22" s="169"/>
      <c r="X22" s="169"/>
      <c r="Y22" s="169"/>
      <c r="Z22" s="169"/>
      <c r="AA22" s="169"/>
      <c r="AB22" s="169"/>
      <c r="AC22" s="170"/>
      <c r="AD22" s="170"/>
      <c r="AE22" s="171"/>
    </row>
    <row r="23" spans="2:31" ht="12" customHeight="1" x14ac:dyDescent="0.2">
      <c r="B23" s="172" t="s">
        <v>159</v>
      </c>
      <c r="C23" s="259">
        <f>C6</f>
        <v>0.14000000000000001</v>
      </c>
      <c r="D23" s="144">
        <f t="shared" ref="D23:P23" si="14">D5</f>
        <v>42370</v>
      </c>
      <c r="E23" s="144">
        <f t="shared" si="14"/>
        <v>42401</v>
      </c>
      <c r="F23" s="144">
        <f t="shared" si="14"/>
        <v>42432</v>
      </c>
      <c r="G23" s="144">
        <f t="shared" si="14"/>
        <v>42463</v>
      </c>
      <c r="H23" s="144">
        <f t="shared" si="14"/>
        <v>42494</v>
      </c>
      <c r="I23" s="144">
        <f t="shared" si="14"/>
        <v>42525</v>
      </c>
      <c r="J23" s="144">
        <f t="shared" si="14"/>
        <v>42556</v>
      </c>
      <c r="K23" s="144">
        <f t="shared" si="14"/>
        <v>42587</v>
      </c>
      <c r="L23" s="144">
        <f t="shared" si="14"/>
        <v>42618</v>
      </c>
      <c r="M23" s="144">
        <f t="shared" si="14"/>
        <v>42649</v>
      </c>
      <c r="N23" s="144">
        <f t="shared" si="14"/>
        <v>42680</v>
      </c>
      <c r="O23" s="144">
        <f t="shared" si="14"/>
        <v>42711</v>
      </c>
      <c r="P23" s="145" t="str">
        <f t="shared" si="14"/>
        <v>Yhteensä</v>
      </c>
      <c r="Q23" s="146"/>
      <c r="R23" s="141" t="str">
        <f>R5</f>
        <v>Edellinen kausi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9"/>
      <c r="AD23" s="149"/>
      <c r="AE23" s="150"/>
    </row>
    <row r="24" spans="2:31" ht="12" customHeight="1" x14ac:dyDescent="0.2">
      <c r="B24" s="395" t="s">
        <v>99</v>
      </c>
      <c r="C24" s="396"/>
      <c r="D24" s="151">
        <f t="shared" ref="D24:O24" si="15">D25*D26</f>
        <v>0</v>
      </c>
      <c r="E24" s="151">
        <f t="shared" si="15"/>
        <v>0</v>
      </c>
      <c r="F24" s="151">
        <f t="shared" si="15"/>
        <v>0</v>
      </c>
      <c r="G24" s="151">
        <f t="shared" si="15"/>
        <v>0</v>
      </c>
      <c r="H24" s="151">
        <f t="shared" si="15"/>
        <v>0</v>
      </c>
      <c r="I24" s="151">
        <f t="shared" si="15"/>
        <v>0</v>
      </c>
      <c r="J24" s="151">
        <f t="shared" si="15"/>
        <v>0</v>
      </c>
      <c r="K24" s="151">
        <f t="shared" si="15"/>
        <v>0</v>
      </c>
      <c r="L24" s="151">
        <f t="shared" si="15"/>
        <v>0</v>
      </c>
      <c r="M24" s="151">
        <f t="shared" si="15"/>
        <v>0</v>
      </c>
      <c r="N24" s="151">
        <f t="shared" si="15"/>
        <v>0</v>
      </c>
      <c r="O24" s="151">
        <f t="shared" si="15"/>
        <v>0</v>
      </c>
      <c r="P24" s="152">
        <f>SUM(D24:O24)</f>
        <v>0</v>
      </c>
      <c r="Q24" s="200"/>
      <c r="R24" s="205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50"/>
    </row>
    <row r="25" spans="2:31" ht="12" customHeight="1" x14ac:dyDescent="0.2">
      <c r="B25" s="381" t="s">
        <v>100</v>
      </c>
      <c r="C25" s="382"/>
      <c r="D25" s="190">
        <v>0</v>
      </c>
      <c r="E25" s="190">
        <f t="shared" ref="E25:O25" si="16">D25</f>
        <v>0</v>
      </c>
      <c r="F25" s="190">
        <f t="shared" si="16"/>
        <v>0</v>
      </c>
      <c r="G25" s="190">
        <f t="shared" si="16"/>
        <v>0</v>
      </c>
      <c r="H25" s="190">
        <f t="shared" si="16"/>
        <v>0</v>
      </c>
      <c r="I25" s="190">
        <f t="shared" si="16"/>
        <v>0</v>
      </c>
      <c r="J25" s="190">
        <f t="shared" si="16"/>
        <v>0</v>
      </c>
      <c r="K25" s="190">
        <f t="shared" si="16"/>
        <v>0</v>
      </c>
      <c r="L25" s="190">
        <f t="shared" si="16"/>
        <v>0</v>
      </c>
      <c r="M25" s="190">
        <f t="shared" si="16"/>
        <v>0</v>
      </c>
      <c r="N25" s="190">
        <f t="shared" si="16"/>
        <v>0</v>
      </c>
      <c r="O25" s="190">
        <f t="shared" si="16"/>
        <v>0</v>
      </c>
      <c r="P25" s="191">
        <f>SUM(D25:O25)</f>
        <v>0</v>
      </c>
      <c r="Q25" s="153"/>
      <c r="R25" s="157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50"/>
    </row>
    <row r="26" spans="2:31" ht="12" customHeight="1" x14ac:dyDescent="0.2">
      <c r="B26" s="383" t="s">
        <v>101</v>
      </c>
      <c r="C26" s="384"/>
      <c r="D26" s="183">
        <v>0</v>
      </c>
      <c r="E26" s="183">
        <f t="shared" ref="E26:O26" si="17">D26</f>
        <v>0</v>
      </c>
      <c r="F26" s="183">
        <f t="shared" si="17"/>
        <v>0</v>
      </c>
      <c r="G26" s="183">
        <f t="shared" si="17"/>
        <v>0</v>
      </c>
      <c r="H26" s="183">
        <f t="shared" si="17"/>
        <v>0</v>
      </c>
      <c r="I26" s="183">
        <f t="shared" si="17"/>
        <v>0</v>
      </c>
      <c r="J26" s="183">
        <f t="shared" si="17"/>
        <v>0</v>
      </c>
      <c r="K26" s="183">
        <f t="shared" si="17"/>
        <v>0</v>
      </c>
      <c r="L26" s="183">
        <f t="shared" si="17"/>
        <v>0</v>
      </c>
      <c r="M26" s="183">
        <f t="shared" si="17"/>
        <v>0</v>
      </c>
      <c r="N26" s="183">
        <f t="shared" si="17"/>
        <v>0</v>
      </c>
      <c r="O26" s="183">
        <f t="shared" si="17"/>
        <v>0</v>
      </c>
      <c r="P26" s="185"/>
      <c r="Q26" s="186"/>
      <c r="R26" s="184">
        <f>IF(R25=0,0,R24/R25)</f>
        <v>0</v>
      </c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50"/>
    </row>
    <row r="27" spans="2:31" ht="12" customHeight="1" x14ac:dyDescent="0.2">
      <c r="B27" s="392" t="s">
        <v>102</v>
      </c>
      <c r="C27" s="393"/>
      <c r="D27" s="206">
        <f t="shared" ref="D27:O27" si="18">D28*D29</f>
        <v>0</v>
      </c>
      <c r="E27" s="206">
        <f t="shared" si="18"/>
        <v>0</v>
      </c>
      <c r="F27" s="206">
        <f t="shared" si="18"/>
        <v>0</v>
      </c>
      <c r="G27" s="206">
        <f t="shared" si="18"/>
        <v>0</v>
      </c>
      <c r="H27" s="206">
        <f t="shared" si="18"/>
        <v>0</v>
      </c>
      <c r="I27" s="206">
        <f t="shared" si="18"/>
        <v>0</v>
      </c>
      <c r="J27" s="206">
        <f t="shared" si="18"/>
        <v>0</v>
      </c>
      <c r="K27" s="206">
        <f t="shared" si="18"/>
        <v>0</v>
      </c>
      <c r="L27" s="206">
        <f t="shared" si="18"/>
        <v>0</v>
      </c>
      <c r="M27" s="206">
        <f t="shared" si="18"/>
        <v>0</v>
      </c>
      <c r="N27" s="206">
        <f t="shared" si="18"/>
        <v>0</v>
      </c>
      <c r="O27" s="206">
        <f t="shared" si="18"/>
        <v>0</v>
      </c>
      <c r="P27" s="162">
        <f>SUM(D27:O27)</f>
        <v>0</v>
      </c>
      <c r="Q27" s="200"/>
      <c r="R27" s="207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50"/>
    </row>
    <row r="28" spans="2:31" ht="12" customHeight="1" x14ac:dyDescent="0.2">
      <c r="B28" s="381" t="s">
        <v>100</v>
      </c>
      <c r="C28" s="382"/>
      <c r="D28" s="190"/>
      <c r="E28" s="190">
        <f t="shared" ref="E28:O28" si="19">D28</f>
        <v>0</v>
      </c>
      <c r="F28" s="190">
        <f t="shared" si="19"/>
        <v>0</v>
      </c>
      <c r="G28" s="190">
        <f t="shared" si="19"/>
        <v>0</v>
      </c>
      <c r="H28" s="190">
        <f t="shared" si="19"/>
        <v>0</v>
      </c>
      <c r="I28" s="190">
        <f t="shared" si="19"/>
        <v>0</v>
      </c>
      <c r="J28" s="190">
        <f t="shared" si="19"/>
        <v>0</v>
      </c>
      <c r="K28" s="190">
        <f t="shared" si="19"/>
        <v>0</v>
      </c>
      <c r="L28" s="190">
        <f t="shared" si="19"/>
        <v>0</v>
      </c>
      <c r="M28" s="190">
        <f t="shared" si="19"/>
        <v>0</v>
      </c>
      <c r="N28" s="190">
        <f t="shared" si="19"/>
        <v>0</v>
      </c>
      <c r="O28" s="190">
        <f t="shared" si="19"/>
        <v>0</v>
      </c>
      <c r="P28" s="191">
        <f>SUM(D28:O28)</f>
        <v>0</v>
      </c>
      <c r="Q28" s="153"/>
      <c r="R28" s="157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50"/>
    </row>
    <row r="29" spans="2:31" ht="12" customHeight="1" x14ac:dyDescent="0.2">
      <c r="B29" s="383" t="s">
        <v>101</v>
      </c>
      <c r="C29" s="384"/>
      <c r="D29" s="183"/>
      <c r="E29" s="183">
        <f t="shared" ref="E29:O29" si="20">D29</f>
        <v>0</v>
      </c>
      <c r="F29" s="183">
        <f t="shared" si="20"/>
        <v>0</v>
      </c>
      <c r="G29" s="183">
        <f t="shared" si="20"/>
        <v>0</v>
      </c>
      <c r="H29" s="183">
        <f t="shared" si="20"/>
        <v>0</v>
      </c>
      <c r="I29" s="183">
        <f t="shared" si="20"/>
        <v>0</v>
      </c>
      <c r="J29" s="183">
        <f t="shared" si="20"/>
        <v>0</v>
      </c>
      <c r="K29" s="183">
        <f t="shared" si="20"/>
        <v>0</v>
      </c>
      <c r="L29" s="183">
        <f t="shared" si="20"/>
        <v>0</v>
      </c>
      <c r="M29" s="183">
        <f t="shared" si="20"/>
        <v>0</v>
      </c>
      <c r="N29" s="183">
        <f t="shared" si="20"/>
        <v>0</v>
      </c>
      <c r="O29" s="183">
        <f t="shared" si="20"/>
        <v>0</v>
      </c>
      <c r="P29" s="185"/>
      <c r="Q29" s="186"/>
      <c r="R29" s="184">
        <f>IF(R28=0,0,R27/R28)</f>
        <v>0</v>
      </c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50"/>
    </row>
    <row r="30" spans="2:31" ht="12" customHeight="1" x14ac:dyDescent="0.2">
      <c r="B30" s="392" t="s">
        <v>103</v>
      </c>
      <c r="C30" s="393"/>
      <c r="D30" s="206">
        <f t="shared" ref="D30:O30" si="21">D31*D32</f>
        <v>0</v>
      </c>
      <c r="E30" s="206">
        <f t="shared" si="21"/>
        <v>0</v>
      </c>
      <c r="F30" s="206">
        <f t="shared" si="21"/>
        <v>0</v>
      </c>
      <c r="G30" s="206">
        <f t="shared" si="21"/>
        <v>0</v>
      </c>
      <c r="H30" s="206">
        <f t="shared" si="21"/>
        <v>0</v>
      </c>
      <c r="I30" s="206">
        <f t="shared" si="21"/>
        <v>0</v>
      </c>
      <c r="J30" s="206">
        <f t="shared" si="21"/>
        <v>0</v>
      </c>
      <c r="K30" s="206">
        <f t="shared" si="21"/>
        <v>0</v>
      </c>
      <c r="L30" s="206">
        <f t="shared" si="21"/>
        <v>0</v>
      </c>
      <c r="M30" s="206">
        <f t="shared" si="21"/>
        <v>0</v>
      </c>
      <c r="N30" s="206">
        <f t="shared" si="21"/>
        <v>0</v>
      </c>
      <c r="O30" s="206">
        <f t="shared" si="21"/>
        <v>0</v>
      </c>
      <c r="P30" s="162">
        <f>SUM(D30:O30)</f>
        <v>0</v>
      </c>
      <c r="Q30" s="200"/>
      <c r="R30" s="207">
        <v>0</v>
      </c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50"/>
    </row>
    <row r="31" spans="2:31" ht="12" customHeight="1" x14ac:dyDescent="0.2">
      <c r="B31" s="381" t="s">
        <v>100</v>
      </c>
      <c r="C31" s="382"/>
      <c r="D31" s="190">
        <v>0</v>
      </c>
      <c r="E31" s="190">
        <f t="shared" ref="E31:O31" si="22">D31</f>
        <v>0</v>
      </c>
      <c r="F31" s="190">
        <f t="shared" si="22"/>
        <v>0</v>
      </c>
      <c r="G31" s="190">
        <f t="shared" si="22"/>
        <v>0</v>
      </c>
      <c r="H31" s="190">
        <f t="shared" si="22"/>
        <v>0</v>
      </c>
      <c r="I31" s="190">
        <f t="shared" si="22"/>
        <v>0</v>
      </c>
      <c r="J31" s="190">
        <f t="shared" si="22"/>
        <v>0</v>
      </c>
      <c r="K31" s="190">
        <f t="shared" si="22"/>
        <v>0</v>
      </c>
      <c r="L31" s="190">
        <f t="shared" si="22"/>
        <v>0</v>
      </c>
      <c r="M31" s="190">
        <f t="shared" si="22"/>
        <v>0</v>
      </c>
      <c r="N31" s="190">
        <f t="shared" si="22"/>
        <v>0</v>
      </c>
      <c r="O31" s="190">
        <f t="shared" si="22"/>
        <v>0</v>
      </c>
      <c r="P31" s="191">
        <f>SUM(D31:O31)</f>
        <v>0</v>
      </c>
      <c r="Q31" s="153"/>
      <c r="R31" s="157">
        <v>0</v>
      </c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50"/>
    </row>
    <row r="32" spans="2:31" ht="12" customHeight="1" x14ac:dyDescent="0.2">
      <c r="B32" s="383" t="s">
        <v>101</v>
      </c>
      <c r="C32" s="384"/>
      <c r="D32" s="183">
        <v>0</v>
      </c>
      <c r="E32" s="183">
        <f t="shared" ref="E32:O32" si="23">D32</f>
        <v>0</v>
      </c>
      <c r="F32" s="183">
        <f t="shared" si="23"/>
        <v>0</v>
      </c>
      <c r="G32" s="183">
        <f t="shared" si="23"/>
        <v>0</v>
      </c>
      <c r="H32" s="183">
        <f t="shared" si="23"/>
        <v>0</v>
      </c>
      <c r="I32" s="183">
        <f t="shared" si="23"/>
        <v>0</v>
      </c>
      <c r="J32" s="183">
        <f t="shared" si="23"/>
        <v>0</v>
      </c>
      <c r="K32" s="183">
        <f t="shared" si="23"/>
        <v>0</v>
      </c>
      <c r="L32" s="183">
        <f t="shared" si="23"/>
        <v>0</v>
      </c>
      <c r="M32" s="183">
        <f t="shared" si="23"/>
        <v>0</v>
      </c>
      <c r="N32" s="183">
        <f t="shared" si="23"/>
        <v>0</v>
      </c>
      <c r="O32" s="183">
        <f t="shared" si="23"/>
        <v>0</v>
      </c>
      <c r="P32" s="185"/>
      <c r="Q32" s="186"/>
      <c r="R32" s="184">
        <f>IF(R31=0,0,R30/R31)</f>
        <v>0</v>
      </c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50"/>
    </row>
    <row r="33" spans="2:31" ht="12" customHeight="1" x14ac:dyDescent="0.2">
      <c r="B33" s="392" t="s">
        <v>104</v>
      </c>
      <c r="C33" s="393"/>
      <c r="D33" s="206">
        <f t="shared" ref="D33:O33" si="24">D34*D35</f>
        <v>0</v>
      </c>
      <c r="E33" s="206">
        <f t="shared" si="24"/>
        <v>0</v>
      </c>
      <c r="F33" s="206">
        <f t="shared" si="24"/>
        <v>0</v>
      </c>
      <c r="G33" s="206">
        <f t="shared" si="24"/>
        <v>0</v>
      </c>
      <c r="H33" s="206">
        <f t="shared" si="24"/>
        <v>0</v>
      </c>
      <c r="I33" s="206">
        <f t="shared" si="24"/>
        <v>0</v>
      </c>
      <c r="J33" s="206">
        <f t="shared" si="24"/>
        <v>0</v>
      </c>
      <c r="K33" s="206">
        <f t="shared" si="24"/>
        <v>0</v>
      </c>
      <c r="L33" s="206">
        <f t="shared" si="24"/>
        <v>0</v>
      </c>
      <c r="M33" s="206">
        <f t="shared" si="24"/>
        <v>0</v>
      </c>
      <c r="N33" s="206">
        <f t="shared" si="24"/>
        <v>0</v>
      </c>
      <c r="O33" s="206">
        <f t="shared" si="24"/>
        <v>0</v>
      </c>
      <c r="P33" s="162">
        <f>SUM(D33:O33)</f>
        <v>0</v>
      </c>
      <c r="Q33" s="200"/>
      <c r="R33" s="208">
        <v>0</v>
      </c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50"/>
    </row>
    <row r="34" spans="2:31" ht="12" customHeight="1" x14ac:dyDescent="0.2">
      <c r="B34" s="381" t="s">
        <v>100</v>
      </c>
      <c r="C34" s="382"/>
      <c r="D34" s="190">
        <v>0</v>
      </c>
      <c r="E34" s="190">
        <f t="shared" ref="E34:O34" si="25">D34</f>
        <v>0</v>
      </c>
      <c r="F34" s="190">
        <f t="shared" si="25"/>
        <v>0</v>
      </c>
      <c r="G34" s="190">
        <f t="shared" si="25"/>
        <v>0</v>
      </c>
      <c r="H34" s="190">
        <f t="shared" si="25"/>
        <v>0</v>
      </c>
      <c r="I34" s="190">
        <f t="shared" si="25"/>
        <v>0</v>
      </c>
      <c r="J34" s="190">
        <f t="shared" si="25"/>
        <v>0</v>
      </c>
      <c r="K34" s="190">
        <f t="shared" si="25"/>
        <v>0</v>
      </c>
      <c r="L34" s="190">
        <f t="shared" si="25"/>
        <v>0</v>
      </c>
      <c r="M34" s="190">
        <f t="shared" si="25"/>
        <v>0</v>
      </c>
      <c r="N34" s="190">
        <f t="shared" si="25"/>
        <v>0</v>
      </c>
      <c r="O34" s="190">
        <f t="shared" si="25"/>
        <v>0</v>
      </c>
      <c r="P34" s="191">
        <f>SUM(D34:O34)</f>
        <v>0</v>
      </c>
      <c r="Q34" s="153"/>
      <c r="R34" s="157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50"/>
    </row>
    <row r="35" spans="2:31" ht="12" customHeight="1" thickBot="1" x14ac:dyDescent="0.25">
      <c r="B35" s="399" t="s">
        <v>101</v>
      </c>
      <c r="C35" s="400"/>
      <c r="D35" s="187">
        <v>0</v>
      </c>
      <c r="E35" s="187">
        <f t="shared" ref="E35:O35" si="26">D35</f>
        <v>0</v>
      </c>
      <c r="F35" s="187">
        <f t="shared" si="26"/>
        <v>0</v>
      </c>
      <c r="G35" s="187">
        <f t="shared" si="26"/>
        <v>0</v>
      </c>
      <c r="H35" s="187">
        <f t="shared" si="26"/>
        <v>0</v>
      </c>
      <c r="I35" s="187">
        <f t="shared" si="26"/>
        <v>0</v>
      </c>
      <c r="J35" s="187">
        <f t="shared" si="26"/>
        <v>0</v>
      </c>
      <c r="K35" s="187">
        <f t="shared" si="26"/>
        <v>0</v>
      </c>
      <c r="L35" s="187">
        <f t="shared" si="26"/>
        <v>0</v>
      </c>
      <c r="M35" s="187">
        <f t="shared" si="26"/>
        <v>0</v>
      </c>
      <c r="N35" s="187">
        <f t="shared" si="26"/>
        <v>0</v>
      </c>
      <c r="O35" s="187">
        <f t="shared" si="26"/>
        <v>0</v>
      </c>
      <c r="P35" s="188"/>
      <c r="Q35" s="186"/>
      <c r="R35" s="189">
        <f>IF(R34=0,0,R33/R34)</f>
        <v>0</v>
      </c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50"/>
    </row>
    <row r="36" spans="2:31" ht="12" customHeight="1" thickTop="1" thickBot="1" x14ac:dyDescent="0.25">
      <c r="B36" s="165" t="s">
        <v>118</v>
      </c>
      <c r="C36" s="258"/>
      <c r="D36" s="198">
        <f>D24+D27+D30+D33</f>
        <v>0</v>
      </c>
      <c r="E36" s="198">
        <f t="shared" ref="E36:P36" si="27">E24+E27+E30+E33</f>
        <v>0</v>
      </c>
      <c r="F36" s="198">
        <f t="shared" si="27"/>
        <v>0</v>
      </c>
      <c r="G36" s="198">
        <f t="shared" si="27"/>
        <v>0</v>
      </c>
      <c r="H36" s="198">
        <f t="shared" si="27"/>
        <v>0</v>
      </c>
      <c r="I36" s="198">
        <f t="shared" si="27"/>
        <v>0</v>
      </c>
      <c r="J36" s="198">
        <f t="shared" si="27"/>
        <v>0</v>
      </c>
      <c r="K36" s="198">
        <f t="shared" si="27"/>
        <v>0</v>
      </c>
      <c r="L36" s="198">
        <f t="shared" si="27"/>
        <v>0</v>
      </c>
      <c r="M36" s="198">
        <f t="shared" si="27"/>
        <v>0</v>
      </c>
      <c r="N36" s="198">
        <f t="shared" si="27"/>
        <v>0</v>
      </c>
      <c r="O36" s="198">
        <f t="shared" si="27"/>
        <v>0</v>
      </c>
      <c r="P36" s="202">
        <f t="shared" si="27"/>
        <v>0</v>
      </c>
      <c r="Q36" s="200"/>
      <c r="R36" s="203">
        <f>R24+R27+R30+R33</f>
        <v>0</v>
      </c>
      <c r="S36" s="170"/>
      <c r="T36" s="170"/>
      <c r="U36" s="170"/>
      <c r="V36" s="170"/>
      <c r="W36" s="170"/>
      <c r="X36" s="170"/>
      <c r="Y36" s="173"/>
      <c r="Z36" s="173"/>
      <c r="AA36" s="173"/>
      <c r="AB36" s="173"/>
      <c r="AC36" s="173"/>
      <c r="AD36" s="173"/>
      <c r="AE36" s="174"/>
    </row>
    <row r="37" spans="2:31" ht="6" customHeight="1" thickBot="1" x14ac:dyDescent="0.25">
      <c r="B37" s="175"/>
      <c r="C37" s="175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5"/>
      <c r="P37" s="175"/>
      <c r="Q37" s="175"/>
      <c r="R37" s="195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4"/>
    </row>
    <row r="38" spans="2:31" ht="12" customHeight="1" x14ac:dyDescent="0.2">
      <c r="B38" s="355" t="s">
        <v>160</v>
      </c>
      <c r="C38" s="369" t="s">
        <v>157</v>
      </c>
      <c r="D38" s="177">
        <f>'Vaihe 3. Kassabudjetti'!E4</f>
        <v>42370</v>
      </c>
      <c r="E38" s="177">
        <f>'Vaihe 3. Kassabudjetti'!F4</f>
        <v>42401</v>
      </c>
      <c r="F38" s="177">
        <f>'Vaihe 3. Kassabudjetti'!G4</f>
        <v>42432</v>
      </c>
      <c r="G38" s="177">
        <f>'Vaihe 3. Kassabudjetti'!H4</f>
        <v>42463</v>
      </c>
      <c r="H38" s="177">
        <f>'Vaihe 3. Kassabudjetti'!I4</f>
        <v>42494</v>
      </c>
      <c r="I38" s="177">
        <f>'Vaihe 3. Kassabudjetti'!J4</f>
        <v>42525</v>
      </c>
      <c r="J38" s="177">
        <f>'Vaihe 3. Kassabudjetti'!K4</f>
        <v>42556</v>
      </c>
      <c r="K38" s="177">
        <f>'Vaihe 3. Kassabudjetti'!L4</f>
        <v>42587</v>
      </c>
      <c r="L38" s="177">
        <f>'Vaihe 3. Kassabudjetti'!M4</f>
        <v>42618</v>
      </c>
      <c r="M38" s="177">
        <f>'Vaihe 3. Kassabudjetti'!N4</f>
        <v>42649</v>
      </c>
      <c r="N38" s="177">
        <f>'Vaihe 3. Kassabudjetti'!O4</f>
        <v>42680</v>
      </c>
      <c r="O38" s="178">
        <f>'Vaihe 3. Kassabudjetti'!P4</f>
        <v>42711</v>
      </c>
      <c r="P38" s="145" t="str">
        <f>P23</f>
        <v>Yhteensä</v>
      </c>
      <c r="Q38" s="146"/>
      <c r="R38" s="179" t="str">
        <f>R23</f>
        <v>Edellinen kausi</v>
      </c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9"/>
      <c r="AD38" s="149"/>
      <c r="AE38" s="150"/>
    </row>
    <row r="39" spans="2:31" ht="12" customHeight="1" x14ac:dyDescent="0.2">
      <c r="B39" s="350" t="s">
        <v>106</v>
      </c>
      <c r="C39" s="368">
        <v>0.24</v>
      </c>
      <c r="D39" s="151">
        <f t="shared" ref="D39:O39" si="28">D40*D41</f>
        <v>0</v>
      </c>
      <c r="E39" s="151">
        <f t="shared" si="28"/>
        <v>0</v>
      </c>
      <c r="F39" s="151">
        <f t="shared" si="28"/>
        <v>0</v>
      </c>
      <c r="G39" s="151">
        <f t="shared" si="28"/>
        <v>0</v>
      </c>
      <c r="H39" s="151">
        <f t="shared" si="28"/>
        <v>0</v>
      </c>
      <c r="I39" s="151">
        <f t="shared" si="28"/>
        <v>0</v>
      </c>
      <c r="J39" s="151">
        <f t="shared" si="28"/>
        <v>0</v>
      </c>
      <c r="K39" s="151">
        <f t="shared" si="28"/>
        <v>0</v>
      </c>
      <c r="L39" s="151">
        <f t="shared" si="28"/>
        <v>0</v>
      </c>
      <c r="M39" s="151">
        <f t="shared" si="28"/>
        <v>0</v>
      </c>
      <c r="N39" s="151">
        <f t="shared" si="28"/>
        <v>0</v>
      </c>
      <c r="O39" s="151">
        <f t="shared" si="28"/>
        <v>0</v>
      </c>
      <c r="P39" s="152">
        <f>SUM(D39:O39)</f>
        <v>0</v>
      </c>
      <c r="Q39" s="153"/>
      <c r="R39" s="154">
        <v>0</v>
      </c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9"/>
      <c r="AD39" s="149"/>
      <c r="AE39" s="150"/>
    </row>
    <row r="40" spans="2:31" ht="12" customHeight="1" x14ac:dyDescent="0.2">
      <c r="B40" s="381" t="s">
        <v>147</v>
      </c>
      <c r="C40" s="382"/>
      <c r="D40" s="155">
        <v>0</v>
      </c>
      <c r="E40" s="155">
        <f t="shared" ref="E40:O40" si="29">D40</f>
        <v>0</v>
      </c>
      <c r="F40" s="155">
        <f t="shared" si="29"/>
        <v>0</v>
      </c>
      <c r="G40" s="155">
        <f t="shared" si="29"/>
        <v>0</v>
      </c>
      <c r="H40" s="155">
        <f t="shared" si="29"/>
        <v>0</v>
      </c>
      <c r="I40" s="155">
        <f t="shared" si="29"/>
        <v>0</v>
      </c>
      <c r="J40" s="155">
        <f t="shared" si="29"/>
        <v>0</v>
      </c>
      <c r="K40" s="155">
        <f t="shared" si="29"/>
        <v>0</v>
      </c>
      <c r="L40" s="155">
        <f t="shared" si="29"/>
        <v>0</v>
      </c>
      <c r="M40" s="155">
        <f t="shared" si="29"/>
        <v>0</v>
      </c>
      <c r="N40" s="155">
        <f t="shared" si="29"/>
        <v>0</v>
      </c>
      <c r="O40" s="155">
        <f t="shared" si="29"/>
        <v>0</v>
      </c>
      <c r="P40" s="156">
        <f>SUM(D40:O40)</f>
        <v>0</v>
      </c>
      <c r="Q40" s="153"/>
      <c r="R40" s="157">
        <v>0</v>
      </c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9"/>
      <c r="AD40" s="149"/>
      <c r="AE40" s="150"/>
    </row>
    <row r="41" spans="2:31" ht="12" customHeight="1" x14ac:dyDescent="0.2">
      <c r="B41" s="383" t="s">
        <v>91</v>
      </c>
      <c r="C41" s="384"/>
      <c r="D41" s="183">
        <v>0</v>
      </c>
      <c r="E41" s="183">
        <f t="shared" ref="E41:O41" si="30">D41</f>
        <v>0</v>
      </c>
      <c r="F41" s="183">
        <f t="shared" si="30"/>
        <v>0</v>
      </c>
      <c r="G41" s="183">
        <f t="shared" si="30"/>
        <v>0</v>
      </c>
      <c r="H41" s="183">
        <f t="shared" si="30"/>
        <v>0</v>
      </c>
      <c r="I41" s="183">
        <f t="shared" si="30"/>
        <v>0</v>
      </c>
      <c r="J41" s="183">
        <f t="shared" si="30"/>
        <v>0</v>
      </c>
      <c r="K41" s="183">
        <f t="shared" si="30"/>
        <v>0</v>
      </c>
      <c r="L41" s="183">
        <f t="shared" si="30"/>
        <v>0</v>
      </c>
      <c r="M41" s="183">
        <f t="shared" si="30"/>
        <v>0</v>
      </c>
      <c r="N41" s="183">
        <f t="shared" si="30"/>
        <v>0</v>
      </c>
      <c r="O41" s="183">
        <f t="shared" si="30"/>
        <v>0</v>
      </c>
      <c r="P41" s="158"/>
      <c r="Q41" s="153"/>
      <c r="R41" s="184">
        <f>IF(R40=0,0,R39/R40)</f>
        <v>0</v>
      </c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9"/>
      <c r="AD41" s="149"/>
      <c r="AE41" s="150"/>
    </row>
    <row r="42" spans="2:31" ht="12" customHeight="1" x14ac:dyDescent="0.2">
      <c r="B42" s="350" t="s">
        <v>105</v>
      </c>
      <c r="C42" s="368">
        <v>0.24</v>
      </c>
      <c r="D42" s="151">
        <f t="shared" ref="D42:O42" si="31">D43*D44</f>
        <v>0</v>
      </c>
      <c r="E42" s="151">
        <f t="shared" si="31"/>
        <v>0</v>
      </c>
      <c r="F42" s="151">
        <f t="shared" si="31"/>
        <v>0</v>
      </c>
      <c r="G42" s="151">
        <f t="shared" si="31"/>
        <v>0</v>
      </c>
      <c r="H42" s="151">
        <f t="shared" si="31"/>
        <v>0</v>
      </c>
      <c r="I42" s="151">
        <f t="shared" si="31"/>
        <v>0</v>
      </c>
      <c r="J42" s="151">
        <f t="shared" si="31"/>
        <v>0</v>
      </c>
      <c r="K42" s="151">
        <f t="shared" si="31"/>
        <v>0</v>
      </c>
      <c r="L42" s="151">
        <f t="shared" si="31"/>
        <v>0</v>
      </c>
      <c r="M42" s="151">
        <f t="shared" si="31"/>
        <v>0</v>
      </c>
      <c r="N42" s="151">
        <f t="shared" si="31"/>
        <v>0</v>
      </c>
      <c r="O42" s="151">
        <f t="shared" si="31"/>
        <v>0</v>
      </c>
      <c r="P42" s="152">
        <f>SUM(D42:O42)</f>
        <v>0</v>
      </c>
      <c r="Q42" s="153"/>
      <c r="R42" s="154">
        <v>0</v>
      </c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9"/>
      <c r="AD42" s="149"/>
      <c r="AE42" s="150"/>
    </row>
    <row r="43" spans="2:31" ht="12" customHeight="1" x14ac:dyDescent="0.2">
      <c r="B43" s="381" t="s">
        <v>147</v>
      </c>
      <c r="C43" s="382"/>
      <c r="D43" s="155">
        <v>0</v>
      </c>
      <c r="E43" s="155">
        <f t="shared" ref="E43:O43" si="32">D43</f>
        <v>0</v>
      </c>
      <c r="F43" s="155">
        <f t="shared" si="32"/>
        <v>0</v>
      </c>
      <c r="G43" s="155">
        <f t="shared" si="32"/>
        <v>0</v>
      </c>
      <c r="H43" s="155">
        <f t="shared" si="32"/>
        <v>0</v>
      </c>
      <c r="I43" s="155">
        <f t="shared" si="32"/>
        <v>0</v>
      </c>
      <c r="J43" s="155">
        <f t="shared" si="32"/>
        <v>0</v>
      </c>
      <c r="K43" s="155">
        <f t="shared" si="32"/>
        <v>0</v>
      </c>
      <c r="L43" s="155">
        <f t="shared" si="32"/>
        <v>0</v>
      </c>
      <c r="M43" s="155">
        <f t="shared" si="32"/>
        <v>0</v>
      </c>
      <c r="N43" s="155">
        <f t="shared" si="32"/>
        <v>0</v>
      </c>
      <c r="O43" s="155">
        <f t="shared" si="32"/>
        <v>0</v>
      </c>
      <c r="P43" s="156">
        <f>SUM(D43:O43)</f>
        <v>0</v>
      </c>
      <c r="Q43" s="153"/>
      <c r="R43" s="157">
        <v>0</v>
      </c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9"/>
      <c r="AD43" s="149"/>
      <c r="AE43" s="150"/>
    </row>
    <row r="44" spans="2:31" ht="12" customHeight="1" x14ac:dyDescent="0.2">
      <c r="B44" s="383" t="s">
        <v>91</v>
      </c>
      <c r="C44" s="384"/>
      <c r="D44" s="183">
        <v>0</v>
      </c>
      <c r="E44" s="183">
        <f t="shared" ref="E44:O44" si="33">D44</f>
        <v>0</v>
      </c>
      <c r="F44" s="183">
        <f t="shared" si="33"/>
        <v>0</v>
      </c>
      <c r="G44" s="183">
        <f t="shared" si="33"/>
        <v>0</v>
      </c>
      <c r="H44" s="183">
        <f t="shared" si="33"/>
        <v>0</v>
      </c>
      <c r="I44" s="183">
        <f t="shared" si="33"/>
        <v>0</v>
      </c>
      <c r="J44" s="183">
        <f t="shared" si="33"/>
        <v>0</v>
      </c>
      <c r="K44" s="183">
        <f t="shared" si="33"/>
        <v>0</v>
      </c>
      <c r="L44" s="183">
        <f t="shared" si="33"/>
        <v>0</v>
      </c>
      <c r="M44" s="183">
        <f t="shared" si="33"/>
        <v>0</v>
      </c>
      <c r="N44" s="183">
        <f t="shared" si="33"/>
        <v>0</v>
      </c>
      <c r="O44" s="183">
        <f t="shared" si="33"/>
        <v>0</v>
      </c>
      <c r="P44" s="158"/>
      <c r="Q44" s="153"/>
      <c r="R44" s="184">
        <f>IF(R43=0,0,R42/R43)</f>
        <v>0</v>
      </c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9"/>
      <c r="AD44" s="149"/>
      <c r="AE44" s="150"/>
    </row>
    <row r="45" spans="2:31" ht="12" customHeight="1" x14ac:dyDescent="0.2">
      <c r="B45" s="350" t="s">
        <v>107</v>
      </c>
      <c r="C45" s="368">
        <v>0.14000000000000001</v>
      </c>
      <c r="D45" s="159">
        <f t="shared" ref="D45:O45" si="34">D46*D47</f>
        <v>0</v>
      </c>
      <c r="E45" s="159">
        <f t="shared" si="34"/>
        <v>0</v>
      </c>
      <c r="F45" s="159">
        <f t="shared" si="34"/>
        <v>0</v>
      </c>
      <c r="G45" s="159">
        <f t="shared" si="34"/>
        <v>0</v>
      </c>
      <c r="H45" s="159">
        <f t="shared" si="34"/>
        <v>0</v>
      </c>
      <c r="I45" s="159">
        <f t="shared" si="34"/>
        <v>0</v>
      </c>
      <c r="J45" s="159">
        <f t="shared" si="34"/>
        <v>0</v>
      </c>
      <c r="K45" s="159">
        <f t="shared" si="34"/>
        <v>0</v>
      </c>
      <c r="L45" s="159">
        <f t="shared" si="34"/>
        <v>0</v>
      </c>
      <c r="M45" s="159">
        <f t="shared" si="34"/>
        <v>0</v>
      </c>
      <c r="N45" s="159">
        <f t="shared" si="34"/>
        <v>0</v>
      </c>
      <c r="O45" s="159">
        <f t="shared" si="34"/>
        <v>0</v>
      </c>
      <c r="P45" s="160">
        <f>SUM(D45:O45)</f>
        <v>0</v>
      </c>
      <c r="Q45" s="153"/>
      <c r="R45" s="161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9"/>
      <c r="AD45" s="149"/>
      <c r="AE45" s="150"/>
    </row>
    <row r="46" spans="2:31" ht="12" customHeight="1" x14ac:dyDescent="0.2">
      <c r="B46" s="381" t="s">
        <v>109</v>
      </c>
      <c r="C46" s="382"/>
      <c r="D46" s="190">
        <v>0</v>
      </c>
      <c r="E46" s="190">
        <f>D46</f>
        <v>0</v>
      </c>
      <c r="F46" s="190">
        <f>E46</f>
        <v>0</v>
      </c>
      <c r="G46" s="190">
        <f t="shared" ref="G46:O46" si="35">F46</f>
        <v>0</v>
      </c>
      <c r="H46" s="190">
        <f t="shared" si="35"/>
        <v>0</v>
      </c>
      <c r="I46" s="190">
        <f t="shared" si="35"/>
        <v>0</v>
      </c>
      <c r="J46" s="190">
        <f t="shared" si="35"/>
        <v>0</v>
      </c>
      <c r="K46" s="190">
        <f t="shared" si="35"/>
        <v>0</v>
      </c>
      <c r="L46" s="190">
        <f t="shared" si="35"/>
        <v>0</v>
      </c>
      <c r="M46" s="190">
        <f t="shared" si="35"/>
        <v>0</v>
      </c>
      <c r="N46" s="190">
        <f t="shared" si="35"/>
        <v>0</v>
      </c>
      <c r="O46" s="190">
        <f t="shared" si="35"/>
        <v>0</v>
      </c>
      <c r="P46" s="191">
        <f>SUM(D46:O46)</f>
        <v>0</v>
      </c>
      <c r="Q46" s="153"/>
      <c r="R46" s="157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9"/>
      <c r="AD46" s="149"/>
      <c r="AE46" s="150"/>
    </row>
    <row r="47" spans="2:31" ht="12" customHeight="1" x14ac:dyDescent="0.2">
      <c r="B47" s="383" t="s">
        <v>110</v>
      </c>
      <c r="C47" s="391"/>
      <c r="D47" s="183">
        <v>0</v>
      </c>
      <c r="E47" s="183">
        <f t="shared" ref="E47:O48" si="36">D47</f>
        <v>0</v>
      </c>
      <c r="F47" s="183">
        <f t="shared" si="36"/>
        <v>0</v>
      </c>
      <c r="G47" s="183">
        <f t="shared" si="36"/>
        <v>0</v>
      </c>
      <c r="H47" s="183">
        <f t="shared" si="36"/>
        <v>0</v>
      </c>
      <c r="I47" s="183">
        <f t="shared" si="36"/>
        <v>0</v>
      </c>
      <c r="J47" s="183">
        <f t="shared" si="36"/>
        <v>0</v>
      </c>
      <c r="K47" s="183">
        <f t="shared" si="36"/>
        <v>0</v>
      </c>
      <c r="L47" s="183">
        <f t="shared" si="36"/>
        <v>0</v>
      </c>
      <c r="M47" s="183">
        <f t="shared" si="36"/>
        <v>0</v>
      </c>
      <c r="N47" s="183">
        <f t="shared" si="36"/>
        <v>0</v>
      </c>
      <c r="O47" s="183">
        <f t="shared" si="36"/>
        <v>0</v>
      </c>
      <c r="P47" s="158"/>
      <c r="Q47" s="153"/>
      <c r="R47" s="184">
        <f>IF(R46=0,0,R45/R46)</f>
        <v>0</v>
      </c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9"/>
      <c r="AD47" s="149"/>
      <c r="AE47" s="150"/>
    </row>
    <row r="48" spans="2:31" ht="12" customHeight="1" thickBot="1" x14ac:dyDescent="0.25">
      <c r="B48" s="356" t="s">
        <v>149</v>
      </c>
      <c r="C48" s="357">
        <v>0.14000000000000001</v>
      </c>
      <c r="D48" s="358">
        <v>0</v>
      </c>
      <c r="E48" s="358">
        <f>D48</f>
        <v>0</v>
      </c>
      <c r="F48" s="358">
        <f t="shared" si="36"/>
        <v>0</v>
      </c>
      <c r="G48" s="358">
        <f t="shared" si="36"/>
        <v>0</v>
      </c>
      <c r="H48" s="358">
        <f t="shared" si="36"/>
        <v>0</v>
      </c>
      <c r="I48" s="358">
        <f t="shared" si="36"/>
        <v>0</v>
      </c>
      <c r="J48" s="358">
        <f t="shared" si="36"/>
        <v>0</v>
      </c>
      <c r="K48" s="358">
        <f t="shared" si="36"/>
        <v>0</v>
      </c>
      <c r="L48" s="358">
        <f t="shared" si="36"/>
        <v>0</v>
      </c>
      <c r="M48" s="358">
        <f t="shared" si="36"/>
        <v>0</v>
      </c>
      <c r="N48" s="358">
        <f t="shared" si="36"/>
        <v>0</v>
      </c>
      <c r="O48" s="358">
        <f t="shared" si="36"/>
        <v>0</v>
      </c>
      <c r="P48" s="359">
        <f>SUM(D48:O48)</f>
        <v>0</v>
      </c>
      <c r="Q48" s="153"/>
      <c r="R48" s="360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9"/>
      <c r="AD48" s="149"/>
      <c r="AE48" s="150"/>
    </row>
    <row r="49" spans="2:31" ht="12" customHeight="1" thickTop="1" thickBot="1" x14ac:dyDescent="0.25">
      <c r="B49" s="165" t="s">
        <v>119</v>
      </c>
      <c r="C49" s="258"/>
      <c r="D49" s="198">
        <f>D39+D42+D45+D48</f>
        <v>0</v>
      </c>
      <c r="E49" s="198">
        <f t="shared" ref="E49:O49" si="37">E39+E42+E45+E48</f>
        <v>0</v>
      </c>
      <c r="F49" s="198">
        <f t="shared" si="37"/>
        <v>0</v>
      </c>
      <c r="G49" s="198">
        <f t="shared" si="37"/>
        <v>0</v>
      </c>
      <c r="H49" s="198">
        <f t="shared" si="37"/>
        <v>0</v>
      </c>
      <c r="I49" s="198">
        <f t="shared" si="37"/>
        <v>0</v>
      </c>
      <c r="J49" s="198">
        <f t="shared" si="37"/>
        <v>0</v>
      </c>
      <c r="K49" s="198">
        <f t="shared" si="37"/>
        <v>0</v>
      </c>
      <c r="L49" s="198">
        <f t="shared" si="37"/>
        <v>0</v>
      </c>
      <c r="M49" s="198">
        <f t="shared" si="37"/>
        <v>0</v>
      </c>
      <c r="N49" s="198">
        <f t="shared" si="37"/>
        <v>0</v>
      </c>
      <c r="O49" s="198">
        <f t="shared" si="37"/>
        <v>0</v>
      </c>
      <c r="P49" s="199">
        <f>SUM(D49:O49)</f>
        <v>0</v>
      </c>
      <c r="Q49" s="200"/>
      <c r="R49" s="203">
        <f>R39+R42+R45+R48</f>
        <v>0</v>
      </c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1"/>
      <c r="AD49" s="181"/>
      <c r="AE49" s="182"/>
    </row>
    <row r="50" spans="2:31" ht="6" customHeight="1" thickBot="1" x14ac:dyDescent="0.25">
      <c r="B50" s="175"/>
      <c r="C50" s="175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5"/>
      <c r="P50" s="175"/>
      <c r="Q50" s="175"/>
      <c r="R50" s="195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4"/>
    </row>
    <row r="51" spans="2:31" ht="12" customHeight="1" x14ac:dyDescent="0.2">
      <c r="B51" s="212" t="s">
        <v>158</v>
      </c>
      <c r="C51" s="259">
        <v>0.24</v>
      </c>
      <c r="D51" s="144">
        <f t="shared" ref="D51:P51" si="38">D38</f>
        <v>42370</v>
      </c>
      <c r="E51" s="144">
        <f t="shared" si="38"/>
        <v>42401</v>
      </c>
      <c r="F51" s="144">
        <f t="shared" si="38"/>
        <v>42432</v>
      </c>
      <c r="G51" s="144">
        <f t="shared" si="38"/>
        <v>42463</v>
      </c>
      <c r="H51" s="144">
        <f t="shared" si="38"/>
        <v>42494</v>
      </c>
      <c r="I51" s="144">
        <f t="shared" si="38"/>
        <v>42525</v>
      </c>
      <c r="J51" s="144">
        <f t="shared" si="38"/>
        <v>42556</v>
      </c>
      <c r="K51" s="144">
        <f t="shared" si="38"/>
        <v>42587</v>
      </c>
      <c r="L51" s="144">
        <f t="shared" si="38"/>
        <v>42618</v>
      </c>
      <c r="M51" s="144">
        <f t="shared" si="38"/>
        <v>42649</v>
      </c>
      <c r="N51" s="144">
        <f t="shared" si="38"/>
        <v>42680</v>
      </c>
      <c r="O51" s="144">
        <f t="shared" si="38"/>
        <v>42711</v>
      </c>
      <c r="P51" s="196" t="str">
        <f t="shared" si="38"/>
        <v>Yhteensä</v>
      </c>
      <c r="Q51" s="146"/>
      <c r="R51" s="179" t="s">
        <v>49</v>
      </c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9"/>
      <c r="AD51" s="149"/>
      <c r="AE51" s="150"/>
    </row>
    <row r="52" spans="2:31" ht="12" customHeight="1" x14ac:dyDescent="0.2">
      <c r="B52" s="387" t="s">
        <v>150</v>
      </c>
      <c r="C52" s="388"/>
      <c r="D52" s="210">
        <v>0</v>
      </c>
      <c r="E52" s="210">
        <f t="shared" ref="E52:O52" si="39">D52</f>
        <v>0</v>
      </c>
      <c r="F52" s="210">
        <f t="shared" si="39"/>
        <v>0</v>
      </c>
      <c r="G52" s="210">
        <f t="shared" si="39"/>
        <v>0</v>
      </c>
      <c r="H52" s="210">
        <f t="shared" si="39"/>
        <v>0</v>
      </c>
      <c r="I52" s="210">
        <f t="shared" si="39"/>
        <v>0</v>
      </c>
      <c r="J52" s="210">
        <f t="shared" si="39"/>
        <v>0</v>
      </c>
      <c r="K52" s="210">
        <f t="shared" si="39"/>
        <v>0</v>
      </c>
      <c r="L52" s="210">
        <f t="shared" si="39"/>
        <v>0</v>
      </c>
      <c r="M52" s="210">
        <f t="shared" si="39"/>
        <v>0</v>
      </c>
      <c r="N52" s="210">
        <f t="shared" si="39"/>
        <v>0</v>
      </c>
      <c r="O52" s="210">
        <f t="shared" si="39"/>
        <v>0</v>
      </c>
      <c r="P52" s="209">
        <f>SUM(D52:O52)</f>
        <v>0</v>
      </c>
      <c r="Q52" s="153"/>
      <c r="R52" s="154">
        <v>0</v>
      </c>
      <c r="S52" s="147"/>
      <c r="T52" s="148"/>
      <c r="U52" s="148"/>
      <c r="V52" s="148"/>
      <c r="W52" s="148"/>
      <c r="X52" s="148"/>
      <c r="Y52" s="148"/>
      <c r="Z52" s="148"/>
      <c r="AA52" s="148"/>
      <c r="AB52" s="148"/>
      <c r="AC52" s="149"/>
      <c r="AD52" s="149"/>
      <c r="AE52" s="150"/>
    </row>
    <row r="53" spans="2:31" ht="12" customHeight="1" x14ac:dyDescent="0.2">
      <c r="B53" s="389" t="s">
        <v>108</v>
      </c>
      <c r="C53" s="390"/>
      <c r="D53" s="183">
        <v>0</v>
      </c>
      <c r="E53" s="183">
        <f>D53</f>
        <v>0</v>
      </c>
      <c r="F53" s="183">
        <f t="shared" ref="F53:O53" si="40">E53</f>
        <v>0</v>
      </c>
      <c r="G53" s="183">
        <f t="shared" si="40"/>
        <v>0</v>
      </c>
      <c r="H53" s="183">
        <f t="shared" si="40"/>
        <v>0</v>
      </c>
      <c r="I53" s="183">
        <f t="shared" si="40"/>
        <v>0</v>
      </c>
      <c r="J53" s="183">
        <f t="shared" si="40"/>
        <v>0</v>
      </c>
      <c r="K53" s="183">
        <f t="shared" si="40"/>
        <v>0</v>
      </c>
      <c r="L53" s="183">
        <f t="shared" si="40"/>
        <v>0</v>
      </c>
      <c r="M53" s="183">
        <f t="shared" si="40"/>
        <v>0</v>
      </c>
      <c r="N53" s="183">
        <f t="shared" si="40"/>
        <v>0</v>
      </c>
      <c r="O53" s="183">
        <f t="shared" si="40"/>
        <v>0</v>
      </c>
      <c r="P53" s="185"/>
      <c r="Q53" s="153"/>
      <c r="R53" s="197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9"/>
      <c r="AD53" s="149"/>
      <c r="AE53" s="150"/>
    </row>
    <row r="54" spans="2:31" ht="12" customHeight="1" x14ac:dyDescent="0.2">
      <c r="B54" s="387" t="s">
        <v>151</v>
      </c>
      <c r="C54" s="388"/>
      <c r="D54" s="210">
        <v>0</v>
      </c>
      <c r="E54" s="210">
        <f t="shared" ref="E54:O57" si="41">D54</f>
        <v>0</v>
      </c>
      <c r="F54" s="210">
        <f t="shared" si="41"/>
        <v>0</v>
      </c>
      <c r="G54" s="210">
        <f t="shared" si="41"/>
        <v>0</v>
      </c>
      <c r="H54" s="210">
        <f t="shared" si="41"/>
        <v>0</v>
      </c>
      <c r="I54" s="210">
        <f t="shared" si="41"/>
        <v>0</v>
      </c>
      <c r="J54" s="210">
        <f t="shared" si="41"/>
        <v>0</v>
      </c>
      <c r="K54" s="210">
        <f t="shared" si="41"/>
        <v>0</v>
      </c>
      <c r="L54" s="210">
        <f t="shared" si="41"/>
        <v>0</v>
      </c>
      <c r="M54" s="210">
        <f t="shared" si="41"/>
        <v>0</v>
      </c>
      <c r="N54" s="210">
        <f t="shared" si="41"/>
        <v>0</v>
      </c>
      <c r="O54" s="210">
        <f t="shared" si="41"/>
        <v>0</v>
      </c>
      <c r="P54" s="211">
        <f>SUM(D54:O54)</f>
        <v>0</v>
      </c>
      <c r="Q54" s="153"/>
      <c r="R54" s="161"/>
      <c r="S54" s="148"/>
      <c r="T54" s="148">
        <v>0</v>
      </c>
      <c r="U54" s="148"/>
      <c r="V54" s="148"/>
      <c r="W54" s="148"/>
      <c r="X54" s="148"/>
      <c r="Y54" s="148"/>
      <c r="Z54" s="148"/>
      <c r="AA54" s="148"/>
      <c r="AB54" s="148"/>
      <c r="AC54" s="149"/>
      <c r="AD54" s="149"/>
      <c r="AE54" s="150"/>
    </row>
    <row r="55" spans="2:31" ht="12" customHeight="1" x14ac:dyDescent="0.2">
      <c r="B55" s="389" t="s">
        <v>108</v>
      </c>
      <c r="C55" s="390"/>
      <c r="D55" s="183">
        <v>0</v>
      </c>
      <c r="E55" s="183">
        <f t="shared" si="41"/>
        <v>0</v>
      </c>
      <c r="F55" s="183">
        <f t="shared" si="41"/>
        <v>0</v>
      </c>
      <c r="G55" s="183">
        <f t="shared" si="41"/>
        <v>0</v>
      </c>
      <c r="H55" s="183">
        <f t="shared" si="41"/>
        <v>0</v>
      </c>
      <c r="I55" s="183">
        <f t="shared" si="41"/>
        <v>0</v>
      </c>
      <c r="J55" s="183">
        <f t="shared" si="41"/>
        <v>0</v>
      </c>
      <c r="K55" s="183">
        <f t="shared" si="41"/>
        <v>0</v>
      </c>
      <c r="L55" s="183">
        <f t="shared" si="41"/>
        <v>0</v>
      </c>
      <c r="M55" s="183">
        <f t="shared" si="41"/>
        <v>0</v>
      </c>
      <c r="N55" s="183">
        <f t="shared" si="41"/>
        <v>0</v>
      </c>
      <c r="O55" s="183">
        <f t="shared" si="41"/>
        <v>0</v>
      </c>
      <c r="P55" s="158"/>
      <c r="Q55" s="153"/>
      <c r="R55" s="197"/>
      <c r="S55" s="149"/>
      <c r="T55" s="148"/>
      <c r="U55" s="148"/>
      <c r="V55" s="148"/>
      <c r="W55" s="148"/>
      <c r="X55" s="148"/>
      <c r="Y55" s="148"/>
      <c r="Z55" s="148"/>
      <c r="AA55" s="148"/>
      <c r="AB55" s="148"/>
      <c r="AC55" s="149"/>
      <c r="AD55" s="149"/>
      <c r="AE55" s="150"/>
    </row>
    <row r="56" spans="2:31" ht="12" customHeight="1" x14ac:dyDescent="0.2">
      <c r="B56" s="387" t="s">
        <v>152</v>
      </c>
      <c r="C56" s="388"/>
      <c r="D56" s="210">
        <v>0</v>
      </c>
      <c r="E56" s="210">
        <f t="shared" si="41"/>
        <v>0</v>
      </c>
      <c r="F56" s="210">
        <f t="shared" si="41"/>
        <v>0</v>
      </c>
      <c r="G56" s="210">
        <f t="shared" si="41"/>
        <v>0</v>
      </c>
      <c r="H56" s="210">
        <f t="shared" si="41"/>
        <v>0</v>
      </c>
      <c r="I56" s="210">
        <f t="shared" si="41"/>
        <v>0</v>
      </c>
      <c r="J56" s="210">
        <f t="shared" si="41"/>
        <v>0</v>
      </c>
      <c r="K56" s="210">
        <f t="shared" si="41"/>
        <v>0</v>
      </c>
      <c r="L56" s="210">
        <f t="shared" si="41"/>
        <v>0</v>
      </c>
      <c r="M56" s="210">
        <f t="shared" si="41"/>
        <v>0</v>
      </c>
      <c r="N56" s="210">
        <f t="shared" si="41"/>
        <v>0</v>
      </c>
      <c r="O56" s="210">
        <f t="shared" si="41"/>
        <v>0</v>
      </c>
      <c r="P56" s="211">
        <f>SUM(D56:O56)</f>
        <v>0</v>
      </c>
      <c r="Q56" s="153"/>
      <c r="R56" s="161"/>
      <c r="S56" s="149"/>
      <c r="T56" s="148"/>
      <c r="U56" s="148"/>
      <c r="V56" s="148"/>
      <c r="W56" s="148"/>
      <c r="X56" s="148"/>
      <c r="Y56" s="148"/>
      <c r="Z56" s="148"/>
      <c r="AA56" s="148"/>
      <c r="AB56" s="148"/>
      <c r="AC56" s="149"/>
      <c r="AD56" s="149"/>
      <c r="AE56" s="150"/>
    </row>
    <row r="57" spans="2:31" ht="12" customHeight="1" thickBot="1" x14ac:dyDescent="0.25">
      <c r="B57" s="397" t="s">
        <v>108</v>
      </c>
      <c r="C57" s="398"/>
      <c r="D57" s="187">
        <v>0</v>
      </c>
      <c r="E57" s="187">
        <f t="shared" si="41"/>
        <v>0</v>
      </c>
      <c r="F57" s="187">
        <f t="shared" si="41"/>
        <v>0</v>
      </c>
      <c r="G57" s="187">
        <f t="shared" si="41"/>
        <v>0</v>
      </c>
      <c r="H57" s="187">
        <f t="shared" si="41"/>
        <v>0</v>
      </c>
      <c r="I57" s="187">
        <f t="shared" si="41"/>
        <v>0</v>
      </c>
      <c r="J57" s="187">
        <f t="shared" si="41"/>
        <v>0</v>
      </c>
      <c r="K57" s="187">
        <f t="shared" si="41"/>
        <v>0</v>
      </c>
      <c r="L57" s="187">
        <f t="shared" si="41"/>
        <v>0</v>
      </c>
      <c r="M57" s="187">
        <f t="shared" si="41"/>
        <v>0</v>
      </c>
      <c r="N57" s="187">
        <f t="shared" si="41"/>
        <v>0</v>
      </c>
      <c r="O57" s="187">
        <f t="shared" si="41"/>
        <v>0</v>
      </c>
      <c r="P57" s="164"/>
      <c r="Q57" s="153"/>
      <c r="R57" s="193">
        <v>0</v>
      </c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9"/>
      <c r="AD57" s="149"/>
      <c r="AE57" s="150"/>
    </row>
    <row r="58" spans="2:31" ht="12" customHeight="1" thickTop="1" thickBot="1" x14ac:dyDescent="0.25">
      <c r="B58" s="165" t="s">
        <v>119</v>
      </c>
      <c r="C58" s="258"/>
      <c r="D58" s="198">
        <f>D52*D53+D54*D55+D56*D57</f>
        <v>0</v>
      </c>
      <c r="E58" s="198">
        <f t="shared" ref="E58:O58" si="42">E52*E53+E54*E55+E56*E57</f>
        <v>0</v>
      </c>
      <c r="F58" s="198">
        <f t="shared" si="42"/>
        <v>0</v>
      </c>
      <c r="G58" s="198">
        <f t="shared" si="42"/>
        <v>0</v>
      </c>
      <c r="H58" s="198">
        <f t="shared" si="42"/>
        <v>0</v>
      </c>
      <c r="I58" s="198">
        <f t="shared" si="42"/>
        <v>0</v>
      </c>
      <c r="J58" s="198">
        <f t="shared" si="42"/>
        <v>0</v>
      </c>
      <c r="K58" s="198">
        <f t="shared" si="42"/>
        <v>0</v>
      </c>
      <c r="L58" s="198">
        <f t="shared" si="42"/>
        <v>0</v>
      </c>
      <c r="M58" s="198">
        <f t="shared" si="42"/>
        <v>0</v>
      </c>
      <c r="N58" s="198">
        <f t="shared" si="42"/>
        <v>0</v>
      </c>
      <c r="O58" s="198">
        <f t="shared" si="42"/>
        <v>0</v>
      </c>
      <c r="P58" s="199">
        <f>SUM(D58:O58)</f>
        <v>0</v>
      </c>
      <c r="Q58" s="200"/>
      <c r="R58" s="201">
        <f>SUM(R52:R57)</f>
        <v>0</v>
      </c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1"/>
      <c r="AD58" s="181"/>
      <c r="AE58" s="182"/>
    </row>
    <row r="59" spans="2:31" ht="6" customHeight="1" x14ac:dyDescent="0.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80"/>
      <c r="R59" s="79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6"/>
      <c r="AD59" s="136"/>
      <c r="AE59" s="136"/>
    </row>
    <row r="60" spans="2:31" x14ac:dyDescent="0.2">
      <c r="D60" s="10"/>
      <c r="E60" s="10"/>
      <c r="F60" s="10"/>
      <c r="G60" s="11"/>
      <c r="H60" s="10"/>
      <c r="I60" s="10"/>
      <c r="J60" s="10"/>
      <c r="K60" s="10"/>
      <c r="L60" s="347"/>
      <c r="M60" s="347"/>
      <c r="N60" s="347"/>
      <c r="O60" s="347"/>
      <c r="P60" s="341" t="s">
        <v>142</v>
      </c>
    </row>
    <row r="61" spans="2:31" ht="12.75" customHeight="1" x14ac:dyDescent="0.2">
      <c r="D61" s="10"/>
      <c r="E61" s="10"/>
      <c r="F61" s="10"/>
      <c r="G61" s="10"/>
      <c r="H61" s="10"/>
      <c r="I61" s="10"/>
      <c r="J61" s="10"/>
      <c r="K61" s="10"/>
      <c r="L61" s="394" t="s">
        <v>163</v>
      </c>
      <c r="M61" s="394"/>
      <c r="N61" s="394"/>
      <c r="O61" s="394"/>
      <c r="P61" s="394"/>
      <c r="Q61" s="342"/>
    </row>
    <row r="62" spans="2:31" x14ac:dyDescent="0.2">
      <c r="D62" s="10"/>
      <c r="E62" s="10"/>
      <c r="F62" s="10"/>
      <c r="G62" s="10"/>
      <c r="H62" s="10"/>
      <c r="I62" s="10"/>
      <c r="J62" s="10"/>
      <c r="K62" s="10"/>
      <c r="L62" s="394"/>
      <c r="M62" s="394"/>
      <c r="N62" s="394"/>
      <c r="O62" s="394"/>
      <c r="P62" s="394"/>
    </row>
    <row r="63" spans="2:31" x14ac:dyDescent="0.2">
      <c r="D63" s="10"/>
      <c r="E63" s="10"/>
      <c r="F63" s="10"/>
      <c r="G63" s="10"/>
      <c r="H63" s="10"/>
      <c r="I63" s="10"/>
      <c r="J63" s="344"/>
      <c r="K63" s="10"/>
      <c r="L63" s="10"/>
      <c r="M63" s="10"/>
      <c r="N63" s="10"/>
    </row>
    <row r="64" spans="2:31" x14ac:dyDescent="0.2"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91" spans="2:2" x14ac:dyDescent="0.2">
      <c r="B91" s="346">
        <v>42282</v>
      </c>
    </row>
  </sheetData>
  <sheetProtection algorithmName="SHA-512" hashValue="TVCVdVY+/eRuTG0mm2+tyZIDmkNTsUiTmXju5UyT3eXTJ+TfiXfiTDjDizeXF1oJpw6obbtQxYh0jVCCGYS9vw==" saltValue="ge4oCb0oezWsa8MyCUH8Pw==" spinCount="100000" sheet="1" objects="1" scenarios="1" selectLockedCells="1" selectUnlockedCells="1"/>
  <mergeCells count="40">
    <mergeCell ref="B3:D3"/>
    <mergeCell ref="F3:L3"/>
    <mergeCell ref="R2:S2"/>
    <mergeCell ref="U2:V2"/>
    <mergeCell ref="O3:P3"/>
    <mergeCell ref="L61:P62"/>
    <mergeCell ref="B10:C10"/>
    <mergeCell ref="B11:C11"/>
    <mergeCell ref="B32:C32"/>
    <mergeCell ref="B24:C24"/>
    <mergeCell ref="B25:C25"/>
    <mergeCell ref="B26:C26"/>
    <mergeCell ref="B27:C27"/>
    <mergeCell ref="B13:C13"/>
    <mergeCell ref="B57:C57"/>
    <mergeCell ref="B29:C29"/>
    <mergeCell ref="B30:C30"/>
    <mergeCell ref="B35:C35"/>
    <mergeCell ref="B52:C52"/>
    <mergeCell ref="B53:C53"/>
    <mergeCell ref="B54:C54"/>
    <mergeCell ref="B56:C56"/>
    <mergeCell ref="B34:C34"/>
    <mergeCell ref="B14:C14"/>
    <mergeCell ref="B43:C43"/>
    <mergeCell ref="B40:C40"/>
    <mergeCell ref="B55:C55"/>
    <mergeCell ref="B28:C28"/>
    <mergeCell ref="B17:C17"/>
    <mergeCell ref="B47:C47"/>
    <mergeCell ref="B46:C46"/>
    <mergeCell ref="B33:C33"/>
    <mergeCell ref="B19:C19"/>
    <mergeCell ref="B16:C16"/>
    <mergeCell ref="B7:C7"/>
    <mergeCell ref="B8:C8"/>
    <mergeCell ref="B20:C20"/>
    <mergeCell ref="B31:C31"/>
    <mergeCell ref="B44:C44"/>
    <mergeCell ref="B41:C4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 alignWithMargins="0"/>
  <colBreaks count="1" manualBreakCount="1">
    <brk id="16" min="2" max="57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2:AE55"/>
  <sheetViews>
    <sheetView showGridLines="0" showZeros="0" zoomScaleNormal="100" workbookViewId="0">
      <selection activeCell="D15" sqref="D15"/>
    </sheetView>
  </sheetViews>
  <sheetFormatPr defaultRowHeight="12.75" x14ac:dyDescent="0.2"/>
  <cols>
    <col min="2" max="2" width="23.7109375" customWidth="1"/>
    <col min="3" max="3" width="4.85546875" customWidth="1"/>
    <col min="4" max="15" width="9.140625" customWidth="1"/>
    <col min="16" max="16" width="9.7109375" customWidth="1"/>
    <col min="17" max="17" width="3.140625" customWidth="1"/>
    <col min="18" max="18" width="12.5703125" customWidth="1"/>
  </cols>
  <sheetData>
    <row r="2" spans="2:31" ht="14.25" x14ac:dyDescent="0.2">
      <c r="R2" s="421" t="s">
        <v>143</v>
      </c>
      <c r="S2" s="422"/>
    </row>
    <row r="3" spans="2:31" ht="20.25" x14ac:dyDescent="0.3">
      <c r="B3" s="411" t="str">
        <f>'Vaihe 1.Tuotantotulot ja -menot'!B3:E3</f>
        <v>Esimerkki</v>
      </c>
      <c r="C3" s="411"/>
      <c r="D3" s="411"/>
      <c r="E3" s="411"/>
      <c r="F3" s="402" t="s">
        <v>146</v>
      </c>
      <c r="G3" s="402"/>
      <c r="H3" s="402"/>
      <c r="I3" s="402"/>
      <c r="J3" s="402"/>
      <c r="K3" s="402"/>
      <c r="L3" s="402"/>
      <c r="M3" s="8"/>
      <c r="N3" s="8"/>
      <c r="O3" s="8"/>
      <c r="P3" s="8"/>
      <c r="Q3" s="23"/>
      <c r="R3" s="23"/>
      <c r="S3" s="26"/>
      <c r="T3" s="25"/>
      <c r="U3" s="25"/>
      <c r="V3" s="25"/>
      <c r="W3" s="25"/>
      <c r="X3" s="25"/>
      <c r="Y3" s="25"/>
      <c r="Z3" s="25"/>
      <c r="AA3" s="25"/>
      <c r="AB3" s="25"/>
      <c r="AC3" s="27"/>
      <c r="AD3" s="27"/>
      <c r="AE3" s="27"/>
    </row>
    <row r="4" spans="2:31" ht="13.5" thickBot="1" x14ac:dyDescent="0.25">
      <c r="B4" s="267" t="str">
        <f>'Vaihe 1.Tuotantotulot ja -menot'!O3</f>
        <v>pp.kk.vvvv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3"/>
      <c r="R4" s="23"/>
      <c r="S4" s="362"/>
      <c r="T4" s="363"/>
      <c r="U4" s="363"/>
      <c r="V4" s="363"/>
      <c r="W4" s="363"/>
      <c r="X4" s="363"/>
      <c r="Y4" s="363"/>
      <c r="Z4" s="363"/>
      <c r="AA4" s="363"/>
      <c r="AB4" s="363"/>
      <c r="AC4" s="364"/>
      <c r="AD4" s="364"/>
      <c r="AE4" s="364"/>
    </row>
    <row r="5" spans="2:31" x14ac:dyDescent="0.2">
      <c r="B5" s="54" t="s">
        <v>40</v>
      </c>
      <c r="C5" s="42" t="s">
        <v>16</v>
      </c>
      <c r="D5" s="116">
        <f t="shared" ref="D5:P5" si="0">D38</f>
        <v>42370</v>
      </c>
      <c r="E5" s="116">
        <f t="shared" si="0"/>
        <v>42401</v>
      </c>
      <c r="F5" s="116">
        <f t="shared" si="0"/>
        <v>42432</v>
      </c>
      <c r="G5" s="116">
        <f t="shared" si="0"/>
        <v>42463</v>
      </c>
      <c r="H5" s="116">
        <f t="shared" si="0"/>
        <v>42494</v>
      </c>
      <c r="I5" s="116">
        <f t="shared" si="0"/>
        <v>42525</v>
      </c>
      <c r="J5" s="116">
        <f t="shared" si="0"/>
        <v>42556</v>
      </c>
      <c r="K5" s="116">
        <f t="shared" si="0"/>
        <v>42587</v>
      </c>
      <c r="L5" s="116">
        <f t="shared" si="0"/>
        <v>42618</v>
      </c>
      <c r="M5" s="116">
        <f t="shared" si="0"/>
        <v>42649</v>
      </c>
      <c r="N5" s="116">
        <f t="shared" si="0"/>
        <v>42680</v>
      </c>
      <c r="O5" s="116">
        <f t="shared" si="0"/>
        <v>42711</v>
      </c>
      <c r="P5" s="56" t="str">
        <f t="shared" si="0"/>
        <v>YHT</v>
      </c>
      <c r="Q5" s="57"/>
      <c r="R5" s="85" t="str">
        <f>R38</f>
        <v>Edell. kausi</v>
      </c>
      <c r="S5" s="361" t="s">
        <v>6</v>
      </c>
      <c r="T5" s="169"/>
      <c r="U5" s="169"/>
      <c r="V5" s="169"/>
      <c r="W5" s="169"/>
      <c r="X5" s="169"/>
      <c r="Y5" s="169"/>
      <c r="Z5" s="169"/>
      <c r="AA5" s="169"/>
      <c r="AB5" s="169"/>
      <c r="AC5" s="170"/>
      <c r="AD5" s="170"/>
      <c r="AE5" s="171"/>
    </row>
    <row r="6" spans="2:31" x14ac:dyDescent="0.2">
      <c r="B6" s="87" t="s">
        <v>115</v>
      </c>
      <c r="C6" s="88">
        <v>28</v>
      </c>
      <c r="D6" s="89">
        <v>0</v>
      </c>
      <c r="E6" s="89">
        <f>D6</f>
        <v>0</v>
      </c>
      <c r="F6" s="89">
        <f t="shared" ref="F6:O6" si="1">E6</f>
        <v>0</v>
      </c>
      <c r="G6" s="89">
        <f t="shared" si="1"/>
        <v>0</v>
      </c>
      <c r="H6" s="89">
        <f t="shared" si="1"/>
        <v>0</v>
      </c>
      <c r="I6" s="89">
        <f t="shared" si="1"/>
        <v>0</v>
      </c>
      <c r="J6" s="89">
        <f t="shared" si="1"/>
        <v>0</v>
      </c>
      <c r="K6" s="89">
        <f t="shared" si="1"/>
        <v>0</v>
      </c>
      <c r="L6" s="89">
        <f t="shared" si="1"/>
        <v>0</v>
      </c>
      <c r="M6" s="89">
        <f t="shared" si="1"/>
        <v>0</v>
      </c>
      <c r="N6" s="89">
        <f t="shared" si="1"/>
        <v>0</v>
      </c>
      <c r="O6" s="89">
        <f t="shared" si="1"/>
        <v>0</v>
      </c>
      <c r="P6" s="90">
        <f>SUM(D6:O6)</f>
        <v>0</v>
      </c>
      <c r="Q6" s="91"/>
      <c r="R6" s="92"/>
      <c r="S6" s="86"/>
      <c r="T6" s="67"/>
      <c r="U6" s="67"/>
      <c r="V6" s="67"/>
      <c r="W6" s="67"/>
      <c r="X6" s="67"/>
      <c r="Y6" s="67"/>
      <c r="Z6" s="67"/>
      <c r="AA6" s="67"/>
      <c r="AB6" s="67"/>
      <c r="AC6" s="68"/>
      <c r="AD6" s="68"/>
      <c r="AE6" s="69"/>
    </row>
    <row r="7" spans="2:31" x14ac:dyDescent="0.2">
      <c r="B7" s="414" t="s">
        <v>116</v>
      </c>
      <c r="C7" s="416"/>
      <c r="D7" s="64"/>
      <c r="E7" s="64">
        <f>D7</f>
        <v>0</v>
      </c>
      <c r="F7" s="64">
        <f t="shared" ref="F7:O7" si="2">E7</f>
        <v>0</v>
      </c>
      <c r="G7" s="64">
        <f t="shared" si="2"/>
        <v>0</v>
      </c>
      <c r="H7" s="64">
        <f t="shared" si="2"/>
        <v>0</v>
      </c>
      <c r="I7" s="64">
        <f t="shared" si="2"/>
        <v>0</v>
      </c>
      <c r="J7" s="64">
        <f t="shared" si="2"/>
        <v>0</v>
      </c>
      <c r="K7" s="64">
        <f t="shared" si="2"/>
        <v>0</v>
      </c>
      <c r="L7" s="64">
        <f t="shared" si="2"/>
        <v>0</v>
      </c>
      <c r="M7" s="64">
        <f t="shared" si="2"/>
        <v>0</v>
      </c>
      <c r="N7" s="64">
        <f t="shared" si="2"/>
        <v>0</v>
      </c>
      <c r="O7" s="64">
        <f t="shared" si="2"/>
        <v>0</v>
      </c>
      <c r="P7" s="65">
        <f>SUM(D7:O7)</f>
        <v>0</v>
      </c>
      <c r="Q7" s="62"/>
      <c r="R7" s="66"/>
      <c r="S7" s="86"/>
      <c r="T7" s="67"/>
      <c r="U7" s="67"/>
      <c r="V7" s="67"/>
      <c r="W7" s="67"/>
      <c r="X7" s="67"/>
      <c r="Y7" s="67"/>
      <c r="Z7" s="67"/>
      <c r="AA7" s="67"/>
      <c r="AB7" s="67"/>
      <c r="AC7" s="68"/>
      <c r="AD7" s="68"/>
      <c r="AE7" s="69"/>
    </row>
    <row r="8" spans="2:31" x14ac:dyDescent="0.2">
      <c r="B8" s="93" t="s">
        <v>46</v>
      </c>
      <c r="C8" s="94">
        <v>20</v>
      </c>
      <c r="D8" s="64">
        <v>0</v>
      </c>
      <c r="E8" s="64">
        <f>D8</f>
        <v>0</v>
      </c>
      <c r="F8" s="64">
        <f t="shared" ref="F8:O8" si="3">E8</f>
        <v>0</v>
      </c>
      <c r="G8" s="64">
        <f t="shared" si="3"/>
        <v>0</v>
      </c>
      <c r="H8" s="64">
        <f t="shared" si="3"/>
        <v>0</v>
      </c>
      <c r="I8" s="64">
        <f t="shared" si="3"/>
        <v>0</v>
      </c>
      <c r="J8" s="64">
        <f t="shared" si="3"/>
        <v>0</v>
      </c>
      <c r="K8" s="64">
        <f t="shared" si="3"/>
        <v>0</v>
      </c>
      <c r="L8" s="64">
        <f t="shared" si="3"/>
        <v>0</v>
      </c>
      <c r="M8" s="64">
        <f t="shared" si="3"/>
        <v>0</v>
      </c>
      <c r="N8" s="64">
        <f t="shared" si="3"/>
        <v>0</v>
      </c>
      <c r="O8" s="64">
        <f t="shared" si="3"/>
        <v>0</v>
      </c>
      <c r="P8" s="65">
        <f>SUM(D8:O8)</f>
        <v>0</v>
      </c>
      <c r="Q8" s="62"/>
      <c r="R8" s="66"/>
      <c r="S8" s="86"/>
      <c r="T8" s="67"/>
      <c r="U8" s="67"/>
      <c r="V8" s="67"/>
      <c r="W8" s="67"/>
      <c r="X8" s="67"/>
      <c r="Y8" s="67"/>
      <c r="Z8" s="67"/>
      <c r="AA8" s="67"/>
      <c r="AB8" s="67"/>
      <c r="AC8" s="68"/>
      <c r="AD8" s="68"/>
      <c r="AE8" s="69"/>
    </row>
    <row r="9" spans="2:31" x14ac:dyDescent="0.2">
      <c r="B9" s="414" t="s">
        <v>43</v>
      </c>
      <c r="C9" s="415"/>
      <c r="D9" s="64"/>
      <c r="E9" s="64">
        <f>D9</f>
        <v>0</v>
      </c>
      <c r="F9" s="64">
        <f t="shared" ref="F9:O9" si="4">E9</f>
        <v>0</v>
      </c>
      <c r="G9" s="64">
        <f t="shared" si="4"/>
        <v>0</v>
      </c>
      <c r="H9" s="64">
        <f t="shared" si="4"/>
        <v>0</v>
      </c>
      <c r="I9" s="64">
        <f t="shared" si="4"/>
        <v>0</v>
      </c>
      <c r="J9" s="64">
        <f t="shared" si="4"/>
        <v>0</v>
      </c>
      <c r="K9" s="64">
        <f t="shared" si="4"/>
        <v>0</v>
      </c>
      <c r="L9" s="64">
        <f t="shared" si="4"/>
        <v>0</v>
      </c>
      <c r="M9" s="64">
        <f t="shared" si="4"/>
        <v>0</v>
      </c>
      <c r="N9" s="64">
        <f t="shared" si="4"/>
        <v>0</v>
      </c>
      <c r="O9" s="64">
        <f t="shared" si="4"/>
        <v>0</v>
      </c>
      <c r="P9" s="65">
        <f>SUM(D9:O9)</f>
        <v>0</v>
      </c>
      <c r="Q9" s="62"/>
      <c r="R9" s="66"/>
      <c r="S9" s="86"/>
      <c r="T9" s="67"/>
      <c r="U9" s="67"/>
      <c r="V9" s="67"/>
      <c r="W9" s="67"/>
      <c r="X9" s="67"/>
      <c r="Y9" s="67"/>
      <c r="Z9" s="67"/>
      <c r="AA9" s="67"/>
      <c r="AB9" s="67"/>
      <c r="AC9" s="68"/>
      <c r="AD9" s="68"/>
      <c r="AE9" s="69"/>
    </row>
    <row r="10" spans="2:31" ht="13.5" thickBot="1" x14ac:dyDescent="0.25">
      <c r="B10" s="95" t="s">
        <v>47</v>
      </c>
      <c r="C10" s="213">
        <v>6.85</v>
      </c>
      <c r="D10" s="96">
        <f>(D8+D9)*$C10%</f>
        <v>0</v>
      </c>
      <c r="E10" s="96">
        <f t="shared" ref="E10:O10" si="5">(E8+E9)*$C10%</f>
        <v>0</v>
      </c>
      <c r="F10" s="96">
        <f t="shared" si="5"/>
        <v>0</v>
      </c>
      <c r="G10" s="96">
        <f t="shared" si="5"/>
        <v>0</v>
      </c>
      <c r="H10" s="96">
        <f t="shared" si="5"/>
        <v>0</v>
      </c>
      <c r="I10" s="96">
        <f t="shared" si="5"/>
        <v>0</v>
      </c>
      <c r="J10" s="96">
        <f t="shared" si="5"/>
        <v>0</v>
      </c>
      <c r="K10" s="96">
        <f t="shared" si="5"/>
        <v>0</v>
      </c>
      <c r="L10" s="96">
        <f t="shared" si="5"/>
        <v>0</v>
      </c>
      <c r="M10" s="96">
        <f t="shared" si="5"/>
        <v>0</v>
      </c>
      <c r="N10" s="96">
        <f t="shared" si="5"/>
        <v>0</v>
      </c>
      <c r="O10" s="96">
        <f t="shared" si="5"/>
        <v>0</v>
      </c>
      <c r="P10" s="97">
        <f>SUM(D10:O10)</f>
        <v>0</v>
      </c>
      <c r="Q10" s="62"/>
      <c r="R10" s="98">
        <f>SUM(R6:R9)</f>
        <v>0</v>
      </c>
      <c r="S10" s="86"/>
      <c r="T10" s="67"/>
      <c r="U10" s="67"/>
      <c r="V10" s="67"/>
      <c r="W10" s="67"/>
      <c r="X10" s="67"/>
      <c r="Y10" s="67"/>
      <c r="Z10" s="67"/>
      <c r="AA10" s="67"/>
      <c r="AB10" s="67"/>
      <c r="AC10" s="68"/>
      <c r="AD10" s="68"/>
      <c r="AE10" s="69"/>
    </row>
    <row r="11" spans="2:31" ht="6" customHeight="1" thickBot="1" x14ac:dyDescent="0.25">
      <c r="B11" s="79"/>
      <c r="C11" s="7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79"/>
      <c r="Q11" s="80"/>
      <c r="R11" s="99"/>
      <c r="S11" s="81"/>
      <c r="T11" s="82"/>
      <c r="U11" s="82"/>
      <c r="V11" s="82"/>
      <c r="W11" s="82"/>
      <c r="X11" s="82"/>
      <c r="Y11" s="82"/>
      <c r="Z11" s="82"/>
      <c r="AA11" s="82"/>
      <c r="AB11" s="82"/>
      <c r="AC11" s="83"/>
      <c r="AD11" s="83"/>
      <c r="AE11" s="84"/>
    </row>
    <row r="12" spans="2:31" x14ac:dyDescent="0.2">
      <c r="B12" s="100" t="s">
        <v>54</v>
      </c>
      <c r="C12" s="101"/>
      <c r="D12" s="116">
        <f>D5</f>
        <v>42370</v>
      </c>
      <c r="E12" s="116">
        <f t="shared" ref="E12:P12" si="6">E5</f>
        <v>42401</v>
      </c>
      <c r="F12" s="116">
        <f>F5</f>
        <v>42432</v>
      </c>
      <c r="G12" s="116">
        <f t="shared" si="6"/>
        <v>42463</v>
      </c>
      <c r="H12" s="116">
        <f t="shared" si="6"/>
        <v>42494</v>
      </c>
      <c r="I12" s="116">
        <f t="shared" si="6"/>
        <v>42525</v>
      </c>
      <c r="J12" s="116">
        <f t="shared" si="6"/>
        <v>42556</v>
      </c>
      <c r="K12" s="116">
        <f t="shared" si="6"/>
        <v>42587</v>
      </c>
      <c r="L12" s="116">
        <f t="shared" si="6"/>
        <v>42618</v>
      </c>
      <c r="M12" s="116">
        <f t="shared" si="6"/>
        <v>42649</v>
      </c>
      <c r="N12" s="116">
        <f t="shared" si="6"/>
        <v>42680</v>
      </c>
      <c r="O12" s="116">
        <f t="shared" si="6"/>
        <v>42711</v>
      </c>
      <c r="P12" s="56" t="str">
        <f t="shared" si="6"/>
        <v>YHT</v>
      </c>
      <c r="Q12" s="57"/>
      <c r="R12" s="85" t="str">
        <f>R5</f>
        <v>Edell. kausi</v>
      </c>
      <c r="S12" s="86"/>
      <c r="T12" s="67"/>
      <c r="U12" s="67"/>
      <c r="V12" s="67"/>
      <c r="W12" s="67"/>
      <c r="X12" s="67"/>
      <c r="Y12" s="67"/>
      <c r="Z12" s="67"/>
      <c r="AA12" s="67"/>
      <c r="AB12" s="67"/>
      <c r="AC12" s="68"/>
      <c r="AD12" s="68"/>
      <c r="AE12" s="69"/>
    </row>
    <row r="13" spans="2:31" x14ac:dyDescent="0.2">
      <c r="B13" s="407" t="s">
        <v>111</v>
      </c>
      <c r="C13" s="408"/>
      <c r="D13" s="102">
        <v>0</v>
      </c>
      <c r="E13" s="102">
        <f>D13</f>
        <v>0</v>
      </c>
      <c r="F13" s="102">
        <f t="shared" ref="F13:O13" si="7">E13</f>
        <v>0</v>
      </c>
      <c r="G13" s="102">
        <f t="shared" si="7"/>
        <v>0</v>
      </c>
      <c r="H13" s="102">
        <f t="shared" si="7"/>
        <v>0</v>
      </c>
      <c r="I13" s="102">
        <f t="shared" si="7"/>
        <v>0</v>
      </c>
      <c r="J13" s="102">
        <f t="shared" si="7"/>
        <v>0</v>
      </c>
      <c r="K13" s="102">
        <f t="shared" si="7"/>
        <v>0</v>
      </c>
      <c r="L13" s="102">
        <f t="shared" si="7"/>
        <v>0</v>
      </c>
      <c r="M13" s="102">
        <f t="shared" si="7"/>
        <v>0</v>
      </c>
      <c r="N13" s="102">
        <f t="shared" si="7"/>
        <v>0</v>
      </c>
      <c r="O13" s="102">
        <f t="shared" si="7"/>
        <v>0</v>
      </c>
      <c r="P13" s="61">
        <f>SUM(D13:O13)</f>
        <v>0</v>
      </c>
      <c r="Q13" s="62"/>
      <c r="R13" s="103">
        <v>0</v>
      </c>
      <c r="S13" s="86"/>
      <c r="T13" s="67"/>
      <c r="U13" s="67"/>
      <c r="V13" s="67"/>
      <c r="W13" s="67"/>
      <c r="X13" s="67"/>
      <c r="Y13" s="67"/>
      <c r="Z13" s="67"/>
      <c r="AA13" s="67"/>
      <c r="AB13" s="67"/>
      <c r="AC13" s="68"/>
      <c r="AD13" s="68"/>
      <c r="AE13" s="69"/>
    </row>
    <row r="14" spans="2:31" x14ac:dyDescent="0.2">
      <c r="B14" s="412" t="s">
        <v>71</v>
      </c>
      <c r="C14" s="413"/>
      <c r="D14" s="64">
        <v>0</v>
      </c>
      <c r="E14" s="64">
        <f>D14</f>
        <v>0</v>
      </c>
      <c r="F14" s="64">
        <f t="shared" ref="F14:O14" si="8">E14</f>
        <v>0</v>
      </c>
      <c r="G14" s="64">
        <f t="shared" si="8"/>
        <v>0</v>
      </c>
      <c r="H14" s="64">
        <f t="shared" si="8"/>
        <v>0</v>
      </c>
      <c r="I14" s="64">
        <f t="shared" si="8"/>
        <v>0</v>
      </c>
      <c r="J14" s="64">
        <f t="shared" si="8"/>
        <v>0</v>
      </c>
      <c r="K14" s="64">
        <f t="shared" si="8"/>
        <v>0</v>
      </c>
      <c r="L14" s="64">
        <f t="shared" si="8"/>
        <v>0</v>
      </c>
      <c r="M14" s="64">
        <f t="shared" si="8"/>
        <v>0</v>
      </c>
      <c r="N14" s="64">
        <f t="shared" si="8"/>
        <v>0</v>
      </c>
      <c r="O14" s="64">
        <f t="shared" si="8"/>
        <v>0</v>
      </c>
      <c r="P14" s="65">
        <f t="shared" ref="P14:P22" si="9">SUM(D14:O14)</f>
        <v>0</v>
      </c>
      <c r="Q14" s="62"/>
      <c r="R14" s="66"/>
      <c r="S14" s="86"/>
      <c r="T14" s="67"/>
      <c r="U14" s="67"/>
      <c r="V14" s="67"/>
      <c r="W14" s="67"/>
      <c r="X14" s="67"/>
      <c r="Y14" s="67"/>
      <c r="Z14" s="67"/>
      <c r="AA14" s="67"/>
      <c r="AB14" s="67"/>
      <c r="AC14" s="68"/>
      <c r="AD14" s="68"/>
      <c r="AE14" s="69"/>
    </row>
    <row r="15" spans="2:31" x14ac:dyDescent="0.2">
      <c r="B15" s="412" t="s">
        <v>50</v>
      </c>
      <c r="C15" s="413"/>
      <c r="D15" s="64"/>
      <c r="E15" s="64">
        <f t="shared" ref="E15:O21" si="10">D15</f>
        <v>0</v>
      </c>
      <c r="F15" s="64">
        <f t="shared" si="10"/>
        <v>0</v>
      </c>
      <c r="G15" s="64">
        <f t="shared" si="10"/>
        <v>0</v>
      </c>
      <c r="H15" s="64">
        <f t="shared" si="10"/>
        <v>0</v>
      </c>
      <c r="I15" s="64">
        <f t="shared" si="10"/>
        <v>0</v>
      </c>
      <c r="J15" s="64">
        <f t="shared" si="10"/>
        <v>0</v>
      </c>
      <c r="K15" s="64">
        <f t="shared" si="10"/>
        <v>0</v>
      </c>
      <c r="L15" s="64">
        <f t="shared" si="10"/>
        <v>0</v>
      </c>
      <c r="M15" s="64">
        <f t="shared" si="10"/>
        <v>0</v>
      </c>
      <c r="N15" s="64">
        <f t="shared" si="10"/>
        <v>0</v>
      </c>
      <c r="O15" s="64">
        <f t="shared" si="10"/>
        <v>0</v>
      </c>
      <c r="P15" s="65">
        <f t="shared" si="9"/>
        <v>0</v>
      </c>
      <c r="Q15" s="62"/>
      <c r="R15" s="66"/>
      <c r="S15" s="86"/>
      <c r="T15" s="67"/>
      <c r="U15" s="67"/>
      <c r="V15" s="67"/>
      <c r="W15" s="67"/>
      <c r="X15" s="67"/>
      <c r="Y15" s="67"/>
      <c r="Z15" s="67"/>
      <c r="AA15" s="67"/>
      <c r="AB15" s="67"/>
      <c r="AC15" s="68"/>
      <c r="AD15" s="68"/>
      <c r="AE15" s="69"/>
    </row>
    <row r="16" spans="2:31" x14ac:dyDescent="0.2">
      <c r="B16" s="412" t="s">
        <v>72</v>
      </c>
      <c r="C16" s="413"/>
      <c r="D16" s="64"/>
      <c r="E16" s="64">
        <f t="shared" si="10"/>
        <v>0</v>
      </c>
      <c r="F16" s="64">
        <f t="shared" si="10"/>
        <v>0</v>
      </c>
      <c r="G16" s="64">
        <f t="shared" si="10"/>
        <v>0</v>
      </c>
      <c r="H16" s="64">
        <f t="shared" si="10"/>
        <v>0</v>
      </c>
      <c r="I16" s="64">
        <f t="shared" si="10"/>
        <v>0</v>
      </c>
      <c r="J16" s="64">
        <f t="shared" si="10"/>
        <v>0</v>
      </c>
      <c r="K16" s="64">
        <f t="shared" si="10"/>
        <v>0</v>
      </c>
      <c r="L16" s="64">
        <f t="shared" si="10"/>
        <v>0</v>
      </c>
      <c r="M16" s="64">
        <f t="shared" si="10"/>
        <v>0</v>
      </c>
      <c r="N16" s="64">
        <f t="shared" si="10"/>
        <v>0</v>
      </c>
      <c r="O16" s="64">
        <f t="shared" si="10"/>
        <v>0</v>
      </c>
      <c r="P16" s="65">
        <f t="shared" si="9"/>
        <v>0</v>
      </c>
      <c r="Q16" s="62"/>
      <c r="R16" s="66"/>
      <c r="S16" s="86"/>
      <c r="T16" s="67"/>
      <c r="U16" s="67"/>
      <c r="V16" s="67"/>
      <c r="W16" s="67"/>
      <c r="X16" s="67"/>
      <c r="Y16" s="67"/>
      <c r="Z16" s="67"/>
      <c r="AA16" s="67"/>
      <c r="AB16" s="67"/>
      <c r="AC16" s="68"/>
      <c r="AD16" s="68"/>
      <c r="AE16" s="69"/>
    </row>
    <row r="17" spans="2:31" x14ac:dyDescent="0.2">
      <c r="B17" s="412" t="s">
        <v>73</v>
      </c>
      <c r="C17" s="413"/>
      <c r="D17" s="64"/>
      <c r="E17" s="64">
        <f t="shared" si="10"/>
        <v>0</v>
      </c>
      <c r="F17" s="64">
        <f t="shared" si="10"/>
        <v>0</v>
      </c>
      <c r="G17" s="64">
        <f t="shared" si="10"/>
        <v>0</v>
      </c>
      <c r="H17" s="64">
        <f t="shared" si="10"/>
        <v>0</v>
      </c>
      <c r="I17" s="64">
        <f t="shared" si="10"/>
        <v>0</v>
      </c>
      <c r="J17" s="64">
        <f t="shared" si="10"/>
        <v>0</v>
      </c>
      <c r="K17" s="64">
        <f t="shared" si="10"/>
        <v>0</v>
      </c>
      <c r="L17" s="64">
        <f t="shared" si="10"/>
        <v>0</v>
      </c>
      <c r="M17" s="64">
        <f t="shared" si="10"/>
        <v>0</v>
      </c>
      <c r="N17" s="64">
        <f t="shared" si="10"/>
        <v>0</v>
      </c>
      <c r="O17" s="64">
        <f t="shared" si="10"/>
        <v>0</v>
      </c>
      <c r="P17" s="65">
        <f t="shared" si="9"/>
        <v>0</v>
      </c>
      <c r="Q17" s="62"/>
      <c r="R17" s="66"/>
      <c r="S17" s="86"/>
      <c r="T17" s="67"/>
      <c r="U17" s="67"/>
      <c r="V17" s="67"/>
      <c r="W17" s="67"/>
      <c r="X17" s="67"/>
      <c r="Y17" s="67"/>
      <c r="Z17" s="67"/>
      <c r="AA17" s="67"/>
      <c r="AB17" s="67"/>
      <c r="AC17" s="68"/>
      <c r="AD17" s="68"/>
      <c r="AE17" s="69"/>
    </row>
    <row r="18" spans="2:31" x14ac:dyDescent="0.2">
      <c r="B18" s="414" t="s">
        <v>74</v>
      </c>
      <c r="C18" s="415"/>
      <c r="D18" s="64"/>
      <c r="E18" s="64">
        <f t="shared" si="10"/>
        <v>0</v>
      </c>
      <c r="F18" s="64">
        <f t="shared" si="10"/>
        <v>0</v>
      </c>
      <c r="G18" s="64">
        <f t="shared" si="10"/>
        <v>0</v>
      </c>
      <c r="H18" s="64">
        <f t="shared" si="10"/>
        <v>0</v>
      </c>
      <c r="I18" s="64">
        <f t="shared" si="10"/>
        <v>0</v>
      </c>
      <c r="J18" s="64">
        <f t="shared" si="10"/>
        <v>0</v>
      </c>
      <c r="K18" s="64">
        <f t="shared" si="10"/>
        <v>0</v>
      </c>
      <c r="L18" s="64">
        <f t="shared" si="10"/>
        <v>0</v>
      </c>
      <c r="M18" s="64">
        <f t="shared" si="10"/>
        <v>0</v>
      </c>
      <c r="N18" s="64">
        <f t="shared" si="10"/>
        <v>0</v>
      </c>
      <c r="O18" s="64">
        <f t="shared" si="10"/>
        <v>0</v>
      </c>
      <c r="P18" s="65">
        <f t="shared" si="9"/>
        <v>0</v>
      </c>
      <c r="Q18" s="62"/>
      <c r="R18" s="66"/>
      <c r="S18" s="86"/>
      <c r="T18" s="67"/>
      <c r="U18" s="67"/>
      <c r="V18" s="67"/>
      <c r="W18" s="67"/>
      <c r="X18" s="67"/>
      <c r="Y18" s="67"/>
      <c r="Z18" s="67"/>
      <c r="AA18" s="67"/>
      <c r="AB18" s="67"/>
      <c r="AC18" s="68"/>
      <c r="AD18" s="68"/>
      <c r="AE18" s="69"/>
    </row>
    <row r="19" spans="2:31" x14ac:dyDescent="0.2">
      <c r="B19" s="414" t="s">
        <v>28</v>
      </c>
      <c r="C19" s="415"/>
      <c r="D19" s="64"/>
      <c r="E19" s="64">
        <f t="shared" si="10"/>
        <v>0</v>
      </c>
      <c r="F19" s="64">
        <f t="shared" si="10"/>
        <v>0</v>
      </c>
      <c r="G19" s="64">
        <f t="shared" si="10"/>
        <v>0</v>
      </c>
      <c r="H19" s="64">
        <f t="shared" si="10"/>
        <v>0</v>
      </c>
      <c r="I19" s="64">
        <f t="shared" si="10"/>
        <v>0</v>
      </c>
      <c r="J19" s="64">
        <f t="shared" si="10"/>
        <v>0</v>
      </c>
      <c r="K19" s="64">
        <f t="shared" si="10"/>
        <v>0</v>
      </c>
      <c r="L19" s="64">
        <f t="shared" si="10"/>
        <v>0</v>
      </c>
      <c r="M19" s="64">
        <f t="shared" si="10"/>
        <v>0</v>
      </c>
      <c r="N19" s="64">
        <f t="shared" si="10"/>
        <v>0</v>
      </c>
      <c r="O19" s="64">
        <f t="shared" si="10"/>
        <v>0</v>
      </c>
      <c r="P19" s="65">
        <f t="shared" si="9"/>
        <v>0</v>
      </c>
      <c r="Q19" s="62"/>
      <c r="R19" s="66"/>
      <c r="S19" s="104"/>
      <c r="T19" s="67"/>
      <c r="U19" s="67"/>
      <c r="V19" s="67"/>
      <c r="W19" s="67"/>
      <c r="X19" s="67"/>
      <c r="Y19" s="67"/>
      <c r="Z19" s="67"/>
      <c r="AA19" s="67"/>
      <c r="AB19" s="67"/>
      <c r="AC19" s="68"/>
      <c r="AD19" s="68"/>
      <c r="AE19" s="69"/>
    </row>
    <row r="20" spans="2:31" x14ac:dyDescent="0.2">
      <c r="B20" s="412" t="s">
        <v>75</v>
      </c>
      <c r="C20" s="413"/>
      <c r="D20" s="64"/>
      <c r="E20" s="64">
        <f t="shared" si="10"/>
        <v>0</v>
      </c>
      <c r="F20" s="64">
        <f t="shared" si="10"/>
        <v>0</v>
      </c>
      <c r="G20" s="64">
        <f t="shared" si="10"/>
        <v>0</v>
      </c>
      <c r="H20" s="64">
        <f t="shared" si="10"/>
        <v>0</v>
      </c>
      <c r="I20" s="64">
        <f t="shared" si="10"/>
        <v>0</v>
      </c>
      <c r="J20" s="64">
        <f t="shared" si="10"/>
        <v>0</v>
      </c>
      <c r="K20" s="64">
        <f t="shared" si="10"/>
        <v>0</v>
      </c>
      <c r="L20" s="64">
        <f t="shared" si="10"/>
        <v>0</v>
      </c>
      <c r="M20" s="64">
        <f t="shared" si="10"/>
        <v>0</v>
      </c>
      <c r="N20" s="64">
        <f t="shared" si="10"/>
        <v>0</v>
      </c>
      <c r="O20" s="64">
        <f t="shared" si="10"/>
        <v>0</v>
      </c>
      <c r="P20" s="65">
        <f t="shared" si="9"/>
        <v>0</v>
      </c>
      <c r="Q20" s="62"/>
      <c r="R20" s="66"/>
      <c r="S20" s="86"/>
      <c r="T20" s="67"/>
      <c r="U20" s="67"/>
      <c r="V20" s="67"/>
      <c r="W20" s="67"/>
      <c r="X20" s="67"/>
      <c r="Y20" s="67"/>
      <c r="Z20" s="67"/>
      <c r="AA20" s="67"/>
      <c r="AB20" s="67"/>
      <c r="AC20" s="68"/>
      <c r="AD20" s="68"/>
      <c r="AE20" s="69"/>
    </row>
    <row r="21" spans="2:31" x14ac:dyDescent="0.2">
      <c r="B21" s="412" t="s">
        <v>76</v>
      </c>
      <c r="C21" s="413"/>
      <c r="D21" s="64">
        <v>0</v>
      </c>
      <c r="E21" s="64">
        <f t="shared" si="10"/>
        <v>0</v>
      </c>
      <c r="F21" s="64">
        <f t="shared" si="10"/>
        <v>0</v>
      </c>
      <c r="G21" s="64">
        <f t="shared" si="10"/>
        <v>0</v>
      </c>
      <c r="H21" s="64">
        <f t="shared" si="10"/>
        <v>0</v>
      </c>
      <c r="I21" s="64">
        <f t="shared" si="10"/>
        <v>0</v>
      </c>
      <c r="J21" s="64">
        <f t="shared" si="10"/>
        <v>0</v>
      </c>
      <c r="K21" s="64">
        <f t="shared" si="10"/>
        <v>0</v>
      </c>
      <c r="L21" s="64">
        <f t="shared" si="10"/>
        <v>0</v>
      </c>
      <c r="M21" s="64">
        <f t="shared" si="10"/>
        <v>0</v>
      </c>
      <c r="N21" s="64">
        <f t="shared" si="10"/>
        <v>0</v>
      </c>
      <c r="O21" s="64">
        <f t="shared" si="10"/>
        <v>0</v>
      </c>
      <c r="P21" s="65">
        <f t="shared" si="9"/>
        <v>0</v>
      </c>
      <c r="Q21" s="62"/>
      <c r="R21" s="66">
        <v>0</v>
      </c>
      <c r="S21" s="86"/>
      <c r="T21" s="67"/>
      <c r="U21" s="67"/>
      <c r="V21" s="67"/>
      <c r="W21" s="67"/>
      <c r="X21" s="67"/>
      <c r="Y21" s="67"/>
      <c r="Z21" s="67"/>
      <c r="AA21" s="67"/>
      <c r="AB21" s="67"/>
      <c r="AC21" s="68"/>
      <c r="AD21" s="68"/>
      <c r="AE21" s="69"/>
    </row>
    <row r="22" spans="2:31" x14ac:dyDescent="0.2">
      <c r="B22" s="409" t="s">
        <v>13</v>
      </c>
      <c r="C22" s="410"/>
      <c r="D22" s="70">
        <v>0</v>
      </c>
      <c r="E22" s="70">
        <f>D22</f>
        <v>0</v>
      </c>
      <c r="F22" s="70">
        <f t="shared" ref="F22:O22" si="11">E22</f>
        <v>0</v>
      </c>
      <c r="G22" s="70">
        <f t="shared" si="11"/>
        <v>0</v>
      </c>
      <c r="H22" s="70">
        <f t="shared" si="11"/>
        <v>0</v>
      </c>
      <c r="I22" s="70">
        <f t="shared" si="11"/>
        <v>0</v>
      </c>
      <c r="J22" s="70">
        <f t="shared" si="11"/>
        <v>0</v>
      </c>
      <c r="K22" s="70">
        <f t="shared" si="11"/>
        <v>0</v>
      </c>
      <c r="L22" s="70">
        <f t="shared" si="11"/>
        <v>0</v>
      </c>
      <c r="M22" s="70">
        <f t="shared" si="11"/>
        <v>0</v>
      </c>
      <c r="N22" s="70">
        <f t="shared" si="11"/>
        <v>0</v>
      </c>
      <c r="O22" s="70">
        <f t="shared" si="11"/>
        <v>0</v>
      </c>
      <c r="P22" s="105">
        <f t="shared" si="9"/>
        <v>0</v>
      </c>
      <c r="Q22" s="62"/>
      <c r="R22" s="72">
        <v>0</v>
      </c>
      <c r="S22" s="86"/>
      <c r="T22" s="67"/>
      <c r="U22" s="67"/>
      <c r="V22" s="67"/>
      <c r="W22" s="67"/>
      <c r="X22" s="67"/>
      <c r="Y22" s="67"/>
      <c r="Z22" s="67"/>
      <c r="AA22" s="67"/>
      <c r="AB22" s="67"/>
      <c r="AC22" s="68"/>
      <c r="AD22" s="68"/>
      <c r="AE22" s="69"/>
    </row>
    <row r="23" spans="2:31" ht="13.5" thickBot="1" x14ac:dyDescent="0.25">
      <c r="B23" s="73" t="s">
        <v>7</v>
      </c>
      <c r="C23" s="74"/>
      <c r="D23" s="75">
        <f>SUM(D13:D22)</f>
        <v>0</v>
      </c>
      <c r="E23" s="75">
        <f t="shared" ref="E23:O23" si="12">SUM(E13:E22)</f>
        <v>0</v>
      </c>
      <c r="F23" s="75">
        <f t="shared" si="12"/>
        <v>0</v>
      </c>
      <c r="G23" s="75">
        <f t="shared" si="12"/>
        <v>0</v>
      </c>
      <c r="H23" s="75">
        <f t="shared" si="12"/>
        <v>0</v>
      </c>
      <c r="I23" s="75">
        <f t="shared" si="12"/>
        <v>0</v>
      </c>
      <c r="J23" s="75">
        <f t="shared" si="12"/>
        <v>0</v>
      </c>
      <c r="K23" s="75">
        <f t="shared" si="12"/>
        <v>0</v>
      </c>
      <c r="L23" s="75">
        <f t="shared" si="12"/>
        <v>0</v>
      </c>
      <c r="M23" s="75">
        <f t="shared" si="12"/>
        <v>0</v>
      </c>
      <c r="N23" s="75">
        <f t="shared" si="12"/>
        <v>0</v>
      </c>
      <c r="O23" s="75">
        <f t="shared" si="12"/>
        <v>0</v>
      </c>
      <c r="P23" s="77">
        <f>SUM(P13:P22)</f>
        <v>0</v>
      </c>
      <c r="Q23" s="62"/>
      <c r="R23" s="78">
        <f>SUM(R13:R22)</f>
        <v>0</v>
      </c>
      <c r="S23" s="86"/>
      <c r="T23" s="67"/>
      <c r="U23" s="67"/>
      <c r="V23" s="67"/>
      <c r="W23" s="67"/>
      <c r="X23" s="67"/>
      <c r="Y23" s="67"/>
      <c r="Z23" s="67"/>
      <c r="AA23" s="67"/>
      <c r="AB23" s="67"/>
      <c r="AC23" s="68"/>
      <c r="AD23" s="68"/>
      <c r="AE23" s="69"/>
    </row>
    <row r="24" spans="2:31" ht="6" customHeight="1" thickBot="1" x14ac:dyDescent="0.2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7"/>
      <c r="R24" s="106"/>
      <c r="S24" s="81"/>
      <c r="T24" s="82"/>
      <c r="U24" s="82"/>
      <c r="V24" s="82"/>
      <c r="W24" s="82"/>
      <c r="X24" s="82"/>
      <c r="Y24" s="82"/>
      <c r="Z24" s="82"/>
      <c r="AA24" s="82"/>
      <c r="AB24" s="82"/>
      <c r="AC24" s="83"/>
      <c r="AD24" s="83"/>
      <c r="AE24" s="84"/>
    </row>
    <row r="25" spans="2:31" x14ac:dyDescent="0.2">
      <c r="B25" s="100" t="s">
        <v>45</v>
      </c>
      <c r="C25" s="101"/>
      <c r="D25" s="116">
        <f>D12</f>
        <v>42370</v>
      </c>
      <c r="E25" s="116">
        <f>E12</f>
        <v>42401</v>
      </c>
      <c r="F25" s="116">
        <f>F12</f>
        <v>42432</v>
      </c>
      <c r="G25" s="116">
        <f t="shared" ref="G25:P25" si="13">G12</f>
        <v>42463</v>
      </c>
      <c r="H25" s="116">
        <f t="shared" si="13"/>
        <v>42494</v>
      </c>
      <c r="I25" s="116">
        <f t="shared" si="13"/>
        <v>42525</v>
      </c>
      <c r="J25" s="116">
        <f t="shared" si="13"/>
        <v>42556</v>
      </c>
      <c r="K25" s="116">
        <f t="shared" si="13"/>
        <v>42587</v>
      </c>
      <c r="L25" s="116">
        <f t="shared" si="13"/>
        <v>42618</v>
      </c>
      <c r="M25" s="116">
        <f t="shared" si="13"/>
        <v>42649</v>
      </c>
      <c r="N25" s="116">
        <f t="shared" si="13"/>
        <v>42680</v>
      </c>
      <c r="O25" s="116">
        <f t="shared" si="13"/>
        <v>42711</v>
      </c>
      <c r="P25" s="56" t="str">
        <f t="shared" si="13"/>
        <v>YHT</v>
      </c>
      <c r="Q25" s="57"/>
      <c r="R25" s="85" t="str">
        <f>R12</f>
        <v>Edell. kausi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8"/>
      <c r="AD25" s="68"/>
      <c r="AE25" s="69"/>
    </row>
    <row r="26" spans="2:31" x14ac:dyDescent="0.2">
      <c r="B26" s="423" t="s">
        <v>60</v>
      </c>
      <c r="C26" s="424"/>
      <c r="D26" s="102"/>
      <c r="E26" s="102">
        <f>D26</f>
        <v>0</v>
      </c>
      <c r="F26" s="102">
        <f t="shared" ref="F26:O26" si="14">E26</f>
        <v>0</v>
      </c>
      <c r="G26" s="102">
        <f t="shared" si="14"/>
        <v>0</v>
      </c>
      <c r="H26" s="102">
        <f t="shared" si="14"/>
        <v>0</v>
      </c>
      <c r="I26" s="102">
        <f t="shared" si="14"/>
        <v>0</v>
      </c>
      <c r="J26" s="102">
        <f t="shared" si="14"/>
        <v>0</v>
      </c>
      <c r="K26" s="102">
        <f t="shared" si="14"/>
        <v>0</v>
      </c>
      <c r="L26" s="102">
        <f t="shared" si="14"/>
        <v>0</v>
      </c>
      <c r="M26" s="102">
        <f t="shared" si="14"/>
        <v>0</v>
      </c>
      <c r="N26" s="102">
        <f t="shared" si="14"/>
        <v>0</v>
      </c>
      <c r="O26" s="102">
        <f t="shared" si="14"/>
        <v>0</v>
      </c>
      <c r="P26" s="61">
        <f>SUM(D26:O26)</f>
        <v>0</v>
      </c>
      <c r="Q26" s="62"/>
      <c r="R26" s="103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9"/>
    </row>
    <row r="27" spans="2:31" x14ac:dyDescent="0.2">
      <c r="B27" s="423" t="s">
        <v>44</v>
      </c>
      <c r="C27" s="424"/>
      <c r="D27" s="64"/>
      <c r="E27" s="64">
        <f>D27</f>
        <v>0</v>
      </c>
      <c r="F27" s="64">
        <f t="shared" ref="F27:O27" si="15">E27</f>
        <v>0</v>
      </c>
      <c r="G27" s="64">
        <f t="shared" si="15"/>
        <v>0</v>
      </c>
      <c r="H27" s="64">
        <f t="shared" si="15"/>
        <v>0</v>
      </c>
      <c r="I27" s="64">
        <f t="shared" si="15"/>
        <v>0</v>
      </c>
      <c r="J27" s="64">
        <f t="shared" si="15"/>
        <v>0</v>
      </c>
      <c r="K27" s="64">
        <f t="shared" si="15"/>
        <v>0</v>
      </c>
      <c r="L27" s="64">
        <f t="shared" si="15"/>
        <v>0</v>
      </c>
      <c r="M27" s="64">
        <f t="shared" si="15"/>
        <v>0</v>
      </c>
      <c r="N27" s="64">
        <f t="shared" si="15"/>
        <v>0</v>
      </c>
      <c r="O27" s="64">
        <f t="shared" si="15"/>
        <v>0</v>
      </c>
      <c r="P27" s="65">
        <f t="shared" ref="P27:P35" si="16">SUM(D27:O27)</f>
        <v>0</v>
      </c>
      <c r="Q27" s="62"/>
      <c r="R27" s="66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9"/>
    </row>
    <row r="28" spans="2:31" x14ac:dyDescent="0.2">
      <c r="B28" s="414" t="s">
        <v>57</v>
      </c>
      <c r="C28" s="415"/>
      <c r="D28" s="64"/>
      <c r="E28" s="64">
        <f t="shared" ref="E28:O34" si="17">D28</f>
        <v>0</v>
      </c>
      <c r="F28" s="64">
        <f t="shared" si="17"/>
        <v>0</v>
      </c>
      <c r="G28" s="64">
        <f t="shared" si="17"/>
        <v>0</v>
      </c>
      <c r="H28" s="64">
        <f t="shared" si="17"/>
        <v>0</v>
      </c>
      <c r="I28" s="64">
        <f t="shared" si="17"/>
        <v>0</v>
      </c>
      <c r="J28" s="64">
        <f t="shared" si="17"/>
        <v>0</v>
      </c>
      <c r="K28" s="64">
        <f t="shared" si="17"/>
        <v>0</v>
      </c>
      <c r="L28" s="64">
        <f t="shared" si="17"/>
        <v>0</v>
      </c>
      <c r="M28" s="64">
        <f t="shared" si="17"/>
        <v>0</v>
      </c>
      <c r="N28" s="64">
        <f t="shared" si="17"/>
        <v>0</v>
      </c>
      <c r="O28" s="64">
        <f t="shared" si="17"/>
        <v>0</v>
      </c>
      <c r="P28" s="65">
        <f t="shared" si="16"/>
        <v>0</v>
      </c>
      <c r="Q28" s="62"/>
      <c r="R28" s="66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9"/>
    </row>
    <row r="29" spans="2:31" x14ac:dyDescent="0.2">
      <c r="B29" s="414" t="s">
        <v>59</v>
      </c>
      <c r="C29" s="415"/>
      <c r="D29" s="64"/>
      <c r="E29" s="64">
        <f t="shared" si="17"/>
        <v>0</v>
      </c>
      <c r="F29" s="64">
        <f t="shared" si="17"/>
        <v>0</v>
      </c>
      <c r="G29" s="64">
        <f t="shared" si="17"/>
        <v>0</v>
      </c>
      <c r="H29" s="64">
        <f t="shared" si="17"/>
        <v>0</v>
      </c>
      <c r="I29" s="64">
        <f t="shared" si="17"/>
        <v>0</v>
      </c>
      <c r="J29" s="64">
        <f t="shared" si="17"/>
        <v>0</v>
      </c>
      <c r="K29" s="64">
        <f t="shared" si="17"/>
        <v>0</v>
      </c>
      <c r="L29" s="64">
        <f t="shared" si="17"/>
        <v>0</v>
      </c>
      <c r="M29" s="64">
        <f t="shared" si="17"/>
        <v>0</v>
      </c>
      <c r="N29" s="64">
        <f t="shared" si="17"/>
        <v>0</v>
      </c>
      <c r="O29" s="64">
        <f t="shared" si="17"/>
        <v>0</v>
      </c>
      <c r="P29" s="65">
        <f t="shared" si="16"/>
        <v>0</v>
      </c>
      <c r="Q29" s="62"/>
      <c r="R29" s="66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9"/>
    </row>
    <row r="30" spans="2:31" x14ac:dyDescent="0.2">
      <c r="B30" s="412" t="s">
        <v>51</v>
      </c>
      <c r="C30" s="413"/>
      <c r="D30" s="64"/>
      <c r="E30" s="64">
        <f t="shared" si="17"/>
        <v>0</v>
      </c>
      <c r="F30" s="64">
        <f t="shared" si="17"/>
        <v>0</v>
      </c>
      <c r="G30" s="64">
        <f t="shared" si="17"/>
        <v>0</v>
      </c>
      <c r="H30" s="64">
        <f t="shared" si="17"/>
        <v>0</v>
      </c>
      <c r="I30" s="64">
        <f t="shared" si="17"/>
        <v>0</v>
      </c>
      <c r="J30" s="64">
        <f t="shared" si="17"/>
        <v>0</v>
      </c>
      <c r="K30" s="64">
        <f t="shared" si="17"/>
        <v>0</v>
      </c>
      <c r="L30" s="64">
        <f t="shared" si="17"/>
        <v>0</v>
      </c>
      <c r="M30" s="64">
        <f t="shared" si="17"/>
        <v>0</v>
      </c>
      <c r="N30" s="64">
        <f t="shared" si="17"/>
        <v>0</v>
      </c>
      <c r="O30" s="64">
        <f t="shared" si="17"/>
        <v>0</v>
      </c>
      <c r="P30" s="65">
        <f t="shared" si="16"/>
        <v>0</v>
      </c>
      <c r="Q30" s="62"/>
      <c r="R30" s="66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9"/>
    </row>
    <row r="31" spans="2:31" x14ac:dyDescent="0.2">
      <c r="B31" s="412" t="s">
        <v>154</v>
      </c>
      <c r="C31" s="413"/>
      <c r="D31" s="64"/>
      <c r="E31" s="64">
        <f t="shared" si="17"/>
        <v>0</v>
      </c>
      <c r="F31" s="64">
        <f t="shared" si="17"/>
        <v>0</v>
      </c>
      <c r="G31" s="64">
        <f t="shared" si="17"/>
        <v>0</v>
      </c>
      <c r="H31" s="64">
        <f t="shared" si="17"/>
        <v>0</v>
      </c>
      <c r="I31" s="64">
        <f t="shared" si="17"/>
        <v>0</v>
      </c>
      <c r="J31" s="64">
        <f t="shared" si="17"/>
        <v>0</v>
      </c>
      <c r="K31" s="64">
        <f t="shared" si="17"/>
        <v>0</v>
      </c>
      <c r="L31" s="64">
        <f t="shared" si="17"/>
        <v>0</v>
      </c>
      <c r="M31" s="64">
        <f t="shared" si="17"/>
        <v>0</v>
      </c>
      <c r="N31" s="64">
        <f t="shared" si="17"/>
        <v>0</v>
      </c>
      <c r="O31" s="64">
        <f t="shared" si="17"/>
        <v>0</v>
      </c>
      <c r="P31" s="65">
        <f t="shared" si="16"/>
        <v>0</v>
      </c>
      <c r="Q31" s="62"/>
      <c r="R31" s="66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9"/>
    </row>
    <row r="32" spans="2:31" x14ac:dyDescent="0.2">
      <c r="B32" s="412" t="s">
        <v>12</v>
      </c>
      <c r="C32" s="413"/>
      <c r="D32" s="64"/>
      <c r="E32" s="64">
        <f t="shared" si="17"/>
        <v>0</v>
      </c>
      <c r="F32" s="64">
        <f t="shared" si="17"/>
        <v>0</v>
      </c>
      <c r="G32" s="64">
        <f t="shared" si="17"/>
        <v>0</v>
      </c>
      <c r="H32" s="64">
        <f t="shared" si="17"/>
        <v>0</v>
      </c>
      <c r="I32" s="64">
        <f t="shared" si="17"/>
        <v>0</v>
      </c>
      <c r="J32" s="64">
        <f t="shared" si="17"/>
        <v>0</v>
      </c>
      <c r="K32" s="64">
        <f t="shared" si="17"/>
        <v>0</v>
      </c>
      <c r="L32" s="64">
        <f t="shared" si="17"/>
        <v>0</v>
      </c>
      <c r="M32" s="64">
        <f t="shared" si="17"/>
        <v>0</v>
      </c>
      <c r="N32" s="64">
        <f t="shared" si="17"/>
        <v>0</v>
      </c>
      <c r="O32" s="64">
        <f t="shared" si="17"/>
        <v>0</v>
      </c>
      <c r="P32" s="65">
        <f t="shared" si="16"/>
        <v>0</v>
      </c>
      <c r="Q32" s="62"/>
      <c r="R32" s="66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9"/>
    </row>
    <row r="33" spans="2:31" x14ac:dyDescent="0.2">
      <c r="B33" s="108" t="s">
        <v>58</v>
      </c>
      <c r="C33" s="109"/>
      <c r="D33" s="64"/>
      <c r="E33" s="64">
        <f t="shared" si="17"/>
        <v>0</v>
      </c>
      <c r="F33" s="64">
        <f t="shared" si="17"/>
        <v>0</v>
      </c>
      <c r="G33" s="64">
        <f t="shared" si="17"/>
        <v>0</v>
      </c>
      <c r="H33" s="64">
        <f t="shared" si="17"/>
        <v>0</v>
      </c>
      <c r="I33" s="64">
        <f t="shared" si="17"/>
        <v>0</v>
      </c>
      <c r="J33" s="64">
        <f t="shared" si="17"/>
        <v>0</v>
      </c>
      <c r="K33" s="64">
        <f t="shared" si="17"/>
        <v>0</v>
      </c>
      <c r="L33" s="64">
        <f t="shared" si="17"/>
        <v>0</v>
      </c>
      <c r="M33" s="64">
        <f t="shared" si="17"/>
        <v>0</v>
      </c>
      <c r="N33" s="64">
        <f t="shared" si="17"/>
        <v>0</v>
      </c>
      <c r="O33" s="64">
        <f t="shared" si="17"/>
        <v>0</v>
      </c>
      <c r="P33" s="65">
        <f>SUM(D33:O33)</f>
        <v>0</v>
      </c>
      <c r="Q33" s="62"/>
      <c r="R33" s="66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9"/>
    </row>
    <row r="34" spans="2:31" x14ac:dyDescent="0.2">
      <c r="B34" s="108" t="s">
        <v>155</v>
      </c>
      <c r="C34" s="109"/>
      <c r="D34" s="64">
        <v>0</v>
      </c>
      <c r="E34" s="64">
        <f t="shared" si="17"/>
        <v>0</v>
      </c>
      <c r="F34" s="64">
        <f t="shared" si="17"/>
        <v>0</v>
      </c>
      <c r="G34" s="64">
        <f t="shared" si="17"/>
        <v>0</v>
      </c>
      <c r="H34" s="64">
        <f t="shared" si="17"/>
        <v>0</v>
      </c>
      <c r="I34" s="64">
        <f t="shared" si="17"/>
        <v>0</v>
      </c>
      <c r="J34" s="64">
        <f t="shared" si="17"/>
        <v>0</v>
      </c>
      <c r="K34" s="64">
        <f t="shared" si="17"/>
        <v>0</v>
      </c>
      <c r="L34" s="64">
        <f t="shared" si="17"/>
        <v>0</v>
      </c>
      <c r="M34" s="64">
        <f t="shared" si="17"/>
        <v>0</v>
      </c>
      <c r="N34" s="64">
        <f t="shared" si="17"/>
        <v>0</v>
      </c>
      <c r="O34" s="64">
        <f t="shared" si="17"/>
        <v>0</v>
      </c>
      <c r="P34" s="65">
        <f>SUM(D34:O34)</f>
        <v>0</v>
      </c>
      <c r="Q34" s="62"/>
      <c r="R34" s="66">
        <v>0</v>
      </c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9"/>
    </row>
    <row r="35" spans="2:31" x14ac:dyDescent="0.2">
      <c r="B35" s="409" t="s">
        <v>13</v>
      </c>
      <c r="C35" s="410"/>
      <c r="D35" s="70"/>
      <c r="E35" s="70">
        <f>D35</f>
        <v>0</v>
      </c>
      <c r="F35" s="70">
        <f t="shared" ref="F35:O35" si="18">E35</f>
        <v>0</v>
      </c>
      <c r="G35" s="70">
        <f t="shared" si="18"/>
        <v>0</v>
      </c>
      <c r="H35" s="70">
        <f t="shared" si="18"/>
        <v>0</v>
      </c>
      <c r="I35" s="70">
        <f t="shared" si="18"/>
        <v>0</v>
      </c>
      <c r="J35" s="70">
        <f t="shared" si="18"/>
        <v>0</v>
      </c>
      <c r="K35" s="70">
        <f t="shared" si="18"/>
        <v>0</v>
      </c>
      <c r="L35" s="70">
        <f t="shared" si="18"/>
        <v>0</v>
      </c>
      <c r="M35" s="70">
        <f t="shared" si="18"/>
        <v>0</v>
      </c>
      <c r="N35" s="70">
        <f t="shared" si="18"/>
        <v>0</v>
      </c>
      <c r="O35" s="70">
        <f t="shared" si="18"/>
        <v>0</v>
      </c>
      <c r="P35" s="71">
        <f t="shared" si="16"/>
        <v>0</v>
      </c>
      <c r="Q35" s="62"/>
      <c r="R35" s="72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9"/>
    </row>
    <row r="36" spans="2:31" ht="13.5" thickBot="1" x14ac:dyDescent="0.25">
      <c r="B36" s="73" t="s">
        <v>7</v>
      </c>
      <c r="C36" s="74"/>
      <c r="D36" s="75">
        <f t="shared" ref="D36:P36" si="19">SUM(D26:D35)</f>
        <v>0</v>
      </c>
      <c r="E36" s="75">
        <f t="shared" si="19"/>
        <v>0</v>
      </c>
      <c r="F36" s="75">
        <f t="shared" si="19"/>
        <v>0</v>
      </c>
      <c r="G36" s="75">
        <f t="shared" si="19"/>
        <v>0</v>
      </c>
      <c r="H36" s="75">
        <f t="shared" si="19"/>
        <v>0</v>
      </c>
      <c r="I36" s="75">
        <f t="shared" si="19"/>
        <v>0</v>
      </c>
      <c r="J36" s="75">
        <f t="shared" si="19"/>
        <v>0</v>
      </c>
      <c r="K36" s="75">
        <f t="shared" si="19"/>
        <v>0</v>
      </c>
      <c r="L36" s="75">
        <f t="shared" si="19"/>
        <v>0</v>
      </c>
      <c r="M36" s="75">
        <f t="shared" si="19"/>
        <v>0</v>
      </c>
      <c r="N36" s="75">
        <f t="shared" si="19"/>
        <v>0</v>
      </c>
      <c r="O36" s="76">
        <f t="shared" si="19"/>
        <v>0</v>
      </c>
      <c r="P36" s="77">
        <f t="shared" si="19"/>
        <v>0</v>
      </c>
      <c r="Q36" s="62"/>
      <c r="R36" s="78">
        <f>SUM(R26:R35)</f>
        <v>0</v>
      </c>
      <c r="S36" s="83"/>
      <c r="T36" s="83"/>
      <c r="U36" s="83"/>
      <c r="V36" s="83"/>
      <c r="W36" s="83"/>
      <c r="X36" s="83"/>
      <c r="Y36" s="138"/>
      <c r="Z36" s="138"/>
      <c r="AA36" s="138"/>
      <c r="AB36" s="138"/>
      <c r="AC36" s="138"/>
      <c r="AD36" s="138"/>
      <c r="AE36" s="139"/>
    </row>
    <row r="37" spans="2:31" ht="6" customHeight="1" thickBot="1" x14ac:dyDescent="0.2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9"/>
    </row>
    <row r="38" spans="2:31" x14ac:dyDescent="0.2">
      <c r="B38" s="54" t="s">
        <v>77</v>
      </c>
      <c r="C38" s="55" t="s">
        <v>4</v>
      </c>
      <c r="D38" s="114">
        <f>'Vaihe 3. Kassabudjetti'!E4</f>
        <v>42370</v>
      </c>
      <c r="E38" s="114">
        <f>'Vaihe 3. Kassabudjetti'!F4</f>
        <v>42401</v>
      </c>
      <c r="F38" s="114">
        <f>'Vaihe 3. Kassabudjetti'!G4</f>
        <v>42432</v>
      </c>
      <c r="G38" s="114">
        <f>'Vaihe 3. Kassabudjetti'!H4</f>
        <v>42463</v>
      </c>
      <c r="H38" s="114">
        <f>'Vaihe 3. Kassabudjetti'!I4</f>
        <v>42494</v>
      </c>
      <c r="I38" s="114">
        <f>'Vaihe 3. Kassabudjetti'!J4</f>
        <v>42525</v>
      </c>
      <c r="J38" s="114">
        <f>'Vaihe 3. Kassabudjetti'!K4</f>
        <v>42556</v>
      </c>
      <c r="K38" s="114">
        <f>'Vaihe 3. Kassabudjetti'!L4</f>
        <v>42587</v>
      </c>
      <c r="L38" s="114">
        <f>'Vaihe 3. Kassabudjetti'!M4</f>
        <v>42618</v>
      </c>
      <c r="M38" s="114">
        <f>'Vaihe 3. Kassabudjetti'!N4</f>
        <v>42649</v>
      </c>
      <c r="N38" s="114">
        <f>'Vaihe 3. Kassabudjetti'!O4</f>
        <v>42680</v>
      </c>
      <c r="O38" s="115">
        <f>'Vaihe 3. Kassabudjetti'!P4</f>
        <v>42711</v>
      </c>
      <c r="P38" s="56" t="str">
        <f>'Vaihe 3. Kassabudjetti'!Q4</f>
        <v>YHT</v>
      </c>
      <c r="Q38" s="57"/>
      <c r="R38" s="58" t="s">
        <v>49</v>
      </c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8"/>
      <c r="AD38" s="68"/>
      <c r="AE38" s="69"/>
    </row>
    <row r="39" spans="2:31" x14ac:dyDescent="0.2">
      <c r="B39" s="417" t="s">
        <v>82</v>
      </c>
      <c r="C39" s="418"/>
      <c r="D39" s="60">
        <v>0</v>
      </c>
      <c r="E39" s="60">
        <f>D39</f>
        <v>0</v>
      </c>
      <c r="F39" s="60">
        <f t="shared" ref="F39:O39" si="20">E39</f>
        <v>0</v>
      </c>
      <c r="G39" s="60">
        <f t="shared" si="20"/>
        <v>0</v>
      </c>
      <c r="H39" s="60">
        <f t="shared" si="20"/>
        <v>0</v>
      </c>
      <c r="I39" s="60">
        <f t="shared" si="20"/>
        <v>0</v>
      </c>
      <c r="J39" s="60">
        <f t="shared" si="20"/>
        <v>0</v>
      </c>
      <c r="K39" s="60">
        <f t="shared" si="20"/>
        <v>0</v>
      </c>
      <c r="L39" s="60">
        <f t="shared" si="20"/>
        <v>0</v>
      </c>
      <c r="M39" s="60">
        <f t="shared" si="20"/>
        <v>0</v>
      </c>
      <c r="N39" s="60">
        <f t="shared" si="20"/>
        <v>0</v>
      </c>
      <c r="O39" s="60">
        <f t="shared" si="20"/>
        <v>0</v>
      </c>
      <c r="P39" s="61">
        <f t="shared" ref="P39:P47" si="21">SUM(D39:O39)</f>
        <v>0</v>
      </c>
      <c r="Q39" s="62"/>
      <c r="R39" s="63">
        <v>0</v>
      </c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8"/>
      <c r="AD39" s="68"/>
      <c r="AE39" s="69"/>
    </row>
    <row r="40" spans="2:31" x14ac:dyDescent="0.2">
      <c r="B40" s="419" t="s">
        <v>81</v>
      </c>
      <c r="C40" s="420"/>
      <c r="D40" s="64"/>
      <c r="E40" s="64">
        <f>D40</f>
        <v>0</v>
      </c>
      <c r="F40" s="64">
        <f t="shared" ref="F40:O40" si="22">E40</f>
        <v>0</v>
      </c>
      <c r="G40" s="64">
        <f t="shared" si="22"/>
        <v>0</v>
      </c>
      <c r="H40" s="64">
        <f t="shared" si="22"/>
        <v>0</v>
      </c>
      <c r="I40" s="64">
        <f t="shared" si="22"/>
        <v>0</v>
      </c>
      <c r="J40" s="64">
        <f t="shared" si="22"/>
        <v>0</v>
      </c>
      <c r="K40" s="64">
        <f t="shared" si="22"/>
        <v>0</v>
      </c>
      <c r="L40" s="64">
        <f t="shared" si="22"/>
        <v>0</v>
      </c>
      <c r="M40" s="64">
        <f t="shared" si="22"/>
        <v>0</v>
      </c>
      <c r="N40" s="64">
        <f t="shared" si="22"/>
        <v>0</v>
      </c>
      <c r="O40" s="64">
        <f t="shared" si="22"/>
        <v>0</v>
      </c>
      <c r="P40" s="65">
        <f t="shared" si="21"/>
        <v>0</v>
      </c>
      <c r="Q40" s="62"/>
      <c r="R40" s="66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8"/>
      <c r="AD40" s="68"/>
      <c r="AE40" s="69"/>
    </row>
    <row r="41" spans="2:31" x14ac:dyDescent="0.2">
      <c r="B41" s="419" t="s">
        <v>78</v>
      </c>
      <c r="C41" s="420"/>
      <c r="D41" s="64"/>
      <c r="E41" s="64">
        <f t="shared" ref="E41:O46" si="23">D41</f>
        <v>0</v>
      </c>
      <c r="F41" s="64">
        <f t="shared" si="23"/>
        <v>0</v>
      </c>
      <c r="G41" s="64">
        <f t="shared" si="23"/>
        <v>0</v>
      </c>
      <c r="H41" s="64">
        <f t="shared" si="23"/>
        <v>0</v>
      </c>
      <c r="I41" s="64">
        <f t="shared" si="23"/>
        <v>0</v>
      </c>
      <c r="J41" s="64">
        <f t="shared" si="23"/>
        <v>0</v>
      </c>
      <c r="K41" s="64">
        <f t="shared" si="23"/>
        <v>0</v>
      </c>
      <c r="L41" s="64">
        <f t="shared" si="23"/>
        <v>0</v>
      </c>
      <c r="M41" s="64">
        <f t="shared" si="23"/>
        <v>0</v>
      </c>
      <c r="N41" s="64">
        <f t="shared" si="23"/>
        <v>0</v>
      </c>
      <c r="O41" s="64">
        <f t="shared" si="23"/>
        <v>0</v>
      </c>
      <c r="P41" s="65">
        <f t="shared" si="21"/>
        <v>0</v>
      </c>
      <c r="Q41" s="62"/>
      <c r="R41" s="66"/>
      <c r="S41" s="67"/>
      <c r="T41" s="67">
        <v>0</v>
      </c>
      <c r="U41" s="67"/>
      <c r="V41" s="67"/>
      <c r="W41" s="67"/>
      <c r="X41" s="67"/>
      <c r="Y41" s="67"/>
      <c r="Z41" s="67"/>
      <c r="AA41" s="67"/>
      <c r="AB41" s="67"/>
      <c r="AC41" s="68"/>
      <c r="AD41" s="68"/>
      <c r="AE41" s="69"/>
    </row>
    <row r="42" spans="2:31" x14ac:dyDescent="0.2">
      <c r="B42" s="419" t="s">
        <v>85</v>
      </c>
      <c r="C42" s="420"/>
      <c r="D42" s="64"/>
      <c r="E42" s="64">
        <f t="shared" si="23"/>
        <v>0</v>
      </c>
      <c r="F42" s="64">
        <f t="shared" si="23"/>
        <v>0</v>
      </c>
      <c r="G42" s="64">
        <f t="shared" si="23"/>
        <v>0</v>
      </c>
      <c r="H42" s="64">
        <f t="shared" si="23"/>
        <v>0</v>
      </c>
      <c r="I42" s="64">
        <f t="shared" si="23"/>
        <v>0</v>
      </c>
      <c r="J42" s="64">
        <f t="shared" si="23"/>
        <v>0</v>
      </c>
      <c r="K42" s="64">
        <f t="shared" si="23"/>
        <v>0</v>
      </c>
      <c r="L42" s="64">
        <f t="shared" si="23"/>
        <v>0</v>
      </c>
      <c r="M42" s="64">
        <f t="shared" si="23"/>
        <v>0</v>
      </c>
      <c r="N42" s="64">
        <f t="shared" si="23"/>
        <v>0</v>
      </c>
      <c r="O42" s="64">
        <f t="shared" si="23"/>
        <v>0</v>
      </c>
      <c r="P42" s="65">
        <f t="shared" si="21"/>
        <v>0</v>
      </c>
      <c r="Q42" s="62"/>
      <c r="R42" s="66"/>
      <c r="S42" s="68"/>
      <c r="T42" s="67"/>
      <c r="U42" s="67"/>
      <c r="V42" s="67"/>
      <c r="W42" s="67"/>
      <c r="X42" s="67"/>
      <c r="Y42" s="67"/>
      <c r="Z42" s="67"/>
      <c r="AA42" s="67"/>
      <c r="AB42" s="67"/>
      <c r="AC42" s="68"/>
      <c r="AD42" s="68"/>
      <c r="AE42" s="69"/>
    </row>
    <row r="43" spans="2:31" x14ac:dyDescent="0.2">
      <c r="B43" s="419" t="s">
        <v>86</v>
      </c>
      <c r="C43" s="420"/>
      <c r="D43" s="64"/>
      <c r="E43" s="64">
        <f t="shared" ref="E43:O43" si="24">D43</f>
        <v>0</v>
      </c>
      <c r="F43" s="64">
        <f t="shared" si="24"/>
        <v>0</v>
      </c>
      <c r="G43" s="64">
        <f t="shared" si="24"/>
        <v>0</v>
      </c>
      <c r="H43" s="64">
        <f t="shared" si="24"/>
        <v>0</v>
      </c>
      <c r="I43" s="64">
        <f t="shared" si="24"/>
        <v>0</v>
      </c>
      <c r="J43" s="64">
        <f t="shared" si="24"/>
        <v>0</v>
      </c>
      <c r="K43" s="64">
        <f t="shared" si="24"/>
        <v>0</v>
      </c>
      <c r="L43" s="64">
        <f t="shared" si="24"/>
        <v>0</v>
      </c>
      <c r="M43" s="64">
        <f t="shared" si="24"/>
        <v>0</v>
      </c>
      <c r="N43" s="64">
        <f t="shared" si="24"/>
        <v>0</v>
      </c>
      <c r="O43" s="64">
        <f t="shared" si="24"/>
        <v>0</v>
      </c>
      <c r="P43" s="65">
        <f t="shared" si="21"/>
        <v>0</v>
      </c>
      <c r="Q43" s="62"/>
      <c r="R43" s="66"/>
      <c r="S43" s="68"/>
      <c r="T43" s="67"/>
      <c r="U43" s="67"/>
      <c r="V43" s="67"/>
      <c r="W43" s="67"/>
      <c r="X43" s="67"/>
      <c r="Y43" s="67"/>
      <c r="Z43" s="67"/>
      <c r="AA43" s="67"/>
      <c r="AB43" s="67"/>
      <c r="AC43" s="68"/>
      <c r="AD43" s="68"/>
      <c r="AE43" s="69"/>
    </row>
    <row r="44" spans="2:31" x14ac:dyDescent="0.2">
      <c r="B44" s="419" t="s">
        <v>83</v>
      </c>
      <c r="C44" s="420"/>
      <c r="D44" s="64">
        <v>0</v>
      </c>
      <c r="E44" s="64">
        <f t="shared" si="23"/>
        <v>0</v>
      </c>
      <c r="F44" s="64">
        <f t="shared" si="23"/>
        <v>0</v>
      </c>
      <c r="G44" s="64">
        <f t="shared" si="23"/>
        <v>0</v>
      </c>
      <c r="H44" s="64">
        <f t="shared" si="23"/>
        <v>0</v>
      </c>
      <c r="I44" s="64">
        <f t="shared" si="23"/>
        <v>0</v>
      </c>
      <c r="J44" s="64">
        <f t="shared" si="23"/>
        <v>0</v>
      </c>
      <c r="K44" s="64">
        <f t="shared" si="23"/>
        <v>0</v>
      </c>
      <c r="L44" s="64">
        <f t="shared" si="23"/>
        <v>0</v>
      </c>
      <c r="M44" s="64">
        <f t="shared" si="23"/>
        <v>0</v>
      </c>
      <c r="N44" s="64">
        <f t="shared" si="23"/>
        <v>0</v>
      </c>
      <c r="O44" s="64">
        <f t="shared" si="23"/>
        <v>0</v>
      </c>
      <c r="P44" s="65">
        <f t="shared" si="21"/>
        <v>0</v>
      </c>
      <c r="Q44" s="62"/>
      <c r="R44" s="66">
        <v>0</v>
      </c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8"/>
      <c r="AD44" s="68"/>
      <c r="AE44" s="69"/>
    </row>
    <row r="45" spans="2:31" x14ac:dyDescent="0.2">
      <c r="B45" s="419" t="s">
        <v>79</v>
      </c>
      <c r="C45" s="420"/>
      <c r="D45" s="64"/>
      <c r="E45" s="64">
        <f t="shared" si="23"/>
        <v>0</v>
      </c>
      <c r="F45" s="64">
        <f t="shared" si="23"/>
        <v>0</v>
      </c>
      <c r="G45" s="64">
        <f t="shared" si="23"/>
        <v>0</v>
      </c>
      <c r="H45" s="64">
        <f t="shared" si="23"/>
        <v>0</v>
      </c>
      <c r="I45" s="64">
        <f t="shared" si="23"/>
        <v>0</v>
      </c>
      <c r="J45" s="64">
        <f t="shared" si="23"/>
        <v>0</v>
      </c>
      <c r="K45" s="64">
        <f t="shared" si="23"/>
        <v>0</v>
      </c>
      <c r="L45" s="64">
        <f t="shared" si="23"/>
        <v>0</v>
      </c>
      <c r="M45" s="64">
        <f t="shared" si="23"/>
        <v>0</v>
      </c>
      <c r="N45" s="64">
        <f t="shared" si="23"/>
        <v>0</v>
      </c>
      <c r="O45" s="64">
        <f t="shared" si="23"/>
        <v>0</v>
      </c>
      <c r="P45" s="65">
        <f t="shared" si="21"/>
        <v>0</v>
      </c>
      <c r="Q45" s="62"/>
      <c r="R45" s="66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8"/>
      <c r="AD45" s="68"/>
      <c r="AE45" s="69"/>
    </row>
    <row r="46" spans="2:31" x14ac:dyDescent="0.2">
      <c r="B46" s="419" t="s">
        <v>80</v>
      </c>
      <c r="C46" s="420"/>
      <c r="D46" s="64"/>
      <c r="E46" s="64">
        <f t="shared" si="23"/>
        <v>0</v>
      </c>
      <c r="F46" s="64">
        <f t="shared" si="23"/>
        <v>0</v>
      </c>
      <c r="G46" s="64">
        <f t="shared" si="23"/>
        <v>0</v>
      </c>
      <c r="H46" s="64">
        <f t="shared" si="23"/>
        <v>0</v>
      </c>
      <c r="I46" s="64">
        <f t="shared" si="23"/>
        <v>0</v>
      </c>
      <c r="J46" s="64">
        <f t="shared" si="23"/>
        <v>0</v>
      </c>
      <c r="K46" s="64">
        <f t="shared" si="23"/>
        <v>0</v>
      </c>
      <c r="L46" s="64">
        <f t="shared" si="23"/>
        <v>0</v>
      </c>
      <c r="M46" s="64">
        <f t="shared" si="23"/>
        <v>0</v>
      </c>
      <c r="N46" s="64">
        <f t="shared" si="23"/>
        <v>0</v>
      </c>
      <c r="O46" s="64">
        <f t="shared" si="23"/>
        <v>0</v>
      </c>
      <c r="P46" s="65">
        <f t="shared" si="21"/>
        <v>0</v>
      </c>
      <c r="Q46" s="62"/>
      <c r="R46" s="66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8"/>
      <c r="AD46" s="68"/>
      <c r="AE46" s="69"/>
    </row>
    <row r="47" spans="2:31" x14ac:dyDescent="0.2">
      <c r="B47" s="419" t="s">
        <v>141</v>
      </c>
      <c r="C47" s="420"/>
      <c r="D47" s="64"/>
      <c r="E47" s="64">
        <f t="shared" ref="E47:O47" si="25">D47</f>
        <v>0</v>
      </c>
      <c r="F47" s="64">
        <f t="shared" si="25"/>
        <v>0</v>
      </c>
      <c r="G47" s="64">
        <f t="shared" si="25"/>
        <v>0</v>
      </c>
      <c r="H47" s="64">
        <f t="shared" si="25"/>
        <v>0</v>
      </c>
      <c r="I47" s="64">
        <f t="shared" si="25"/>
        <v>0</v>
      </c>
      <c r="J47" s="64">
        <f t="shared" si="25"/>
        <v>0</v>
      </c>
      <c r="K47" s="64">
        <f t="shared" si="25"/>
        <v>0</v>
      </c>
      <c r="L47" s="64">
        <f t="shared" si="25"/>
        <v>0</v>
      </c>
      <c r="M47" s="64">
        <f t="shared" si="25"/>
        <v>0</v>
      </c>
      <c r="N47" s="64">
        <f t="shared" si="25"/>
        <v>0</v>
      </c>
      <c r="O47" s="64">
        <f t="shared" si="25"/>
        <v>0</v>
      </c>
      <c r="P47" s="65">
        <f t="shared" si="21"/>
        <v>0</v>
      </c>
      <c r="Q47" s="62"/>
      <c r="R47" s="66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8"/>
      <c r="AD47" s="68"/>
      <c r="AE47" s="69"/>
    </row>
    <row r="48" spans="2:31" x14ac:dyDescent="0.2">
      <c r="B48" s="409" t="s">
        <v>84</v>
      </c>
      <c r="C48" s="410"/>
      <c r="D48" s="70"/>
      <c r="E48" s="70">
        <f>D48</f>
        <v>0</v>
      </c>
      <c r="F48" s="70">
        <f t="shared" ref="F48:O48" si="26">E48</f>
        <v>0</v>
      </c>
      <c r="G48" s="70">
        <f t="shared" si="26"/>
        <v>0</v>
      </c>
      <c r="H48" s="70">
        <f t="shared" si="26"/>
        <v>0</v>
      </c>
      <c r="I48" s="70">
        <f t="shared" si="26"/>
        <v>0</v>
      </c>
      <c r="J48" s="70">
        <f t="shared" si="26"/>
        <v>0</v>
      </c>
      <c r="K48" s="70">
        <f t="shared" si="26"/>
        <v>0</v>
      </c>
      <c r="L48" s="70">
        <f t="shared" si="26"/>
        <v>0</v>
      </c>
      <c r="M48" s="70">
        <f t="shared" si="26"/>
        <v>0</v>
      </c>
      <c r="N48" s="70">
        <f t="shared" si="26"/>
        <v>0</v>
      </c>
      <c r="O48" s="70">
        <f t="shared" si="26"/>
        <v>0</v>
      </c>
      <c r="P48" s="71">
        <f>SUM(D48:O48)</f>
        <v>0</v>
      </c>
      <c r="Q48" s="62"/>
      <c r="R48" s="72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8"/>
      <c r="AD48" s="68"/>
      <c r="AE48" s="69"/>
    </row>
    <row r="49" spans="2:31" ht="13.5" thickBot="1" x14ac:dyDescent="0.25">
      <c r="B49" s="73" t="s">
        <v>7</v>
      </c>
      <c r="C49" s="74"/>
      <c r="D49" s="75">
        <f>SUM(D39:D48)</f>
        <v>0</v>
      </c>
      <c r="E49" s="75">
        <f t="shared" ref="E49:P49" si="27">SUM(E39:E48)</f>
        <v>0</v>
      </c>
      <c r="F49" s="75">
        <f t="shared" si="27"/>
        <v>0</v>
      </c>
      <c r="G49" s="75">
        <f t="shared" si="27"/>
        <v>0</v>
      </c>
      <c r="H49" s="75">
        <f t="shared" si="27"/>
        <v>0</v>
      </c>
      <c r="I49" s="75">
        <f t="shared" si="27"/>
        <v>0</v>
      </c>
      <c r="J49" s="75">
        <f t="shared" si="27"/>
        <v>0</v>
      </c>
      <c r="K49" s="75">
        <f>SUM(K39:K48)</f>
        <v>0</v>
      </c>
      <c r="L49" s="75">
        <f>SUM(L39:L48)</f>
        <v>0</v>
      </c>
      <c r="M49" s="75">
        <f>SUM(M39:M48)</f>
        <v>0</v>
      </c>
      <c r="N49" s="75">
        <f>SUM(N39:N48)</f>
        <v>0</v>
      </c>
      <c r="O49" s="76">
        <f>SUM(O39:O48)</f>
        <v>0</v>
      </c>
      <c r="P49" s="77">
        <f t="shared" si="27"/>
        <v>0</v>
      </c>
      <c r="Q49" s="62"/>
      <c r="R49" s="78">
        <f>SUM(R39:R48)</f>
        <v>0</v>
      </c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10"/>
      <c r="AD49" s="110"/>
      <c r="AE49" s="111"/>
    </row>
    <row r="50" spans="2:31" ht="6" customHeight="1" x14ac:dyDescent="0.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80"/>
      <c r="R50" s="79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6"/>
      <c r="AD50" s="136"/>
      <c r="AE50" s="136"/>
    </row>
    <row r="51" spans="2:31" x14ac:dyDescent="0.2">
      <c r="D51" s="10"/>
      <c r="E51" s="10"/>
      <c r="F51" s="10"/>
      <c r="G51" s="11"/>
      <c r="H51" s="10"/>
      <c r="I51" s="10"/>
      <c r="J51" s="10"/>
      <c r="K51" s="10"/>
      <c r="L51" s="10"/>
      <c r="M51" s="10"/>
      <c r="N51" s="10"/>
    </row>
    <row r="52" spans="2:31" x14ac:dyDescent="0.2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2:31" x14ac:dyDescent="0.2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2:31" x14ac:dyDescent="0.2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2:31" x14ac:dyDescent="0.2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</sheetData>
  <sheetProtection algorithmName="SHA-512" hashValue="nxbxqFwsdMlt6kixQ/jLcPHO0f1NboyFhiZ6ZGfhHTSmLnSTSrWSZVRezBFaXI3MavK7kxG5eX9Dfi0Jn0Zdpg==" saltValue="SXk4guXeHHLXsevOpJbcdA==" spinCount="100000" sheet="1" objects="1" scenarios="1" selectLockedCells="1" selectUnlockedCells="1"/>
  <mergeCells count="33">
    <mergeCell ref="F3:L3"/>
    <mergeCell ref="R2:S2"/>
    <mergeCell ref="B45:C45"/>
    <mergeCell ref="B46:C46"/>
    <mergeCell ref="B47:C47"/>
    <mergeCell ref="B32:C32"/>
    <mergeCell ref="B35:C35"/>
    <mergeCell ref="B27:C27"/>
    <mergeCell ref="B26:C26"/>
    <mergeCell ref="B28:C28"/>
    <mergeCell ref="B31:C31"/>
    <mergeCell ref="B21:C21"/>
    <mergeCell ref="B29:C29"/>
    <mergeCell ref="B9:C9"/>
    <mergeCell ref="B30:C30"/>
    <mergeCell ref="B17:C17"/>
    <mergeCell ref="B48:C48"/>
    <mergeCell ref="B39:C39"/>
    <mergeCell ref="B40:C40"/>
    <mergeCell ref="B41:C41"/>
    <mergeCell ref="B42:C42"/>
    <mergeCell ref="B43:C43"/>
    <mergeCell ref="B44:C44"/>
    <mergeCell ref="B13:C13"/>
    <mergeCell ref="B22:C22"/>
    <mergeCell ref="B3:E3"/>
    <mergeCell ref="B14:C14"/>
    <mergeCell ref="B15:C15"/>
    <mergeCell ref="B19:C19"/>
    <mergeCell ref="B20:C20"/>
    <mergeCell ref="B18:C18"/>
    <mergeCell ref="B7:C7"/>
    <mergeCell ref="B16:C16"/>
  </mergeCells>
  <phoneticPr fontId="2" type="noConversion"/>
  <printOptions horizontalCentered="1"/>
  <pageMargins left="0.39370078740157483" right="0.27559055118110237" top="0.27559055118110237" bottom="0.19685039370078741" header="0.23622047244094491" footer="0.19685039370078741"/>
  <pageSetup paperSize="9" scale="95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2:AG70"/>
  <sheetViews>
    <sheetView showGridLines="0" showZeros="0" zoomScaleNormal="100" zoomScaleSheetLayoutView="100" workbookViewId="0">
      <selection activeCell="C2" sqref="C2:F2"/>
    </sheetView>
  </sheetViews>
  <sheetFormatPr defaultRowHeight="12.75" x14ac:dyDescent="0.2"/>
  <cols>
    <col min="1" max="1" width="12.140625" style="6" customWidth="1"/>
    <col min="2" max="2" width="3.28515625" style="6" customWidth="1"/>
    <col min="3" max="3" width="26" style="1" customWidth="1"/>
    <col min="4" max="4" width="5.7109375" style="1" customWidth="1"/>
    <col min="5" max="16" width="9.28515625" style="1" customWidth="1"/>
    <col min="17" max="17" width="9.85546875" style="1" customWidth="1"/>
    <col min="18" max="18" width="5.5703125" style="6" customWidth="1"/>
    <col min="19" max="19" width="12.7109375" style="6" customWidth="1"/>
    <col min="20" max="32" width="9.140625" style="6"/>
    <col min="33" max="33" width="6.42578125" style="6" customWidth="1"/>
    <col min="34" max="16384" width="9.140625" style="6"/>
  </cols>
  <sheetData>
    <row r="2" spans="2:33" s="4" customFormat="1" ht="20.25" x14ac:dyDescent="0.3">
      <c r="C2" s="452" t="str">
        <f>'Vaihe 1.Tuotantotulot ja -menot'!B3</f>
        <v>Esimerkki</v>
      </c>
      <c r="D2" s="452"/>
      <c r="E2" s="452"/>
      <c r="F2" s="452"/>
      <c r="H2" s="51" t="s">
        <v>0</v>
      </c>
      <c r="L2" s="445" t="s">
        <v>52</v>
      </c>
      <c r="M2" s="445"/>
      <c r="N2" s="445"/>
      <c r="O2" s="445"/>
      <c r="S2" s="403" t="s">
        <v>143</v>
      </c>
      <c r="T2" s="404"/>
    </row>
    <row r="3" spans="2:33" s="5" customFormat="1" ht="15" thickBot="1" x14ac:dyDescent="0.25">
      <c r="C3" s="133" t="str">
        <f>'Vaihe 1.Tuotantotulot ja -menot'!O3</f>
        <v>pp.kk.vvvv</v>
      </c>
      <c r="D3" s="46"/>
      <c r="Q3" s="7"/>
    </row>
    <row r="4" spans="2:33" s="3" customFormat="1" ht="13.15" customHeight="1" thickBot="1" x14ac:dyDescent="0.25">
      <c r="B4" s="429" t="s">
        <v>2</v>
      </c>
      <c r="C4" s="430"/>
      <c r="D4" s="268" t="s">
        <v>14</v>
      </c>
      <c r="E4" s="366">
        <f>'Vaihe 1.Tuotantotulot ja -menot'!D5</f>
        <v>42370</v>
      </c>
      <c r="F4" s="112">
        <f>E4+31</f>
        <v>42401</v>
      </c>
      <c r="G4" s="112">
        <f t="shared" ref="G4:P4" si="0">F4+31</f>
        <v>42432</v>
      </c>
      <c r="H4" s="112">
        <f t="shared" si="0"/>
        <v>42463</v>
      </c>
      <c r="I4" s="112">
        <f t="shared" si="0"/>
        <v>42494</v>
      </c>
      <c r="J4" s="112">
        <f t="shared" si="0"/>
        <v>42525</v>
      </c>
      <c r="K4" s="112">
        <f t="shared" si="0"/>
        <v>42556</v>
      </c>
      <c r="L4" s="112">
        <f t="shared" si="0"/>
        <v>42587</v>
      </c>
      <c r="M4" s="112">
        <f t="shared" si="0"/>
        <v>42618</v>
      </c>
      <c r="N4" s="112">
        <f t="shared" si="0"/>
        <v>42649</v>
      </c>
      <c r="O4" s="112">
        <f t="shared" si="0"/>
        <v>42680</v>
      </c>
      <c r="P4" s="112">
        <f t="shared" si="0"/>
        <v>42711</v>
      </c>
      <c r="Q4" s="269" t="s">
        <v>1</v>
      </c>
      <c r="S4" s="43" t="s">
        <v>6</v>
      </c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44"/>
    </row>
    <row r="5" spans="2:33" s="3" customFormat="1" ht="12" customHeight="1" x14ac:dyDescent="0.2">
      <c r="B5" s="371">
        <v>1</v>
      </c>
      <c r="C5" s="446" t="s">
        <v>30</v>
      </c>
      <c r="D5" s="447"/>
      <c r="E5" s="270">
        <v>0</v>
      </c>
      <c r="F5" s="271">
        <f>E55</f>
        <v>0</v>
      </c>
      <c r="G5" s="271">
        <f t="shared" ref="G5:P5" si="1">F55</f>
        <v>0</v>
      </c>
      <c r="H5" s="271">
        <f t="shared" si="1"/>
        <v>0</v>
      </c>
      <c r="I5" s="271">
        <f t="shared" si="1"/>
        <v>0</v>
      </c>
      <c r="J5" s="271">
        <f t="shared" si="1"/>
        <v>0</v>
      </c>
      <c r="K5" s="271">
        <f t="shared" si="1"/>
        <v>0</v>
      </c>
      <c r="L5" s="271">
        <f t="shared" si="1"/>
        <v>0</v>
      </c>
      <c r="M5" s="271">
        <f t="shared" si="1"/>
        <v>0</v>
      </c>
      <c r="N5" s="271">
        <f t="shared" si="1"/>
        <v>0</v>
      </c>
      <c r="O5" s="271">
        <f t="shared" si="1"/>
        <v>0</v>
      </c>
      <c r="P5" s="271">
        <f t="shared" si="1"/>
        <v>0</v>
      </c>
      <c r="Q5" s="272"/>
      <c r="S5" s="121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120"/>
    </row>
    <row r="6" spans="2:33" s="3" customFormat="1" ht="12" customHeight="1" x14ac:dyDescent="0.2">
      <c r="B6" s="273">
        <f>B5+1</f>
        <v>2</v>
      </c>
      <c r="C6" s="274" t="s">
        <v>161</v>
      </c>
      <c r="D6" s="275">
        <v>24</v>
      </c>
      <c r="E6" s="276">
        <f>'Vaihe 1.Tuotantotulot ja -menot'!D9+'Vaihe 1.Tuotantotulot ja -menot'!D12+'Vaihe 1.Tuotantotulot ja -menot'!D15+'Vaihe 1.Tuotantotulot ja -menot'!D18</f>
        <v>0</v>
      </c>
      <c r="F6" s="276">
        <f>'Vaihe 1.Tuotantotulot ja -menot'!E9+'Vaihe 1.Tuotantotulot ja -menot'!E12+'Vaihe 1.Tuotantotulot ja -menot'!E15+'Vaihe 1.Tuotantotulot ja -menot'!E18</f>
        <v>0</v>
      </c>
      <c r="G6" s="276">
        <f>'Vaihe 1.Tuotantotulot ja -menot'!F9+'Vaihe 1.Tuotantotulot ja -menot'!F12+'Vaihe 1.Tuotantotulot ja -menot'!F15+'Vaihe 1.Tuotantotulot ja -menot'!F18</f>
        <v>0</v>
      </c>
      <c r="H6" s="276">
        <f>'Vaihe 1.Tuotantotulot ja -menot'!G9+'Vaihe 1.Tuotantotulot ja -menot'!G12+'Vaihe 1.Tuotantotulot ja -menot'!G15+'Vaihe 1.Tuotantotulot ja -menot'!G18</f>
        <v>0</v>
      </c>
      <c r="I6" s="276">
        <f>'Vaihe 1.Tuotantotulot ja -menot'!H9+'Vaihe 1.Tuotantotulot ja -menot'!H12+'Vaihe 1.Tuotantotulot ja -menot'!H15+'Vaihe 1.Tuotantotulot ja -menot'!H18</f>
        <v>0</v>
      </c>
      <c r="J6" s="276">
        <f>'Vaihe 1.Tuotantotulot ja -menot'!I9+'Vaihe 1.Tuotantotulot ja -menot'!I12+'Vaihe 1.Tuotantotulot ja -menot'!I15+'Vaihe 1.Tuotantotulot ja -menot'!I18</f>
        <v>0</v>
      </c>
      <c r="K6" s="276">
        <f>'Vaihe 1.Tuotantotulot ja -menot'!J9+'Vaihe 1.Tuotantotulot ja -menot'!J12+'Vaihe 1.Tuotantotulot ja -menot'!J15+'Vaihe 1.Tuotantotulot ja -menot'!J18</f>
        <v>0</v>
      </c>
      <c r="L6" s="276">
        <f>'Vaihe 1.Tuotantotulot ja -menot'!K9+'Vaihe 1.Tuotantotulot ja -menot'!K12+'Vaihe 1.Tuotantotulot ja -menot'!K15+'Vaihe 1.Tuotantotulot ja -menot'!K18</f>
        <v>0</v>
      </c>
      <c r="M6" s="276">
        <f>'Vaihe 1.Tuotantotulot ja -menot'!L9+'Vaihe 1.Tuotantotulot ja -menot'!L12+'Vaihe 1.Tuotantotulot ja -menot'!L15+'Vaihe 1.Tuotantotulot ja -menot'!L18</f>
        <v>0</v>
      </c>
      <c r="N6" s="276">
        <f>'Vaihe 1.Tuotantotulot ja -menot'!M9+'Vaihe 1.Tuotantotulot ja -menot'!M12+'Vaihe 1.Tuotantotulot ja -menot'!M15+'Vaihe 1.Tuotantotulot ja -menot'!M18</f>
        <v>0</v>
      </c>
      <c r="O6" s="276">
        <f>'Vaihe 1.Tuotantotulot ja -menot'!N9+'Vaihe 1.Tuotantotulot ja -menot'!N12+'Vaihe 1.Tuotantotulot ja -menot'!N15+'Vaihe 1.Tuotantotulot ja -menot'!N18</f>
        <v>0</v>
      </c>
      <c r="P6" s="276">
        <f>'Vaihe 1.Tuotantotulot ja -menot'!O9+'Vaihe 1.Tuotantotulot ja -menot'!O12+'Vaihe 1.Tuotantotulot ja -menot'!O15+'Vaihe 1.Tuotantotulot ja -menot'!O18</f>
        <v>0</v>
      </c>
      <c r="Q6" s="277">
        <f>SUM(E6:P6)</f>
        <v>0</v>
      </c>
      <c r="S6" s="121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120"/>
    </row>
    <row r="7" spans="2:33" s="3" customFormat="1" ht="12" customHeight="1" x14ac:dyDescent="0.2">
      <c r="B7" s="273">
        <f t="shared" ref="B7:B19" si="2">B6+1</f>
        <v>3</v>
      </c>
      <c r="C7" s="274" t="s">
        <v>162</v>
      </c>
      <c r="D7" s="275">
        <v>14</v>
      </c>
      <c r="E7" s="276">
        <f>'Vaihe 1.Tuotantotulot ja -menot'!D6</f>
        <v>0</v>
      </c>
      <c r="F7" s="276">
        <f>'Vaihe 1.Tuotantotulot ja -menot'!E6</f>
        <v>0</v>
      </c>
      <c r="G7" s="276">
        <f>'Vaihe 1.Tuotantotulot ja -menot'!F6</f>
        <v>0</v>
      </c>
      <c r="H7" s="276">
        <f>'Vaihe 1.Tuotantotulot ja -menot'!G6</f>
        <v>0</v>
      </c>
      <c r="I7" s="276">
        <f>'Vaihe 1.Tuotantotulot ja -menot'!H6</f>
        <v>0</v>
      </c>
      <c r="J7" s="276">
        <f>'Vaihe 1.Tuotantotulot ja -menot'!I6</f>
        <v>0</v>
      </c>
      <c r="K7" s="276">
        <f>'Vaihe 1.Tuotantotulot ja -menot'!J6</f>
        <v>0</v>
      </c>
      <c r="L7" s="276">
        <f>'Vaihe 1.Tuotantotulot ja -menot'!K6</f>
        <v>0</v>
      </c>
      <c r="M7" s="276">
        <f>'Vaihe 1.Tuotantotulot ja -menot'!L6</f>
        <v>0</v>
      </c>
      <c r="N7" s="276">
        <f>'Vaihe 1.Tuotantotulot ja -menot'!M6</f>
        <v>0</v>
      </c>
      <c r="O7" s="276">
        <f>'Vaihe 1.Tuotantotulot ja -menot'!N6</f>
        <v>0</v>
      </c>
      <c r="P7" s="276">
        <f>'Vaihe 1.Tuotantotulot ja -menot'!O6</f>
        <v>0</v>
      </c>
      <c r="Q7" s="277">
        <f>SUM(E7:P7)</f>
        <v>0</v>
      </c>
      <c r="S7" s="121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120"/>
    </row>
    <row r="8" spans="2:33" s="3" customFormat="1" ht="12" customHeight="1" x14ac:dyDescent="0.2">
      <c r="B8" s="273">
        <f t="shared" si="2"/>
        <v>4</v>
      </c>
      <c r="C8" s="274" t="s">
        <v>66</v>
      </c>
      <c r="D8" s="278"/>
      <c r="E8" s="64">
        <v>0</v>
      </c>
      <c r="F8" s="348">
        <f>'Vaihe 1.Tuotantotulot ja -menot'!D7*F9/100</f>
        <v>0</v>
      </c>
      <c r="G8" s="348">
        <f>'Vaihe 1.Tuotantotulot ja -menot'!E7*G9/100</f>
        <v>0</v>
      </c>
      <c r="H8" s="348">
        <f>'Vaihe 1.Tuotantotulot ja -menot'!F7*H9/100</f>
        <v>0</v>
      </c>
      <c r="I8" s="348">
        <f>'Vaihe 1.Tuotantotulot ja -menot'!G7*I9/100</f>
        <v>0</v>
      </c>
      <c r="J8" s="348">
        <f>'Vaihe 1.Tuotantotulot ja -menot'!H7*J9/100</f>
        <v>0</v>
      </c>
      <c r="K8" s="348">
        <f>'Vaihe 1.Tuotantotulot ja -menot'!I7*K9/100</f>
        <v>0</v>
      </c>
      <c r="L8" s="348">
        <f>'Vaihe 1.Tuotantotulot ja -menot'!J7*L9/100</f>
        <v>0</v>
      </c>
      <c r="M8" s="348">
        <f>'Vaihe 1.Tuotantotulot ja -menot'!K7*M9/100</f>
        <v>0</v>
      </c>
      <c r="N8" s="348">
        <f>'Vaihe 1.Tuotantotulot ja -menot'!L7*N9/100</f>
        <v>0</v>
      </c>
      <c r="O8" s="348">
        <f>'Vaihe 1.Tuotantotulot ja -menot'!M7*O9/100</f>
        <v>0</v>
      </c>
      <c r="P8" s="348">
        <f>'Vaihe 1.Tuotantotulot ja -menot'!N7*P9/100</f>
        <v>0</v>
      </c>
      <c r="Q8" s="277">
        <f>SUM(E8:P8)</f>
        <v>0</v>
      </c>
      <c r="S8" s="121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120"/>
    </row>
    <row r="9" spans="2:33" s="3" customFormat="1" ht="12" customHeight="1" x14ac:dyDescent="0.2">
      <c r="B9" s="273">
        <v>0</v>
      </c>
      <c r="C9" s="274" t="s">
        <v>67</v>
      </c>
      <c r="D9" s="279"/>
      <c r="E9" s="349">
        <v>0</v>
      </c>
      <c r="F9" s="343">
        <v>8.4</v>
      </c>
      <c r="G9" s="343">
        <f t="shared" ref="G9:P9" si="3">F9</f>
        <v>8.4</v>
      </c>
      <c r="H9" s="343">
        <f t="shared" si="3"/>
        <v>8.4</v>
      </c>
      <c r="I9" s="343">
        <f t="shared" si="3"/>
        <v>8.4</v>
      </c>
      <c r="J9" s="343">
        <f t="shared" si="3"/>
        <v>8.4</v>
      </c>
      <c r="K9" s="343">
        <f t="shared" si="3"/>
        <v>8.4</v>
      </c>
      <c r="L9" s="343">
        <f t="shared" si="3"/>
        <v>8.4</v>
      </c>
      <c r="M9" s="343">
        <f t="shared" si="3"/>
        <v>8.4</v>
      </c>
      <c r="N9" s="343">
        <f t="shared" si="3"/>
        <v>8.4</v>
      </c>
      <c r="O9" s="343">
        <f t="shared" si="3"/>
        <v>8.4</v>
      </c>
      <c r="P9" s="343">
        <f t="shared" si="3"/>
        <v>8.4</v>
      </c>
      <c r="Q9" s="277"/>
      <c r="S9" s="121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120"/>
    </row>
    <row r="10" spans="2:33" s="3" customFormat="1" ht="12" customHeight="1" x14ac:dyDescent="0.2">
      <c r="B10" s="273">
        <f>B8+1</f>
        <v>5</v>
      </c>
      <c r="C10" s="274" t="s">
        <v>68</v>
      </c>
      <c r="D10" s="279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77">
        <f t="shared" ref="Q10:Q20" si="4">SUM(E10:P10)</f>
        <v>0</v>
      </c>
      <c r="S10" s="121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120"/>
    </row>
    <row r="11" spans="2:33" s="3" customFormat="1" ht="12" customHeight="1" x14ac:dyDescent="0.2">
      <c r="B11" s="273">
        <f t="shared" si="2"/>
        <v>6</v>
      </c>
      <c r="C11" s="274" t="s">
        <v>124</v>
      </c>
      <c r="D11" s="275">
        <v>24</v>
      </c>
      <c r="E11" s="280">
        <v>0</v>
      </c>
      <c r="F11" s="280">
        <f>E11</f>
        <v>0</v>
      </c>
      <c r="G11" s="280">
        <f t="shared" ref="G11:P11" si="5">F11</f>
        <v>0</v>
      </c>
      <c r="H11" s="280">
        <f t="shared" si="5"/>
        <v>0</v>
      </c>
      <c r="I11" s="280">
        <f t="shared" si="5"/>
        <v>0</v>
      </c>
      <c r="J11" s="280">
        <f t="shared" si="5"/>
        <v>0</v>
      </c>
      <c r="K11" s="280">
        <f t="shared" si="5"/>
        <v>0</v>
      </c>
      <c r="L11" s="280">
        <f t="shared" si="5"/>
        <v>0</v>
      </c>
      <c r="M11" s="280">
        <f t="shared" si="5"/>
        <v>0</v>
      </c>
      <c r="N11" s="280">
        <f t="shared" si="5"/>
        <v>0</v>
      </c>
      <c r="O11" s="280">
        <f t="shared" si="5"/>
        <v>0</v>
      </c>
      <c r="P11" s="280">
        <f t="shared" si="5"/>
        <v>0</v>
      </c>
      <c r="Q11" s="277">
        <f t="shared" si="4"/>
        <v>0</v>
      </c>
      <c r="S11" s="121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120"/>
    </row>
    <row r="12" spans="2:33" s="3" customFormat="1" ht="12" customHeight="1" x14ac:dyDescent="0.2">
      <c r="B12" s="273">
        <f t="shared" si="2"/>
        <v>7</v>
      </c>
      <c r="C12" s="274" t="s">
        <v>69</v>
      </c>
      <c r="D12" s="275">
        <v>14</v>
      </c>
      <c r="E12" s="280">
        <f>'Vaihe 1.Tuotantotulot ja -menot'!D36</f>
        <v>0</v>
      </c>
      <c r="F12" s="280">
        <f>'Vaihe 1.Tuotantotulot ja -menot'!E36</f>
        <v>0</v>
      </c>
      <c r="G12" s="280">
        <f>'Vaihe 1.Tuotantotulot ja -menot'!F36</f>
        <v>0</v>
      </c>
      <c r="H12" s="280">
        <f>'Vaihe 1.Tuotantotulot ja -menot'!G36</f>
        <v>0</v>
      </c>
      <c r="I12" s="280">
        <f>'Vaihe 1.Tuotantotulot ja -menot'!H36</f>
        <v>0</v>
      </c>
      <c r="J12" s="280">
        <f>'Vaihe 1.Tuotantotulot ja -menot'!I36</f>
        <v>0</v>
      </c>
      <c r="K12" s="280">
        <f>'Vaihe 1.Tuotantotulot ja -menot'!J36</f>
        <v>0</v>
      </c>
      <c r="L12" s="280">
        <f>'Vaihe 1.Tuotantotulot ja -menot'!K36</f>
        <v>0</v>
      </c>
      <c r="M12" s="280">
        <f>'Vaihe 1.Tuotantotulot ja -menot'!L36</f>
        <v>0</v>
      </c>
      <c r="N12" s="280">
        <f>'Vaihe 1.Tuotantotulot ja -menot'!M36</f>
        <v>0</v>
      </c>
      <c r="O12" s="280">
        <f>'Vaihe 1.Tuotantotulot ja -menot'!N36</f>
        <v>0</v>
      </c>
      <c r="P12" s="280">
        <f>'Vaihe 1.Tuotantotulot ja -menot'!O36</f>
        <v>0</v>
      </c>
      <c r="Q12" s="277">
        <f t="shared" si="4"/>
        <v>0</v>
      </c>
      <c r="S12" s="122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120"/>
    </row>
    <row r="13" spans="2:33" s="3" customFormat="1" ht="12" customHeight="1" x14ac:dyDescent="0.2">
      <c r="B13" s="273">
        <f t="shared" si="2"/>
        <v>8</v>
      </c>
      <c r="C13" s="274" t="s">
        <v>70</v>
      </c>
      <c r="D13" s="279"/>
      <c r="E13" s="280">
        <v>0</v>
      </c>
      <c r="F13" s="280">
        <v>0</v>
      </c>
      <c r="G13" s="280">
        <v>0</v>
      </c>
      <c r="H13" s="280">
        <v>0</v>
      </c>
      <c r="I13" s="280">
        <v>0</v>
      </c>
      <c r="J13" s="280">
        <v>0</v>
      </c>
      <c r="K13" s="280">
        <v>0</v>
      </c>
      <c r="L13" s="280">
        <v>0</v>
      </c>
      <c r="M13" s="280">
        <v>0</v>
      </c>
      <c r="N13" s="280">
        <v>0</v>
      </c>
      <c r="O13" s="280">
        <v>0</v>
      </c>
      <c r="P13" s="280">
        <v>0</v>
      </c>
      <c r="Q13" s="277">
        <f t="shared" si="4"/>
        <v>0</v>
      </c>
      <c r="S13" s="122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120"/>
    </row>
    <row r="14" spans="2:33" s="3" customFormat="1" ht="12" customHeight="1" x14ac:dyDescent="0.2">
      <c r="B14" s="273">
        <f t="shared" si="2"/>
        <v>9</v>
      </c>
      <c r="C14" s="280" t="s">
        <v>120</v>
      </c>
      <c r="D14" s="275">
        <v>24</v>
      </c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77">
        <f t="shared" si="4"/>
        <v>0</v>
      </c>
      <c r="S14" s="122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120"/>
    </row>
    <row r="15" spans="2:33" s="3" customFormat="1" ht="12" customHeight="1" x14ac:dyDescent="0.2">
      <c r="B15" s="273">
        <f t="shared" si="2"/>
        <v>10</v>
      </c>
      <c r="C15" s="280" t="s">
        <v>125</v>
      </c>
      <c r="D15" s="275">
        <v>24</v>
      </c>
      <c r="E15" s="280">
        <v>0</v>
      </c>
      <c r="F15" s="280">
        <f>E15</f>
        <v>0</v>
      </c>
      <c r="G15" s="280">
        <f t="shared" ref="G15:P15" si="6">F15</f>
        <v>0</v>
      </c>
      <c r="H15" s="280">
        <f t="shared" si="6"/>
        <v>0</v>
      </c>
      <c r="I15" s="280">
        <f t="shared" si="6"/>
        <v>0</v>
      </c>
      <c r="J15" s="280">
        <f t="shared" si="6"/>
        <v>0</v>
      </c>
      <c r="K15" s="280">
        <f t="shared" si="6"/>
        <v>0</v>
      </c>
      <c r="L15" s="280">
        <f t="shared" si="6"/>
        <v>0</v>
      </c>
      <c r="M15" s="280">
        <f t="shared" si="6"/>
        <v>0</v>
      </c>
      <c r="N15" s="280">
        <f t="shared" si="6"/>
        <v>0</v>
      </c>
      <c r="O15" s="280">
        <f t="shared" si="6"/>
        <v>0</v>
      </c>
      <c r="P15" s="280">
        <f t="shared" si="6"/>
        <v>0</v>
      </c>
      <c r="Q15" s="277">
        <f t="shared" si="4"/>
        <v>0</v>
      </c>
      <c r="S15" s="122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120"/>
    </row>
    <row r="16" spans="2:33" s="3" customFormat="1" ht="12" customHeight="1" x14ac:dyDescent="0.2">
      <c r="B16" s="273">
        <f t="shared" si="2"/>
        <v>11</v>
      </c>
      <c r="C16" s="274" t="s">
        <v>126</v>
      </c>
      <c r="D16" s="310">
        <v>0</v>
      </c>
      <c r="E16" s="280"/>
      <c r="F16" s="280">
        <f>E16</f>
        <v>0</v>
      </c>
      <c r="G16" s="280">
        <f t="shared" ref="G16:P16" si="7">F16</f>
        <v>0</v>
      </c>
      <c r="H16" s="280">
        <f t="shared" si="7"/>
        <v>0</v>
      </c>
      <c r="I16" s="280">
        <f t="shared" si="7"/>
        <v>0</v>
      </c>
      <c r="J16" s="280">
        <f t="shared" si="7"/>
        <v>0</v>
      </c>
      <c r="K16" s="280">
        <f t="shared" si="7"/>
        <v>0</v>
      </c>
      <c r="L16" s="280">
        <f t="shared" si="7"/>
        <v>0</v>
      </c>
      <c r="M16" s="280">
        <f t="shared" si="7"/>
        <v>0</v>
      </c>
      <c r="N16" s="280">
        <f t="shared" si="7"/>
        <v>0</v>
      </c>
      <c r="O16" s="280">
        <f t="shared" si="7"/>
        <v>0</v>
      </c>
      <c r="P16" s="280">
        <f t="shared" si="7"/>
        <v>0</v>
      </c>
      <c r="Q16" s="277">
        <f t="shared" si="4"/>
        <v>0</v>
      </c>
      <c r="S16" s="122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120"/>
    </row>
    <row r="17" spans="2:33" s="3" customFormat="1" ht="12" customHeight="1" x14ac:dyDescent="0.2">
      <c r="B17" s="273">
        <f t="shared" si="2"/>
        <v>12</v>
      </c>
      <c r="C17" s="433" t="s">
        <v>139</v>
      </c>
      <c r="D17" s="434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277">
        <f t="shared" si="4"/>
        <v>0</v>
      </c>
      <c r="S17" s="122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120"/>
    </row>
    <row r="18" spans="2:33" s="3" customFormat="1" ht="12" customHeight="1" x14ac:dyDescent="0.2">
      <c r="B18" s="273">
        <f t="shared" si="2"/>
        <v>13</v>
      </c>
      <c r="C18" s="433" t="s">
        <v>140</v>
      </c>
      <c r="D18" s="434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277">
        <f t="shared" si="4"/>
        <v>0</v>
      </c>
      <c r="S18" s="122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120"/>
    </row>
    <row r="19" spans="2:33" s="3" customFormat="1" ht="12" customHeight="1" thickBot="1" x14ac:dyDescent="0.25">
      <c r="B19" s="273">
        <f t="shared" si="2"/>
        <v>14</v>
      </c>
      <c r="C19" s="280" t="s">
        <v>130</v>
      </c>
      <c r="D19" s="281"/>
      <c r="E19" s="282">
        <v>0</v>
      </c>
      <c r="F19" s="282">
        <v>0</v>
      </c>
      <c r="G19" s="282">
        <v>0</v>
      </c>
      <c r="H19" s="282">
        <v>0</v>
      </c>
      <c r="I19" s="282">
        <v>0</v>
      </c>
      <c r="J19" s="282">
        <v>0</v>
      </c>
      <c r="K19" s="282">
        <v>0</v>
      </c>
      <c r="L19" s="282">
        <v>0</v>
      </c>
      <c r="M19" s="282">
        <v>0</v>
      </c>
      <c r="N19" s="282">
        <v>0</v>
      </c>
      <c r="O19" s="282">
        <v>0</v>
      </c>
      <c r="P19" s="282">
        <v>0</v>
      </c>
      <c r="Q19" s="283">
        <f t="shared" si="4"/>
        <v>0</v>
      </c>
      <c r="S19" s="122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120"/>
    </row>
    <row r="20" spans="2:33" s="3" customFormat="1" ht="12" customHeight="1" thickTop="1" x14ac:dyDescent="0.2">
      <c r="B20" s="448" t="s">
        <v>3</v>
      </c>
      <c r="C20" s="449"/>
      <c r="D20" s="336"/>
      <c r="E20" s="337">
        <f>E5+E6+E7+E8+E10+E11+E12+E13+E14+E15+E16+E17+E18+E19</f>
        <v>0</v>
      </c>
      <c r="F20" s="337">
        <f>F6+F7+F8+F10+F11+F12+F13+F14+F15+F16+F17+F18+F19</f>
        <v>0</v>
      </c>
      <c r="G20" s="337">
        <f t="shared" ref="G20:P20" si="8">G6+G7+G8+G10+G11+G12+G13+G14+G15+G16+G17+G18+G19</f>
        <v>0</v>
      </c>
      <c r="H20" s="337">
        <f t="shared" si="8"/>
        <v>0</v>
      </c>
      <c r="I20" s="337">
        <f t="shared" si="8"/>
        <v>0</v>
      </c>
      <c r="J20" s="337">
        <f t="shared" si="8"/>
        <v>0</v>
      </c>
      <c r="K20" s="337">
        <f t="shared" si="8"/>
        <v>0</v>
      </c>
      <c r="L20" s="337">
        <f t="shared" si="8"/>
        <v>0</v>
      </c>
      <c r="M20" s="337">
        <f t="shared" si="8"/>
        <v>0</v>
      </c>
      <c r="N20" s="337">
        <f t="shared" si="8"/>
        <v>0</v>
      </c>
      <c r="O20" s="337">
        <f t="shared" si="8"/>
        <v>0</v>
      </c>
      <c r="P20" s="337">
        <f t="shared" si="8"/>
        <v>0</v>
      </c>
      <c r="Q20" s="338">
        <f t="shared" si="4"/>
        <v>0</v>
      </c>
      <c r="S20" s="122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120"/>
    </row>
    <row r="21" spans="2:33" s="3" customFormat="1" ht="6" customHeight="1" thickBot="1" x14ac:dyDescent="0.25">
      <c r="B21" s="284"/>
      <c r="C21" s="284"/>
      <c r="D21" s="284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6" t="s">
        <v>4</v>
      </c>
      <c r="S21" s="11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120"/>
    </row>
    <row r="22" spans="2:33" s="3" customFormat="1" ht="13.15" customHeight="1" thickBot="1" x14ac:dyDescent="0.25">
      <c r="B22" s="429" t="s">
        <v>5</v>
      </c>
      <c r="C22" s="430"/>
      <c r="D22" s="268" t="s">
        <v>14</v>
      </c>
      <c r="E22" s="113">
        <f t="shared" ref="E22:Q22" si="9">+E4</f>
        <v>42370</v>
      </c>
      <c r="F22" s="113">
        <f t="shared" si="9"/>
        <v>42401</v>
      </c>
      <c r="G22" s="113">
        <f t="shared" si="9"/>
        <v>42432</v>
      </c>
      <c r="H22" s="113">
        <f t="shared" si="9"/>
        <v>42463</v>
      </c>
      <c r="I22" s="113">
        <f t="shared" si="9"/>
        <v>42494</v>
      </c>
      <c r="J22" s="113">
        <f t="shared" si="9"/>
        <v>42525</v>
      </c>
      <c r="K22" s="113">
        <f t="shared" si="9"/>
        <v>42556</v>
      </c>
      <c r="L22" s="113">
        <f t="shared" si="9"/>
        <v>42587</v>
      </c>
      <c r="M22" s="113">
        <f t="shared" si="9"/>
        <v>42618</v>
      </c>
      <c r="N22" s="113">
        <f t="shared" si="9"/>
        <v>42649</v>
      </c>
      <c r="O22" s="113">
        <f t="shared" si="9"/>
        <v>42680</v>
      </c>
      <c r="P22" s="113">
        <f t="shared" si="9"/>
        <v>42711</v>
      </c>
      <c r="Q22" s="287" t="str">
        <f t="shared" si="9"/>
        <v>YHT</v>
      </c>
      <c r="S22" s="11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120"/>
    </row>
    <row r="23" spans="2:33" s="3" customFormat="1" ht="12" customHeight="1" x14ac:dyDescent="0.2">
      <c r="B23" s="373">
        <f>B19+1</f>
        <v>15</v>
      </c>
      <c r="C23" s="288" t="s">
        <v>61</v>
      </c>
      <c r="D23" s="289">
        <v>24</v>
      </c>
      <c r="E23" s="290">
        <f>'Vaihe 1.Tuotantotulot ja -menot'!D39+'Vaihe 1.Tuotantotulot ja -menot'!D42</f>
        <v>0</v>
      </c>
      <c r="F23" s="290">
        <f>'Vaihe 1.Tuotantotulot ja -menot'!E39+'Vaihe 1.Tuotantotulot ja -menot'!E42</f>
        <v>0</v>
      </c>
      <c r="G23" s="290">
        <f>'Vaihe 1.Tuotantotulot ja -menot'!F39+'Vaihe 1.Tuotantotulot ja -menot'!F42</f>
        <v>0</v>
      </c>
      <c r="H23" s="290">
        <f>'Vaihe 1.Tuotantotulot ja -menot'!G39+'Vaihe 1.Tuotantotulot ja -menot'!G42</f>
        <v>0</v>
      </c>
      <c r="I23" s="290">
        <f>'Vaihe 1.Tuotantotulot ja -menot'!H39+'Vaihe 1.Tuotantotulot ja -menot'!H42</f>
        <v>0</v>
      </c>
      <c r="J23" s="290">
        <f>'Vaihe 1.Tuotantotulot ja -menot'!I39+'Vaihe 1.Tuotantotulot ja -menot'!I42</f>
        <v>0</v>
      </c>
      <c r="K23" s="290">
        <f>'Vaihe 1.Tuotantotulot ja -menot'!J39+'Vaihe 1.Tuotantotulot ja -menot'!J42</f>
        <v>0</v>
      </c>
      <c r="L23" s="290">
        <f>'Vaihe 1.Tuotantotulot ja -menot'!K39+'Vaihe 1.Tuotantotulot ja -menot'!K42</f>
        <v>0</v>
      </c>
      <c r="M23" s="290">
        <f>'Vaihe 1.Tuotantotulot ja -menot'!L39+'Vaihe 1.Tuotantotulot ja -menot'!L42</f>
        <v>0</v>
      </c>
      <c r="N23" s="290">
        <f>'Vaihe 1.Tuotantotulot ja -menot'!M39+'Vaihe 1.Tuotantotulot ja -menot'!M42</f>
        <v>0</v>
      </c>
      <c r="O23" s="290">
        <f>'Vaihe 1.Tuotantotulot ja -menot'!N39+'Vaihe 1.Tuotantotulot ja -menot'!N42</f>
        <v>0</v>
      </c>
      <c r="P23" s="290">
        <f>'Vaihe 1.Tuotantotulot ja -menot'!O39+'Vaihe 1.Tuotantotulot ja -menot'!O42</f>
        <v>0</v>
      </c>
      <c r="Q23" s="291">
        <f t="shared" ref="Q23:Q38" si="10">SUM(E23:P23)</f>
        <v>0</v>
      </c>
      <c r="S23" s="11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120"/>
    </row>
    <row r="24" spans="2:33" s="3" customFormat="1" ht="12" customHeight="1" x14ac:dyDescent="0.2">
      <c r="B24" s="374">
        <f>B23+1</f>
        <v>16</v>
      </c>
      <c r="C24" s="288" t="s">
        <v>153</v>
      </c>
      <c r="D24" s="292">
        <v>14</v>
      </c>
      <c r="E24" s="293">
        <f>'Vaihe 1.Tuotantotulot ja -menot'!D45+'Vaihe 1.Tuotantotulot ja -menot'!D48</f>
        <v>0</v>
      </c>
      <c r="F24" s="293">
        <f>'Vaihe 1.Tuotantotulot ja -menot'!E45+'Vaihe 1.Tuotantotulot ja -menot'!E48</f>
        <v>0</v>
      </c>
      <c r="G24" s="293">
        <f>'Vaihe 1.Tuotantotulot ja -menot'!F45+'Vaihe 1.Tuotantotulot ja -menot'!F48</f>
        <v>0</v>
      </c>
      <c r="H24" s="293">
        <f>'Vaihe 1.Tuotantotulot ja -menot'!G45+'Vaihe 1.Tuotantotulot ja -menot'!G48</f>
        <v>0</v>
      </c>
      <c r="I24" s="293">
        <f>'Vaihe 1.Tuotantotulot ja -menot'!H45+'Vaihe 1.Tuotantotulot ja -menot'!H48</f>
        <v>0</v>
      </c>
      <c r="J24" s="293">
        <f>'Vaihe 1.Tuotantotulot ja -menot'!I45+'Vaihe 1.Tuotantotulot ja -menot'!I48</f>
        <v>0</v>
      </c>
      <c r="K24" s="293">
        <f>'Vaihe 1.Tuotantotulot ja -menot'!J45+'Vaihe 1.Tuotantotulot ja -menot'!J48</f>
        <v>0</v>
      </c>
      <c r="L24" s="293">
        <f>'Vaihe 1.Tuotantotulot ja -menot'!K45+'Vaihe 1.Tuotantotulot ja -menot'!K48</f>
        <v>0</v>
      </c>
      <c r="M24" s="293">
        <f>'Vaihe 1.Tuotantotulot ja -menot'!L45+'Vaihe 1.Tuotantotulot ja -menot'!L48</f>
        <v>0</v>
      </c>
      <c r="N24" s="293">
        <f>'Vaihe 1.Tuotantotulot ja -menot'!M45+'Vaihe 1.Tuotantotulot ja -menot'!M48</f>
        <v>0</v>
      </c>
      <c r="O24" s="293">
        <f>'Vaihe 1.Tuotantotulot ja -menot'!N45+'Vaihe 1.Tuotantotulot ja -menot'!N48</f>
        <v>0</v>
      </c>
      <c r="P24" s="293">
        <f>'Vaihe 1.Tuotantotulot ja -menot'!O45+'Vaihe 1.Tuotantotulot ja -menot'!O48</f>
        <v>0</v>
      </c>
      <c r="Q24" s="277">
        <f t="shared" si="10"/>
        <v>0</v>
      </c>
      <c r="S24" s="11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120"/>
    </row>
    <row r="25" spans="2:33" s="3" customFormat="1" ht="12" customHeight="1" x14ac:dyDescent="0.2">
      <c r="B25" s="374">
        <f t="shared" ref="B25:B51" si="11">B24+1</f>
        <v>17</v>
      </c>
      <c r="C25" s="294" t="s">
        <v>62</v>
      </c>
      <c r="D25" s="292">
        <v>24</v>
      </c>
      <c r="E25" s="64">
        <v>0</v>
      </c>
      <c r="F25" s="64">
        <f t="shared" ref="F25:F31" si="12">E25</f>
        <v>0</v>
      </c>
      <c r="G25" s="64">
        <f t="shared" ref="G25:P26" si="13">F25</f>
        <v>0</v>
      </c>
      <c r="H25" s="64">
        <f t="shared" si="13"/>
        <v>0</v>
      </c>
      <c r="I25" s="64">
        <f t="shared" si="13"/>
        <v>0</v>
      </c>
      <c r="J25" s="64">
        <f t="shared" si="13"/>
        <v>0</v>
      </c>
      <c r="K25" s="64">
        <f t="shared" si="13"/>
        <v>0</v>
      </c>
      <c r="L25" s="64">
        <f t="shared" si="13"/>
        <v>0</v>
      </c>
      <c r="M25" s="64">
        <f t="shared" si="13"/>
        <v>0</v>
      </c>
      <c r="N25" s="64">
        <f t="shared" si="13"/>
        <v>0</v>
      </c>
      <c r="O25" s="64">
        <f t="shared" si="13"/>
        <v>0</v>
      </c>
      <c r="P25" s="64">
        <f t="shared" si="13"/>
        <v>0</v>
      </c>
      <c r="Q25" s="277">
        <f t="shared" si="10"/>
        <v>0</v>
      </c>
      <c r="S25" s="11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120"/>
    </row>
    <row r="26" spans="2:33" s="3" customFormat="1" ht="12" customHeight="1" x14ac:dyDescent="0.2">
      <c r="B26" s="374">
        <f t="shared" si="11"/>
        <v>18</v>
      </c>
      <c r="C26" s="294" t="s">
        <v>148</v>
      </c>
      <c r="D26" s="292">
        <v>10</v>
      </c>
      <c r="E26" s="64">
        <v>0</v>
      </c>
      <c r="F26" s="64">
        <f t="shared" si="12"/>
        <v>0</v>
      </c>
      <c r="G26" s="64">
        <f t="shared" si="13"/>
        <v>0</v>
      </c>
      <c r="H26" s="64">
        <f t="shared" si="13"/>
        <v>0</v>
      </c>
      <c r="I26" s="64">
        <f t="shared" si="13"/>
        <v>0</v>
      </c>
      <c r="J26" s="64">
        <f t="shared" si="13"/>
        <v>0</v>
      </c>
      <c r="K26" s="64">
        <f t="shared" si="13"/>
        <v>0</v>
      </c>
      <c r="L26" s="64">
        <f t="shared" si="13"/>
        <v>0</v>
      </c>
      <c r="M26" s="64">
        <f t="shared" si="13"/>
        <v>0</v>
      </c>
      <c r="N26" s="64">
        <f t="shared" si="13"/>
        <v>0</v>
      </c>
      <c r="O26" s="64">
        <f t="shared" si="13"/>
        <v>0</v>
      </c>
      <c r="P26" s="64">
        <f t="shared" si="13"/>
        <v>0</v>
      </c>
      <c r="Q26" s="277">
        <f t="shared" si="10"/>
        <v>0</v>
      </c>
      <c r="S26" s="11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120"/>
    </row>
    <row r="27" spans="2:33" s="3" customFormat="1" ht="12" customHeight="1" x14ac:dyDescent="0.2">
      <c r="B27" s="374">
        <f t="shared" si="11"/>
        <v>19</v>
      </c>
      <c r="C27" s="288" t="s">
        <v>63</v>
      </c>
      <c r="D27" s="292">
        <v>24</v>
      </c>
      <c r="E27" s="293">
        <f>'Vaihe 1.Tuotantotulot ja -menot'!D58</f>
        <v>0</v>
      </c>
      <c r="F27" s="293">
        <f>'Vaihe 1.Tuotantotulot ja -menot'!E58</f>
        <v>0</v>
      </c>
      <c r="G27" s="293">
        <f>'Vaihe 1.Tuotantotulot ja -menot'!F58</f>
        <v>0</v>
      </c>
      <c r="H27" s="293">
        <f>'Vaihe 1.Tuotantotulot ja -menot'!G58</f>
        <v>0</v>
      </c>
      <c r="I27" s="293">
        <f>'Vaihe 1.Tuotantotulot ja -menot'!H58</f>
        <v>0</v>
      </c>
      <c r="J27" s="293">
        <f>'Vaihe 1.Tuotantotulot ja -menot'!I58</f>
        <v>0</v>
      </c>
      <c r="K27" s="293">
        <f>'Vaihe 1.Tuotantotulot ja -menot'!J58</f>
        <v>0</v>
      </c>
      <c r="L27" s="293">
        <f>'Vaihe 1.Tuotantotulot ja -menot'!K58</f>
        <v>0</v>
      </c>
      <c r="M27" s="293">
        <f>'Vaihe 1.Tuotantotulot ja -menot'!L58</f>
        <v>0</v>
      </c>
      <c r="N27" s="293">
        <f>'Vaihe 1.Tuotantotulot ja -menot'!M58</f>
        <v>0</v>
      </c>
      <c r="O27" s="293">
        <f>'Vaihe 1.Tuotantotulot ja -menot'!N58</f>
        <v>0</v>
      </c>
      <c r="P27" s="293">
        <f>'Vaihe 1.Tuotantotulot ja -menot'!O58</f>
        <v>0</v>
      </c>
      <c r="Q27" s="277">
        <f t="shared" si="10"/>
        <v>0</v>
      </c>
      <c r="S27" s="122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120"/>
    </row>
    <row r="28" spans="2:33" s="3" customFormat="1" ht="12" customHeight="1" x14ac:dyDescent="0.2">
      <c r="B28" s="374">
        <f t="shared" si="11"/>
        <v>20</v>
      </c>
      <c r="C28" s="294" t="s">
        <v>64</v>
      </c>
      <c r="D28" s="292">
        <v>24</v>
      </c>
      <c r="E28" s="64"/>
      <c r="F28" s="64">
        <f t="shared" si="12"/>
        <v>0</v>
      </c>
      <c r="G28" s="64">
        <f t="shared" ref="G28:P28" si="14">F28</f>
        <v>0</v>
      </c>
      <c r="H28" s="64">
        <f t="shared" si="14"/>
        <v>0</v>
      </c>
      <c r="I28" s="64">
        <f t="shared" si="14"/>
        <v>0</v>
      </c>
      <c r="J28" s="64">
        <f t="shared" si="14"/>
        <v>0</v>
      </c>
      <c r="K28" s="64">
        <f t="shared" si="14"/>
        <v>0</v>
      </c>
      <c r="L28" s="64">
        <f t="shared" si="14"/>
        <v>0</v>
      </c>
      <c r="M28" s="64">
        <f t="shared" si="14"/>
        <v>0</v>
      </c>
      <c r="N28" s="64">
        <f t="shared" si="14"/>
        <v>0</v>
      </c>
      <c r="O28" s="64">
        <f t="shared" si="14"/>
        <v>0</v>
      </c>
      <c r="P28" s="64">
        <f t="shared" si="14"/>
        <v>0</v>
      </c>
      <c r="Q28" s="277">
        <f t="shared" si="10"/>
        <v>0</v>
      </c>
      <c r="S28" s="122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120"/>
    </row>
    <row r="29" spans="2:33" s="3" customFormat="1" ht="12" customHeight="1" x14ac:dyDescent="0.2">
      <c r="B29" s="374">
        <f t="shared" si="11"/>
        <v>21</v>
      </c>
      <c r="C29" s="294" t="s">
        <v>65</v>
      </c>
      <c r="D29" s="292">
        <v>24</v>
      </c>
      <c r="E29" s="64">
        <v>0</v>
      </c>
      <c r="F29" s="64">
        <f t="shared" si="12"/>
        <v>0</v>
      </c>
      <c r="G29" s="64">
        <f t="shared" ref="G29:P29" si="15">F29</f>
        <v>0</v>
      </c>
      <c r="H29" s="64">
        <f t="shared" si="15"/>
        <v>0</v>
      </c>
      <c r="I29" s="64">
        <f t="shared" si="15"/>
        <v>0</v>
      </c>
      <c r="J29" s="64">
        <f t="shared" si="15"/>
        <v>0</v>
      </c>
      <c r="K29" s="64">
        <f t="shared" si="15"/>
        <v>0</v>
      </c>
      <c r="L29" s="64">
        <f t="shared" si="15"/>
        <v>0</v>
      </c>
      <c r="M29" s="64">
        <f t="shared" si="15"/>
        <v>0</v>
      </c>
      <c r="N29" s="64">
        <f t="shared" si="15"/>
        <v>0</v>
      </c>
      <c r="O29" s="64">
        <f t="shared" si="15"/>
        <v>0</v>
      </c>
      <c r="P29" s="64">
        <f t="shared" si="15"/>
        <v>0</v>
      </c>
      <c r="Q29" s="277">
        <f t="shared" si="10"/>
        <v>0</v>
      </c>
      <c r="S29" s="11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120"/>
    </row>
    <row r="30" spans="2:33" s="3" customFormat="1" ht="12" customHeight="1" x14ac:dyDescent="0.2">
      <c r="B30" s="374">
        <f t="shared" si="11"/>
        <v>22</v>
      </c>
      <c r="C30" s="294" t="s">
        <v>129</v>
      </c>
      <c r="D30" s="292">
        <v>24</v>
      </c>
      <c r="E30" s="64"/>
      <c r="F30" s="64">
        <f t="shared" si="12"/>
        <v>0</v>
      </c>
      <c r="G30" s="64">
        <f t="shared" ref="G30:P30" si="16">F30</f>
        <v>0</v>
      </c>
      <c r="H30" s="64">
        <f t="shared" si="16"/>
        <v>0</v>
      </c>
      <c r="I30" s="64">
        <f t="shared" si="16"/>
        <v>0</v>
      </c>
      <c r="J30" s="64">
        <f t="shared" si="16"/>
        <v>0</v>
      </c>
      <c r="K30" s="64">
        <f t="shared" si="16"/>
        <v>0</v>
      </c>
      <c r="L30" s="64">
        <f t="shared" si="16"/>
        <v>0</v>
      </c>
      <c r="M30" s="64">
        <f t="shared" si="16"/>
        <v>0</v>
      </c>
      <c r="N30" s="64">
        <f t="shared" si="16"/>
        <v>0</v>
      </c>
      <c r="O30" s="64">
        <f t="shared" si="16"/>
        <v>0</v>
      </c>
      <c r="P30" s="64">
        <f t="shared" si="16"/>
        <v>0</v>
      </c>
      <c r="Q30" s="277">
        <f t="shared" si="10"/>
        <v>0</v>
      </c>
      <c r="S30" s="11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120"/>
    </row>
    <row r="31" spans="2:33" s="3" customFormat="1" ht="12" customHeight="1" x14ac:dyDescent="0.2">
      <c r="B31" s="374">
        <f t="shared" si="11"/>
        <v>23</v>
      </c>
      <c r="C31" s="294" t="s">
        <v>127</v>
      </c>
      <c r="D31" s="292">
        <v>24</v>
      </c>
      <c r="E31" s="64">
        <v>0</v>
      </c>
      <c r="F31" s="64">
        <f t="shared" si="12"/>
        <v>0</v>
      </c>
      <c r="G31" s="64">
        <f t="shared" ref="G31:P31" si="17">F31</f>
        <v>0</v>
      </c>
      <c r="H31" s="64">
        <f t="shared" si="17"/>
        <v>0</v>
      </c>
      <c r="I31" s="64">
        <f t="shared" si="17"/>
        <v>0</v>
      </c>
      <c r="J31" s="64">
        <f t="shared" si="17"/>
        <v>0</v>
      </c>
      <c r="K31" s="64">
        <f t="shared" si="17"/>
        <v>0</v>
      </c>
      <c r="L31" s="64">
        <f t="shared" si="17"/>
        <v>0</v>
      </c>
      <c r="M31" s="64">
        <f t="shared" si="17"/>
        <v>0</v>
      </c>
      <c r="N31" s="64">
        <f t="shared" si="17"/>
        <v>0</v>
      </c>
      <c r="O31" s="64">
        <f t="shared" si="17"/>
        <v>0</v>
      </c>
      <c r="P31" s="64">
        <f t="shared" si="17"/>
        <v>0</v>
      </c>
      <c r="Q31" s="277">
        <f t="shared" si="10"/>
        <v>0</v>
      </c>
      <c r="S31" s="11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120"/>
    </row>
    <row r="32" spans="2:33" s="3" customFormat="1" ht="12" customHeight="1" x14ac:dyDescent="0.2">
      <c r="B32" s="374">
        <f t="shared" si="11"/>
        <v>24</v>
      </c>
      <c r="C32" s="294" t="s">
        <v>128</v>
      </c>
      <c r="D32" s="292">
        <v>24</v>
      </c>
      <c r="E32" s="64">
        <v>0</v>
      </c>
      <c r="F32" s="64">
        <f t="shared" ref="F32:P32" si="18">E32</f>
        <v>0</v>
      </c>
      <c r="G32" s="64">
        <f t="shared" si="18"/>
        <v>0</v>
      </c>
      <c r="H32" s="64">
        <f t="shared" si="18"/>
        <v>0</v>
      </c>
      <c r="I32" s="64">
        <f t="shared" si="18"/>
        <v>0</v>
      </c>
      <c r="J32" s="64">
        <f t="shared" si="18"/>
        <v>0</v>
      </c>
      <c r="K32" s="64">
        <f t="shared" si="18"/>
        <v>0</v>
      </c>
      <c r="L32" s="64">
        <f t="shared" si="18"/>
        <v>0</v>
      </c>
      <c r="M32" s="64">
        <f t="shared" si="18"/>
        <v>0</v>
      </c>
      <c r="N32" s="64">
        <f t="shared" si="18"/>
        <v>0</v>
      </c>
      <c r="O32" s="64">
        <f t="shared" si="18"/>
        <v>0</v>
      </c>
      <c r="P32" s="64">
        <f t="shared" si="18"/>
        <v>0</v>
      </c>
      <c r="Q32" s="277">
        <f t="shared" si="10"/>
        <v>0</v>
      </c>
      <c r="S32" s="11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120"/>
    </row>
    <row r="33" spans="2:33" s="3" customFormat="1" ht="12" customHeight="1" x14ac:dyDescent="0.2">
      <c r="B33" s="374">
        <f t="shared" si="11"/>
        <v>25</v>
      </c>
      <c r="C33" s="294" t="s">
        <v>131</v>
      </c>
      <c r="D33" s="292">
        <v>24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277">
        <f t="shared" si="10"/>
        <v>0</v>
      </c>
      <c r="S33" s="11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120"/>
    </row>
    <row r="34" spans="2:33" s="3" customFormat="1" ht="12" customHeight="1" x14ac:dyDescent="0.2">
      <c r="B34" s="374">
        <f t="shared" si="11"/>
        <v>26</v>
      </c>
      <c r="C34" s="294" t="s">
        <v>132</v>
      </c>
      <c r="D34" s="292">
        <v>24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277">
        <f t="shared" si="10"/>
        <v>0</v>
      </c>
      <c r="S34" s="11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120"/>
    </row>
    <row r="35" spans="2:33" s="3" customFormat="1" ht="12" customHeight="1" x14ac:dyDescent="0.2">
      <c r="B35" s="374">
        <f t="shared" si="11"/>
        <v>27</v>
      </c>
      <c r="C35" s="294" t="s">
        <v>133</v>
      </c>
      <c r="D35" s="315">
        <v>24</v>
      </c>
      <c r="E35" s="64">
        <v>0</v>
      </c>
      <c r="F35" s="64"/>
      <c r="G35" s="64"/>
      <c r="H35" s="64"/>
      <c r="I35" s="64"/>
      <c r="J35" s="64"/>
      <c r="K35" s="64"/>
      <c r="L35" s="64"/>
      <c r="M35" s="64"/>
      <c r="N35" s="64">
        <v>0</v>
      </c>
      <c r="O35" s="64"/>
      <c r="P35" s="64"/>
      <c r="Q35" s="277">
        <f t="shared" si="10"/>
        <v>0</v>
      </c>
      <c r="S35" s="11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120"/>
    </row>
    <row r="36" spans="2:33" s="3" customFormat="1" ht="12" customHeight="1" x14ac:dyDescent="0.2">
      <c r="B36" s="374">
        <f t="shared" si="11"/>
        <v>28</v>
      </c>
      <c r="C36" s="288" t="s">
        <v>10</v>
      </c>
      <c r="D36" s="316">
        <v>24</v>
      </c>
      <c r="E36" s="293">
        <f>'Vaihe 2. Yleiskulujen erittelyt'!D23</f>
        <v>0</v>
      </c>
      <c r="F36" s="293">
        <f>'Vaihe 2. Yleiskulujen erittelyt'!E23</f>
        <v>0</v>
      </c>
      <c r="G36" s="293">
        <f>'Vaihe 2. Yleiskulujen erittelyt'!F23</f>
        <v>0</v>
      </c>
      <c r="H36" s="293">
        <f>'Vaihe 2. Yleiskulujen erittelyt'!G23</f>
        <v>0</v>
      </c>
      <c r="I36" s="293">
        <f>'Vaihe 2. Yleiskulujen erittelyt'!H23</f>
        <v>0</v>
      </c>
      <c r="J36" s="293">
        <f>'Vaihe 2. Yleiskulujen erittelyt'!I23</f>
        <v>0</v>
      </c>
      <c r="K36" s="293">
        <f>'Vaihe 2. Yleiskulujen erittelyt'!J23</f>
        <v>0</v>
      </c>
      <c r="L36" s="293">
        <f>'Vaihe 2. Yleiskulujen erittelyt'!K23</f>
        <v>0</v>
      </c>
      <c r="M36" s="293">
        <f>'Vaihe 2. Yleiskulujen erittelyt'!L23</f>
        <v>0</v>
      </c>
      <c r="N36" s="293">
        <f>'Vaihe 2. Yleiskulujen erittelyt'!M23</f>
        <v>0</v>
      </c>
      <c r="O36" s="293">
        <f>'Vaihe 2. Yleiskulujen erittelyt'!N23</f>
        <v>0</v>
      </c>
      <c r="P36" s="293">
        <f>'Vaihe 2. Yleiskulujen erittelyt'!O23</f>
        <v>0</v>
      </c>
      <c r="Q36" s="277">
        <f t="shared" si="10"/>
        <v>0</v>
      </c>
      <c r="S36" s="122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120"/>
    </row>
    <row r="37" spans="2:33" s="3" customFormat="1" ht="12" customHeight="1" x14ac:dyDescent="0.2">
      <c r="B37" s="374">
        <f t="shared" si="11"/>
        <v>29</v>
      </c>
      <c r="C37" s="437" t="s">
        <v>15</v>
      </c>
      <c r="D37" s="438"/>
      <c r="E37" s="64">
        <v>0</v>
      </c>
      <c r="F37" s="64">
        <v>0</v>
      </c>
      <c r="G37" s="293">
        <f>Aputaulu!E70</f>
        <v>0</v>
      </c>
      <c r="H37" s="293">
        <f>Aputaulu!F70</f>
        <v>0</v>
      </c>
      <c r="I37" s="293">
        <f>Aputaulu!G70</f>
        <v>0</v>
      </c>
      <c r="J37" s="293">
        <f>Aputaulu!H70</f>
        <v>0</v>
      </c>
      <c r="K37" s="293">
        <f>Aputaulu!I70</f>
        <v>0</v>
      </c>
      <c r="L37" s="293">
        <f>Aputaulu!J70</f>
        <v>0</v>
      </c>
      <c r="M37" s="293">
        <f>Aputaulu!K70</f>
        <v>0</v>
      </c>
      <c r="N37" s="293">
        <f>Aputaulu!L70</f>
        <v>0</v>
      </c>
      <c r="O37" s="293">
        <f>Aputaulu!M70</f>
        <v>0</v>
      </c>
      <c r="P37" s="293">
        <f>Aputaulu!N70</f>
        <v>0</v>
      </c>
      <c r="Q37" s="277">
        <f>SUM(E37:P37)</f>
        <v>0</v>
      </c>
      <c r="S37" s="122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120"/>
    </row>
    <row r="38" spans="2:33" s="3" customFormat="1" ht="12" customHeight="1" x14ac:dyDescent="0.2">
      <c r="B38" s="374">
        <f t="shared" si="11"/>
        <v>30</v>
      </c>
      <c r="C38" s="425" t="s">
        <v>9</v>
      </c>
      <c r="D38" s="426"/>
      <c r="E38" s="293">
        <f>Aputaulu!E8+Aputaulu!E17</f>
        <v>0</v>
      </c>
      <c r="F38" s="293">
        <f>Aputaulu!F8+Aputaulu!F17</f>
        <v>0</v>
      </c>
      <c r="G38" s="293">
        <f>Aputaulu!G8+Aputaulu!G17</f>
        <v>0</v>
      </c>
      <c r="H38" s="293">
        <f>Aputaulu!H8+Aputaulu!H17</f>
        <v>0</v>
      </c>
      <c r="I38" s="293">
        <f>Aputaulu!I8+Aputaulu!I17</f>
        <v>0</v>
      </c>
      <c r="J38" s="293">
        <f>Aputaulu!J8+Aputaulu!J17</f>
        <v>0</v>
      </c>
      <c r="K38" s="293">
        <f>Aputaulu!K8+Aputaulu!K17</f>
        <v>0</v>
      </c>
      <c r="L38" s="293">
        <f>Aputaulu!L8+Aputaulu!L17</f>
        <v>0</v>
      </c>
      <c r="M38" s="293">
        <f>Aputaulu!M8+Aputaulu!M17</f>
        <v>0</v>
      </c>
      <c r="N38" s="293">
        <f>Aputaulu!N8+Aputaulu!N17</f>
        <v>0</v>
      </c>
      <c r="O38" s="293">
        <f>Aputaulu!O8+Aputaulu!O17</f>
        <v>0</v>
      </c>
      <c r="P38" s="293">
        <f>Aputaulu!P8+Aputaulu!P17</f>
        <v>0</v>
      </c>
      <c r="Q38" s="277">
        <f t="shared" si="10"/>
        <v>0</v>
      </c>
      <c r="S38" s="122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120"/>
    </row>
    <row r="39" spans="2:33" s="3" customFormat="1" ht="12" customHeight="1" thickBot="1" x14ac:dyDescent="0.25">
      <c r="B39" s="374">
        <f t="shared" si="11"/>
        <v>31</v>
      </c>
      <c r="C39" s="437" t="s">
        <v>26</v>
      </c>
      <c r="D39" s="441"/>
      <c r="E39" s="64">
        <v>0</v>
      </c>
      <c r="F39" s="293">
        <f>Aputaulu!E9+Aputaulu!E18</f>
        <v>0</v>
      </c>
      <c r="G39" s="293">
        <f>Aputaulu!F9+Aputaulu!F18</f>
        <v>0</v>
      </c>
      <c r="H39" s="293">
        <f>Aputaulu!G9+Aputaulu!G18</f>
        <v>0</v>
      </c>
      <c r="I39" s="293">
        <f>Aputaulu!H9+Aputaulu!H18</f>
        <v>0</v>
      </c>
      <c r="J39" s="293">
        <f>Aputaulu!I9+Aputaulu!I18</f>
        <v>0</v>
      </c>
      <c r="K39" s="293">
        <f>Aputaulu!J9+Aputaulu!J18</f>
        <v>0</v>
      </c>
      <c r="L39" s="293">
        <f>Aputaulu!K9+Aputaulu!K18</f>
        <v>0</v>
      </c>
      <c r="M39" s="293">
        <f>Aputaulu!L9+Aputaulu!L18</f>
        <v>0</v>
      </c>
      <c r="N39" s="293">
        <f>Aputaulu!M9+Aputaulu!M18</f>
        <v>0</v>
      </c>
      <c r="O39" s="293">
        <f>Aputaulu!N9+Aputaulu!N18</f>
        <v>0</v>
      </c>
      <c r="P39" s="293">
        <f>Aputaulu!O9+Aputaulu!O18</f>
        <v>0</v>
      </c>
      <c r="Q39" s="277">
        <f t="shared" ref="Q39:Q52" si="19">SUM(E39:P39)</f>
        <v>0</v>
      </c>
      <c r="S39" s="123" t="s">
        <v>121</v>
      </c>
      <c r="T39" s="124"/>
      <c r="U39" s="125"/>
      <c r="V39" s="124"/>
      <c r="W39" s="126"/>
      <c r="X39" s="59"/>
      <c r="Y39" s="59"/>
      <c r="Z39" s="59"/>
      <c r="AA39" s="59"/>
      <c r="AB39" s="59"/>
      <c r="AC39" s="59"/>
      <c r="AD39" s="59"/>
      <c r="AE39" s="59"/>
      <c r="AF39" s="59"/>
      <c r="AG39" s="120"/>
    </row>
    <row r="40" spans="2:33" s="3" customFormat="1" ht="12" customHeight="1" thickBot="1" x14ac:dyDescent="0.25">
      <c r="B40" s="374">
        <f t="shared" si="11"/>
        <v>32</v>
      </c>
      <c r="C40" s="295" t="s">
        <v>112</v>
      </c>
      <c r="D40" s="296">
        <v>12.8</v>
      </c>
      <c r="E40" s="64">
        <f t="shared" ref="E40:P40" si="20">$D40%*$S40/12</f>
        <v>0</v>
      </c>
      <c r="F40" s="64">
        <f t="shared" si="20"/>
        <v>0</v>
      </c>
      <c r="G40" s="64">
        <f t="shared" si="20"/>
        <v>0</v>
      </c>
      <c r="H40" s="64">
        <f t="shared" si="20"/>
        <v>0</v>
      </c>
      <c r="I40" s="64">
        <f t="shared" si="20"/>
        <v>0</v>
      </c>
      <c r="J40" s="64">
        <f t="shared" si="20"/>
        <v>0</v>
      </c>
      <c r="K40" s="64">
        <f t="shared" si="20"/>
        <v>0</v>
      </c>
      <c r="L40" s="64">
        <f t="shared" si="20"/>
        <v>0</v>
      </c>
      <c r="M40" s="64">
        <f t="shared" si="20"/>
        <v>0</v>
      </c>
      <c r="N40" s="64">
        <f t="shared" si="20"/>
        <v>0</v>
      </c>
      <c r="O40" s="64">
        <f t="shared" si="20"/>
        <v>0</v>
      </c>
      <c r="P40" s="64">
        <f t="shared" si="20"/>
        <v>0</v>
      </c>
      <c r="Q40" s="277">
        <f t="shared" si="19"/>
        <v>0</v>
      </c>
      <c r="S40" s="127">
        <v>0</v>
      </c>
      <c r="T40" s="128" t="s">
        <v>42</v>
      </c>
      <c r="U40" s="129"/>
      <c r="V40" s="124"/>
      <c r="W40" s="126"/>
      <c r="X40" s="59"/>
      <c r="Y40" s="59"/>
      <c r="Z40" s="59"/>
      <c r="AA40" s="59"/>
      <c r="AB40" s="59"/>
      <c r="AC40" s="59"/>
      <c r="AD40" s="59"/>
      <c r="AE40" s="59"/>
      <c r="AF40" s="59"/>
      <c r="AG40" s="120"/>
    </row>
    <row r="41" spans="2:33" s="3" customFormat="1" ht="12" customHeight="1" x14ac:dyDescent="0.2">
      <c r="B41" s="374">
        <f t="shared" si="11"/>
        <v>33</v>
      </c>
      <c r="C41" s="288" t="s">
        <v>113</v>
      </c>
      <c r="D41" s="297">
        <v>27.15</v>
      </c>
      <c r="E41" s="64">
        <f>Aputaulu!E14*'Vaihe 3. Kassabudjetti'!$D41%</f>
        <v>0</v>
      </c>
      <c r="F41" s="64">
        <f>Aputaulu!F14*'Vaihe 3. Kassabudjetti'!$D41%</f>
        <v>0</v>
      </c>
      <c r="G41" s="64">
        <f>Aputaulu!G14*'Vaihe 3. Kassabudjetti'!$D41%</f>
        <v>0</v>
      </c>
      <c r="H41" s="64">
        <f>Aputaulu!H14*'Vaihe 3. Kassabudjetti'!$D41%</f>
        <v>0</v>
      </c>
      <c r="I41" s="64">
        <f>Aputaulu!I14*'Vaihe 3. Kassabudjetti'!$D41%</f>
        <v>0</v>
      </c>
      <c r="J41" s="64">
        <f>Aputaulu!J14*'Vaihe 3. Kassabudjetti'!$D41%</f>
        <v>0</v>
      </c>
      <c r="K41" s="64">
        <f>Aputaulu!K14*'Vaihe 3. Kassabudjetti'!$D41%</f>
        <v>0</v>
      </c>
      <c r="L41" s="64">
        <f>Aputaulu!L14*'Vaihe 3. Kassabudjetti'!$D41%</f>
        <v>0</v>
      </c>
      <c r="M41" s="64">
        <f>Aputaulu!M14*'Vaihe 3. Kassabudjetti'!$D41%</f>
        <v>0</v>
      </c>
      <c r="N41" s="64">
        <f>Aputaulu!N14*'Vaihe 3. Kassabudjetti'!$D41%</f>
        <v>0</v>
      </c>
      <c r="O41" s="64">
        <f>Aputaulu!O14*'Vaihe 3. Kassabudjetti'!$D41%</f>
        <v>0</v>
      </c>
      <c r="P41" s="64">
        <f>Aputaulu!P14*'Vaihe 3. Kassabudjetti'!$D41%</f>
        <v>0</v>
      </c>
      <c r="Q41" s="277">
        <f t="shared" si="19"/>
        <v>0</v>
      </c>
      <c r="S41" s="122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120"/>
    </row>
    <row r="42" spans="2:33" s="3" customFormat="1" ht="12" customHeight="1" x14ac:dyDescent="0.2">
      <c r="B42" s="374">
        <f t="shared" si="11"/>
        <v>34</v>
      </c>
      <c r="C42" s="437" t="s">
        <v>11</v>
      </c>
      <c r="D42" s="441"/>
      <c r="E42" s="293">
        <f>'Vaihe 2. Yleiskulujen erittelyt'!D36</f>
        <v>0</v>
      </c>
      <c r="F42" s="293">
        <f>'Vaihe 2. Yleiskulujen erittelyt'!E36</f>
        <v>0</v>
      </c>
      <c r="G42" s="293">
        <f>'Vaihe 2. Yleiskulujen erittelyt'!F36</f>
        <v>0</v>
      </c>
      <c r="H42" s="293">
        <f>'Vaihe 2. Yleiskulujen erittelyt'!G36</f>
        <v>0</v>
      </c>
      <c r="I42" s="293">
        <f>'Vaihe 2. Yleiskulujen erittelyt'!H36</f>
        <v>0</v>
      </c>
      <c r="J42" s="293">
        <f>'Vaihe 2. Yleiskulujen erittelyt'!I36</f>
        <v>0</v>
      </c>
      <c r="K42" s="293">
        <f>'Vaihe 2. Yleiskulujen erittelyt'!J36</f>
        <v>0</v>
      </c>
      <c r="L42" s="293">
        <f>'Vaihe 2. Yleiskulujen erittelyt'!K36</f>
        <v>0</v>
      </c>
      <c r="M42" s="293">
        <f>'Vaihe 2. Yleiskulujen erittelyt'!L36</f>
        <v>0</v>
      </c>
      <c r="N42" s="293">
        <f>'Vaihe 2. Yleiskulujen erittelyt'!M36</f>
        <v>0</v>
      </c>
      <c r="O42" s="293">
        <f>'Vaihe 2. Yleiskulujen erittelyt'!N36</f>
        <v>0</v>
      </c>
      <c r="P42" s="293">
        <f>'Vaihe 2. Yleiskulujen erittelyt'!O36</f>
        <v>0</v>
      </c>
      <c r="Q42" s="277">
        <f>SUM(E42:P42)</f>
        <v>0</v>
      </c>
      <c r="S42" s="11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120"/>
    </row>
    <row r="43" spans="2:33" s="3" customFormat="1" ht="12" customHeight="1" x14ac:dyDescent="0.2">
      <c r="B43" s="374">
        <f t="shared" si="11"/>
        <v>35</v>
      </c>
      <c r="C43" s="439" t="s">
        <v>134</v>
      </c>
      <c r="D43" s="440"/>
      <c r="E43" s="64">
        <v>0</v>
      </c>
      <c r="F43" s="298">
        <f>E43</f>
        <v>0</v>
      </c>
      <c r="G43" s="64">
        <f t="shared" ref="G43:P43" si="21">F43</f>
        <v>0</v>
      </c>
      <c r="H43" s="64">
        <f t="shared" si="21"/>
        <v>0</v>
      </c>
      <c r="I43" s="64">
        <f t="shared" si="21"/>
        <v>0</v>
      </c>
      <c r="J43" s="64">
        <f t="shared" si="21"/>
        <v>0</v>
      </c>
      <c r="K43" s="64">
        <f t="shared" si="21"/>
        <v>0</v>
      </c>
      <c r="L43" s="64">
        <f t="shared" si="21"/>
        <v>0</v>
      </c>
      <c r="M43" s="64">
        <f t="shared" si="21"/>
        <v>0</v>
      </c>
      <c r="N43" s="64">
        <f t="shared" si="21"/>
        <v>0</v>
      </c>
      <c r="O43" s="64">
        <f t="shared" si="21"/>
        <v>0</v>
      </c>
      <c r="P43" s="64">
        <f t="shared" si="21"/>
        <v>0</v>
      </c>
      <c r="Q43" s="277">
        <f t="shared" si="19"/>
        <v>0</v>
      </c>
      <c r="S43" s="122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120"/>
    </row>
    <row r="44" spans="2:33" s="3" customFormat="1" ht="12" customHeight="1" x14ac:dyDescent="0.2">
      <c r="B44" s="374">
        <f t="shared" si="11"/>
        <v>36</v>
      </c>
      <c r="C44" s="334" t="s">
        <v>135</v>
      </c>
      <c r="D44" s="335"/>
      <c r="E44" s="64"/>
      <c r="F44" s="298">
        <f>E44</f>
        <v>0</v>
      </c>
      <c r="G44" s="64">
        <f t="shared" ref="G44:P44" si="22">F44</f>
        <v>0</v>
      </c>
      <c r="H44" s="64">
        <f t="shared" si="22"/>
        <v>0</v>
      </c>
      <c r="I44" s="64">
        <f t="shared" si="22"/>
        <v>0</v>
      </c>
      <c r="J44" s="64">
        <f t="shared" si="22"/>
        <v>0</v>
      </c>
      <c r="K44" s="64">
        <f t="shared" si="22"/>
        <v>0</v>
      </c>
      <c r="L44" s="64">
        <f t="shared" si="22"/>
        <v>0</v>
      </c>
      <c r="M44" s="64">
        <f t="shared" si="22"/>
        <v>0</v>
      </c>
      <c r="N44" s="64">
        <f t="shared" si="22"/>
        <v>0</v>
      </c>
      <c r="O44" s="64">
        <f t="shared" si="22"/>
        <v>0</v>
      </c>
      <c r="P44" s="64">
        <f t="shared" si="22"/>
        <v>0</v>
      </c>
      <c r="Q44" s="277">
        <f t="shared" si="19"/>
        <v>0</v>
      </c>
      <c r="S44" s="122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120"/>
    </row>
    <row r="45" spans="2:33" s="3" customFormat="1" ht="12" customHeight="1" x14ac:dyDescent="0.2">
      <c r="B45" s="374">
        <f t="shared" si="11"/>
        <v>37</v>
      </c>
      <c r="C45" s="431" t="s">
        <v>136</v>
      </c>
      <c r="D45" s="432"/>
      <c r="E45" s="64"/>
      <c r="F45" s="298">
        <f>E45</f>
        <v>0</v>
      </c>
      <c r="G45" s="64">
        <f t="shared" ref="G45:P45" si="23">F45</f>
        <v>0</v>
      </c>
      <c r="H45" s="64">
        <f t="shared" si="23"/>
        <v>0</v>
      </c>
      <c r="I45" s="64">
        <f t="shared" si="23"/>
        <v>0</v>
      </c>
      <c r="J45" s="64">
        <f t="shared" si="23"/>
        <v>0</v>
      </c>
      <c r="K45" s="64">
        <f t="shared" si="23"/>
        <v>0</v>
      </c>
      <c r="L45" s="64">
        <f t="shared" si="23"/>
        <v>0</v>
      </c>
      <c r="M45" s="64">
        <f t="shared" si="23"/>
        <v>0</v>
      </c>
      <c r="N45" s="64">
        <f t="shared" si="23"/>
        <v>0</v>
      </c>
      <c r="O45" s="64">
        <f t="shared" si="23"/>
        <v>0</v>
      </c>
      <c r="P45" s="64">
        <f t="shared" si="23"/>
        <v>0</v>
      </c>
      <c r="Q45" s="277">
        <f t="shared" si="19"/>
        <v>0</v>
      </c>
      <c r="S45" s="11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120"/>
    </row>
    <row r="46" spans="2:33" s="3" customFormat="1" ht="12" customHeight="1" x14ac:dyDescent="0.2">
      <c r="B46" s="374">
        <f t="shared" si="11"/>
        <v>38</v>
      </c>
      <c r="C46" s="425" t="s">
        <v>138</v>
      </c>
      <c r="D46" s="426"/>
      <c r="E46" s="64">
        <v>0</v>
      </c>
      <c r="F46" s="64">
        <f>E46</f>
        <v>0</v>
      </c>
      <c r="G46" s="64">
        <f t="shared" ref="G46:P46" si="24">F46</f>
        <v>0</v>
      </c>
      <c r="H46" s="64">
        <f t="shared" si="24"/>
        <v>0</v>
      </c>
      <c r="I46" s="64">
        <f t="shared" si="24"/>
        <v>0</v>
      </c>
      <c r="J46" s="64">
        <f t="shared" si="24"/>
        <v>0</v>
      </c>
      <c r="K46" s="64">
        <f t="shared" si="24"/>
        <v>0</v>
      </c>
      <c r="L46" s="64">
        <f t="shared" si="24"/>
        <v>0</v>
      </c>
      <c r="M46" s="64">
        <f t="shared" si="24"/>
        <v>0</v>
      </c>
      <c r="N46" s="64">
        <f t="shared" si="24"/>
        <v>0</v>
      </c>
      <c r="O46" s="64">
        <f t="shared" si="24"/>
        <v>0</v>
      </c>
      <c r="P46" s="64">
        <f t="shared" si="24"/>
        <v>0</v>
      </c>
      <c r="Q46" s="277">
        <f t="shared" si="19"/>
        <v>0</v>
      </c>
      <c r="S46" s="122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120"/>
    </row>
    <row r="47" spans="2:33" s="3" customFormat="1" ht="12" customHeight="1" x14ac:dyDescent="0.2">
      <c r="B47" s="374">
        <f t="shared" si="11"/>
        <v>39</v>
      </c>
      <c r="C47" s="425" t="s">
        <v>122</v>
      </c>
      <c r="D47" s="426"/>
      <c r="E47" s="64">
        <v>0</v>
      </c>
      <c r="F47" s="64">
        <f t="shared" ref="F47:P51" si="25">E47</f>
        <v>0</v>
      </c>
      <c r="G47" s="64">
        <f t="shared" si="25"/>
        <v>0</v>
      </c>
      <c r="H47" s="64">
        <f t="shared" si="25"/>
        <v>0</v>
      </c>
      <c r="I47" s="64">
        <f t="shared" si="25"/>
        <v>0</v>
      </c>
      <c r="J47" s="64">
        <f t="shared" si="25"/>
        <v>0</v>
      </c>
      <c r="K47" s="64">
        <f t="shared" si="25"/>
        <v>0</v>
      </c>
      <c r="L47" s="64">
        <f t="shared" si="25"/>
        <v>0</v>
      </c>
      <c r="M47" s="64">
        <f t="shared" si="25"/>
        <v>0</v>
      </c>
      <c r="N47" s="64">
        <f t="shared" si="25"/>
        <v>0</v>
      </c>
      <c r="O47" s="64">
        <f t="shared" si="25"/>
        <v>0</v>
      </c>
      <c r="P47" s="64">
        <f t="shared" si="25"/>
        <v>0</v>
      </c>
      <c r="Q47" s="277">
        <f t="shared" si="19"/>
        <v>0</v>
      </c>
      <c r="S47" s="122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120"/>
    </row>
    <row r="48" spans="2:33" s="3" customFormat="1" ht="12" customHeight="1" x14ac:dyDescent="0.2">
      <c r="B48" s="374">
        <f t="shared" si="11"/>
        <v>40</v>
      </c>
      <c r="C48" s="425" t="s">
        <v>123</v>
      </c>
      <c r="D48" s="426"/>
      <c r="E48" s="64">
        <v>0</v>
      </c>
      <c r="F48" s="64">
        <f t="shared" si="25"/>
        <v>0</v>
      </c>
      <c r="G48" s="64">
        <f t="shared" si="25"/>
        <v>0</v>
      </c>
      <c r="H48" s="64">
        <f t="shared" si="25"/>
        <v>0</v>
      </c>
      <c r="I48" s="64">
        <f t="shared" si="25"/>
        <v>0</v>
      </c>
      <c r="J48" s="64">
        <f t="shared" si="25"/>
        <v>0</v>
      </c>
      <c r="K48" s="64">
        <f t="shared" si="25"/>
        <v>0</v>
      </c>
      <c r="L48" s="64">
        <f t="shared" si="25"/>
        <v>0</v>
      </c>
      <c r="M48" s="64">
        <f t="shared" si="25"/>
        <v>0</v>
      </c>
      <c r="N48" s="64">
        <f t="shared" si="25"/>
        <v>0</v>
      </c>
      <c r="O48" s="64">
        <f t="shared" si="25"/>
        <v>0</v>
      </c>
      <c r="P48" s="64">
        <f t="shared" si="25"/>
        <v>0</v>
      </c>
      <c r="Q48" s="277">
        <f t="shared" si="19"/>
        <v>0</v>
      </c>
      <c r="S48" s="122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120"/>
    </row>
    <row r="49" spans="2:33" s="3" customFormat="1" ht="12" customHeight="1" x14ac:dyDescent="0.2">
      <c r="B49" s="374">
        <f t="shared" si="11"/>
        <v>41</v>
      </c>
      <c r="C49" s="425" t="s">
        <v>87</v>
      </c>
      <c r="D49" s="426"/>
      <c r="E49" s="64">
        <f>'Vaihe 2. Yleiskulujen erittelyt'!D49</f>
        <v>0</v>
      </c>
      <c r="F49" s="64">
        <f>'Vaihe 2. Yleiskulujen erittelyt'!E49</f>
        <v>0</v>
      </c>
      <c r="G49" s="64">
        <f>'Vaihe 2. Yleiskulujen erittelyt'!F49</f>
        <v>0</v>
      </c>
      <c r="H49" s="64">
        <f>'Vaihe 2. Yleiskulujen erittelyt'!G49</f>
        <v>0</v>
      </c>
      <c r="I49" s="64">
        <f>'Vaihe 2. Yleiskulujen erittelyt'!H49</f>
        <v>0</v>
      </c>
      <c r="J49" s="64">
        <f>'Vaihe 2. Yleiskulujen erittelyt'!I49</f>
        <v>0</v>
      </c>
      <c r="K49" s="64">
        <f>'Vaihe 2. Yleiskulujen erittelyt'!J49</f>
        <v>0</v>
      </c>
      <c r="L49" s="64">
        <f>'Vaihe 2. Yleiskulujen erittelyt'!K49</f>
        <v>0</v>
      </c>
      <c r="M49" s="64">
        <f>'Vaihe 2. Yleiskulujen erittelyt'!L49</f>
        <v>0</v>
      </c>
      <c r="N49" s="64">
        <f>'Vaihe 2. Yleiskulujen erittelyt'!M49</f>
        <v>0</v>
      </c>
      <c r="O49" s="64">
        <f>'Vaihe 2. Yleiskulujen erittelyt'!N49</f>
        <v>0</v>
      </c>
      <c r="P49" s="64">
        <f>'Vaihe 2. Yleiskulujen erittelyt'!O49</f>
        <v>0</v>
      </c>
      <c r="Q49" s="277">
        <f t="shared" si="19"/>
        <v>0</v>
      </c>
      <c r="S49" s="122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120"/>
    </row>
    <row r="50" spans="2:33" s="3" customFormat="1" ht="12" customHeight="1" x14ac:dyDescent="0.2">
      <c r="B50" s="374">
        <f t="shared" si="11"/>
        <v>42</v>
      </c>
      <c r="C50" s="427" t="s">
        <v>137</v>
      </c>
      <c r="D50" s="428"/>
      <c r="E50" s="298">
        <v>0</v>
      </c>
      <c r="F50" s="64">
        <f t="shared" si="25"/>
        <v>0</v>
      </c>
      <c r="G50" s="64">
        <f t="shared" si="25"/>
        <v>0</v>
      </c>
      <c r="H50" s="64">
        <f t="shared" si="25"/>
        <v>0</v>
      </c>
      <c r="I50" s="64">
        <f t="shared" si="25"/>
        <v>0</v>
      </c>
      <c r="J50" s="64">
        <f t="shared" si="25"/>
        <v>0</v>
      </c>
      <c r="K50" s="64">
        <f t="shared" si="25"/>
        <v>0</v>
      </c>
      <c r="L50" s="64">
        <f t="shared" si="25"/>
        <v>0</v>
      </c>
      <c r="M50" s="64">
        <f t="shared" si="25"/>
        <v>0</v>
      </c>
      <c r="N50" s="64">
        <f t="shared" si="25"/>
        <v>0</v>
      </c>
      <c r="O50" s="64">
        <f t="shared" si="25"/>
        <v>0</v>
      </c>
      <c r="P50" s="64">
        <f t="shared" si="25"/>
        <v>0</v>
      </c>
      <c r="Q50" s="277">
        <f t="shared" si="19"/>
        <v>0</v>
      </c>
      <c r="S50" s="122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120"/>
    </row>
    <row r="51" spans="2:33" s="3" customFormat="1" ht="12" customHeight="1" thickBot="1" x14ac:dyDescent="0.25">
      <c r="B51" s="375">
        <f t="shared" si="11"/>
        <v>43</v>
      </c>
      <c r="C51" s="450" t="s">
        <v>53</v>
      </c>
      <c r="D51" s="451"/>
      <c r="E51" s="299">
        <v>0</v>
      </c>
      <c r="F51" s="300">
        <f t="shared" si="25"/>
        <v>0</v>
      </c>
      <c r="G51" s="300">
        <f t="shared" si="25"/>
        <v>0</v>
      </c>
      <c r="H51" s="300">
        <f t="shared" si="25"/>
        <v>0</v>
      </c>
      <c r="I51" s="300">
        <f t="shared" si="25"/>
        <v>0</v>
      </c>
      <c r="J51" s="300">
        <f t="shared" si="25"/>
        <v>0</v>
      </c>
      <c r="K51" s="300">
        <f t="shared" si="25"/>
        <v>0</v>
      </c>
      <c r="L51" s="300">
        <f t="shared" si="25"/>
        <v>0</v>
      </c>
      <c r="M51" s="300">
        <f t="shared" si="25"/>
        <v>0</v>
      </c>
      <c r="N51" s="300">
        <f t="shared" si="25"/>
        <v>0</v>
      </c>
      <c r="O51" s="300">
        <f t="shared" si="25"/>
        <v>0</v>
      </c>
      <c r="P51" s="300">
        <f t="shared" si="25"/>
        <v>0</v>
      </c>
      <c r="Q51" s="283">
        <f t="shared" si="19"/>
        <v>0</v>
      </c>
      <c r="S51" s="122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120"/>
    </row>
    <row r="52" spans="2:33" s="3" customFormat="1" ht="13.15" customHeight="1" thickTop="1" x14ac:dyDescent="0.2">
      <c r="B52" s="442" t="s">
        <v>29</v>
      </c>
      <c r="C52" s="443"/>
      <c r="D52" s="444"/>
      <c r="E52" s="301">
        <f t="shared" ref="E52:P52" si="26">SUM(E23:E51)</f>
        <v>0</v>
      </c>
      <c r="F52" s="301">
        <f t="shared" si="26"/>
        <v>0</v>
      </c>
      <c r="G52" s="301">
        <f t="shared" si="26"/>
        <v>0</v>
      </c>
      <c r="H52" s="301">
        <f t="shared" si="26"/>
        <v>0</v>
      </c>
      <c r="I52" s="301">
        <f t="shared" si="26"/>
        <v>0</v>
      </c>
      <c r="J52" s="301">
        <f t="shared" si="26"/>
        <v>0</v>
      </c>
      <c r="K52" s="301">
        <f t="shared" si="26"/>
        <v>0</v>
      </c>
      <c r="L52" s="301">
        <f t="shared" si="26"/>
        <v>0</v>
      </c>
      <c r="M52" s="301">
        <f t="shared" si="26"/>
        <v>0</v>
      </c>
      <c r="N52" s="301">
        <f t="shared" si="26"/>
        <v>0</v>
      </c>
      <c r="O52" s="301">
        <f t="shared" si="26"/>
        <v>0</v>
      </c>
      <c r="P52" s="301">
        <f t="shared" si="26"/>
        <v>0</v>
      </c>
      <c r="Q52" s="302">
        <f t="shared" si="19"/>
        <v>0</v>
      </c>
      <c r="S52" s="122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120"/>
    </row>
    <row r="53" spans="2:33" s="3" customFormat="1" ht="6" customHeight="1" x14ac:dyDescent="0.2">
      <c r="B53" s="303"/>
      <c r="C53" s="303"/>
      <c r="D53" s="304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6"/>
      <c r="S53" s="122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120"/>
    </row>
    <row r="54" spans="2:33" s="3" customFormat="1" ht="13.15" customHeight="1" x14ac:dyDescent="0.2">
      <c r="B54" s="376">
        <f>B51+1</f>
        <v>44</v>
      </c>
      <c r="C54" s="435" t="s">
        <v>8</v>
      </c>
      <c r="D54" s="436"/>
      <c r="E54" s="307">
        <f t="shared" ref="E54:P54" si="27">+E20-E52</f>
        <v>0</v>
      </c>
      <c r="F54" s="307">
        <f t="shared" si="27"/>
        <v>0</v>
      </c>
      <c r="G54" s="307">
        <f t="shared" si="27"/>
        <v>0</v>
      </c>
      <c r="H54" s="307">
        <f t="shared" si="27"/>
        <v>0</v>
      </c>
      <c r="I54" s="307">
        <f t="shared" si="27"/>
        <v>0</v>
      </c>
      <c r="J54" s="307">
        <f t="shared" si="27"/>
        <v>0</v>
      </c>
      <c r="K54" s="307">
        <f t="shared" si="27"/>
        <v>0</v>
      </c>
      <c r="L54" s="307">
        <f t="shared" si="27"/>
        <v>0</v>
      </c>
      <c r="M54" s="307">
        <f t="shared" si="27"/>
        <v>0</v>
      </c>
      <c r="N54" s="307">
        <f t="shared" si="27"/>
        <v>0</v>
      </c>
      <c r="O54" s="307">
        <f t="shared" si="27"/>
        <v>0</v>
      </c>
      <c r="P54" s="307">
        <f t="shared" si="27"/>
        <v>0</v>
      </c>
      <c r="Q54" s="308">
        <f>SUM(E54:P54)</f>
        <v>0</v>
      </c>
      <c r="S54" s="122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120"/>
    </row>
    <row r="55" spans="2:33" s="3" customFormat="1" ht="13.15" customHeight="1" x14ac:dyDescent="0.2">
      <c r="B55" s="377">
        <f>B54+1</f>
        <v>45</v>
      </c>
      <c r="C55" s="435" t="s">
        <v>48</v>
      </c>
      <c r="D55" s="436"/>
      <c r="E55" s="307">
        <f>+E54+E5</f>
        <v>0</v>
      </c>
      <c r="F55" s="307">
        <f>+E55+F54</f>
        <v>0</v>
      </c>
      <c r="G55" s="307">
        <f t="shared" ref="G55:L55" si="28">+F55+G54</f>
        <v>0</v>
      </c>
      <c r="H55" s="307">
        <f t="shared" si="28"/>
        <v>0</v>
      </c>
      <c r="I55" s="307">
        <f t="shared" si="28"/>
        <v>0</v>
      </c>
      <c r="J55" s="307">
        <f t="shared" si="28"/>
        <v>0</v>
      </c>
      <c r="K55" s="307">
        <f t="shared" si="28"/>
        <v>0</v>
      </c>
      <c r="L55" s="307">
        <f t="shared" si="28"/>
        <v>0</v>
      </c>
      <c r="M55" s="307">
        <f>+L55+M54</f>
        <v>0</v>
      </c>
      <c r="N55" s="307">
        <f>+M55+N54</f>
        <v>0</v>
      </c>
      <c r="O55" s="307">
        <f>+N55+O54</f>
        <v>0</v>
      </c>
      <c r="P55" s="307">
        <f>+O55+P54</f>
        <v>0</v>
      </c>
      <c r="Q55" s="309"/>
      <c r="S55" s="130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2"/>
    </row>
    <row r="56" spans="2:33" s="3" customFormat="1" ht="11.25" customHeight="1" x14ac:dyDescent="0.2">
      <c r="C56" s="9"/>
      <c r="D56" s="9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0"/>
      <c r="Q56" s="341" t="s">
        <v>142</v>
      </c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2:33" s="3" customFormat="1" ht="16.5" customHeight="1" x14ac:dyDescent="0.2">
      <c r="C57" s="12"/>
      <c r="D57" s="12"/>
      <c r="E57" s="118"/>
      <c r="F57" s="118"/>
      <c r="G57" s="118"/>
      <c r="H57" s="118"/>
      <c r="I57" s="118"/>
      <c r="J57" s="118"/>
      <c r="K57" s="118"/>
      <c r="L57" s="394" t="str">
        <f>'Vaihe 1.Tuotantotulot ja -menot'!L61:P61</f>
        <v>Kauhavan kaupunki/kehityskeskus</v>
      </c>
      <c r="M57" s="394"/>
      <c r="N57" s="394"/>
      <c r="O57" s="394"/>
      <c r="P57" s="394"/>
      <c r="Q57" s="394"/>
      <c r="S57" s="25"/>
      <c r="T57" s="47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</row>
    <row r="58" spans="2:33" s="3" customFormat="1" ht="13.15" customHeight="1" x14ac:dyDescent="0.2">
      <c r="C58" s="12"/>
      <c r="D58" s="12"/>
      <c r="E58" s="118"/>
      <c r="F58" s="118"/>
      <c r="G58" s="118"/>
      <c r="H58" s="118"/>
      <c r="I58" s="118"/>
      <c r="J58" s="118"/>
      <c r="K58" s="118"/>
      <c r="L58" s="118"/>
      <c r="M58" s="118"/>
      <c r="N58" s="339"/>
      <c r="O58" s="339"/>
      <c r="P58" s="339"/>
      <c r="Q58" s="339"/>
      <c r="R58" s="340"/>
      <c r="S58" s="340"/>
      <c r="T58" s="340"/>
      <c r="U58" s="25"/>
      <c r="V58" s="25"/>
      <c r="W58" s="48" t="s">
        <v>41</v>
      </c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2:33" s="3" customFormat="1" x14ac:dyDescent="0.2">
      <c r="C59" s="45"/>
      <c r="D59" s="12"/>
      <c r="E59" s="118"/>
      <c r="F59" s="118"/>
      <c r="G59" s="118"/>
      <c r="H59" s="118"/>
      <c r="I59" s="118"/>
      <c r="J59" s="118"/>
      <c r="K59" s="118"/>
      <c r="L59" s="118"/>
      <c r="M59" s="118"/>
      <c r="R59" s="340"/>
      <c r="S59" s="340"/>
      <c r="T59" s="340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</row>
    <row r="60" spans="2:33" s="3" customFormat="1" x14ac:dyDescent="0.2">
      <c r="C60" s="45"/>
      <c r="D60" s="13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0"/>
      <c r="Q60" s="9"/>
      <c r="S60" s="25"/>
      <c r="T60" s="47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</row>
    <row r="61" spans="2:33" s="3" customFormat="1" x14ac:dyDescent="0.2">
      <c r="C61" s="9"/>
      <c r="D61" s="9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0"/>
      <c r="Q61" s="9"/>
      <c r="S61" s="25"/>
      <c r="T61" s="47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</row>
    <row r="62" spans="2:33" s="3" customFormat="1" x14ac:dyDescent="0.2">
      <c r="C62" s="9"/>
      <c r="D62" s="9"/>
      <c r="E62" s="10"/>
      <c r="F62" s="10"/>
      <c r="G62" s="10"/>
      <c r="L62" s="10"/>
      <c r="M62" s="10"/>
      <c r="N62" s="10"/>
      <c r="O62" s="10"/>
      <c r="P62" s="10"/>
      <c r="Q62" s="9"/>
      <c r="S62" s="25"/>
      <c r="T62" s="47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</row>
    <row r="63" spans="2:33" s="3" customFormat="1" x14ac:dyDescent="0.2">
      <c r="C63" s="9"/>
      <c r="D63" s="9"/>
      <c r="E63" s="10"/>
      <c r="F63" s="10"/>
      <c r="G63" s="10"/>
      <c r="L63" s="10"/>
      <c r="M63" s="10"/>
      <c r="N63" s="10"/>
      <c r="O63" s="10"/>
      <c r="P63" s="10"/>
      <c r="Q63" s="9"/>
      <c r="S63" s="25"/>
      <c r="T63" s="47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2:33" s="3" customFormat="1" x14ac:dyDescent="0.2"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9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</row>
    <row r="65" spans="3:33" s="4" customFormat="1" ht="20.25" x14ac:dyDescent="0.3">
      <c r="C65" s="2" t="str">
        <f>+C2</f>
        <v>Esimerkki</v>
      </c>
      <c r="D65" s="2"/>
      <c r="E65" s="2"/>
      <c r="F65" s="2"/>
      <c r="G65" s="2"/>
      <c r="H65" s="2" t="str">
        <f>+H2</f>
        <v>KASSABUDJETTI</v>
      </c>
      <c r="I65" s="2"/>
      <c r="J65" s="2"/>
      <c r="K65" s="2"/>
      <c r="L65" s="2"/>
      <c r="M65" s="2"/>
      <c r="N65" s="2"/>
      <c r="O65" s="2"/>
      <c r="P65" s="2"/>
      <c r="Q65" s="2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</row>
    <row r="66" spans="3:33" x14ac:dyDescent="0.2"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</row>
    <row r="67" spans="3:33" x14ac:dyDescent="0.2"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</row>
    <row r="68" spans="3:33" x14ac:dyDescent="0.2"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</row>
    <row r="69" spans="3:33" x14ac:dyDescent="0.2"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</row>
    <row r="70" spans="3:33" x14ac:dyDescent="0.2"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</row>
  </sheetData>
  <sheetProtection password="9675" sheet="1" objects="1" scenarios="1" selectLockedCells="1" selectUnlockedCells="1"/>
  <mergeCells count="25">
    <mergeCell ref="S2:T2"/>
    <mergeCell ref="C54:D54"/>
    <mergeCell ref="C37:D37"/>
    <mergeCell ref="C43:D43"/>
    <mergeCell ref="C55:D55"/>
    <mergeCell ref="C38:D38"/>
    <mergeCell ref="C39:D39"/>
    <mergeCell ref="C46:D46"/>
    <mergeCell ref="C42:D42"/>
    <mergeCell ref="B52:D52"/>
    <mergeCell ref="L2:O2"/>
    <mergeCell ref="C5:D5"/>
    <mergeCell ref="C49:D49"/>
    <mergeCell ref="B20:C20"/>
    <mergeCell ref="C51:D51"/>
    <mergeCell ref="C2:F2"/>
    <mergeCell ref="C47:D47"/>
    <mergeCell ref="L57:Q57"/>
    <mergeCell ref="C50:D50"/>
    <mergeCell ref="B4:C4"/>
    <mergeCell ref="B22:C22"/>
    <mergeCell ref="C45:D45"/>
    <mergeCell ref="C18:D18"/>
    <mergeCell ref="C17:D17"/>
    <mergeCell ref="C48:D48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verticalDpi="4" r:id="rId1"/>
  <headerFooter alignWithMargins="0"/>
  <rowBreaks count="1" manualBreakCount="1">
    <brk id="55" min="1" max="32" man="1"/>
  </rowBreaks>
  <colBreaks count="1" manualBreakCount="1">
    <brk id="17" min="1" max="88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Q70"/>
  <sheetViews>
    <sheetView topLeftCell="A25" workbookViewId="0">
      <selection activeCell="R26" sqref="R26"/>
    </sheetView>
  </sheetViews>
  <sheetFormatPr defaultRowHeight="12.75" x14ac:dyDescent="0.2"/>
  <cols>
    <col min="2" max="2" width="3.42578125" style="312" customWidth="1"/>
    <col min="3" max="3" width="23.7109375" customWidth="1"/>
    <col min="4" max="4" width="6" customWidth="1"/>
    <col min="5" max="17" width="10" customWidth="1"/>
  </cols>
  <sheetData>
    <row r="1" spans="3:17" ht="13.5" thickBot="1" x14ac:dyDescent="0.25"/>
    <row r="2" spans="3:17" x14ac:dyDescent="0.2">
      <c r="C2" s="28" t="s">
        <v>114</v>
      </c>
      <c r="D2" s="29" t="s">
        <v>16</v>
      </c>
      <c r="E2" s="117">
        <f>'Vaihe 2. Yleiskulujen erittelyt'!D38</f>
        <v>42370</v>
      </c>
      <c r="F2" s="117">
        <f>'Vaihe 2. Yleiskulujen erittelyt'!E38</f>
        <v>42401</v>
      </c>
      <c r="G2" s="117">
        <f>'Vaihe 2. Yleiskulujen erittelyt'!F38</f>
        <v>42432</v>
      </c>
      <c r="H2" s="117">
        <f>'Vaihe 2. Yleiskulujen erittelyt'!G38</f>
        <v>42463</v>
      </c>
      <c r="I2" s="117">
        <f>'Vaihe 2. Yleiskulujen erittelyt'!H38</f>
        <v>42494</v>
      </c>
      <c r="J2" s="117">
        <f>'Vaihe 2. Yleiskulujen erittelyt'!I38</f>
        <v>42525</v>
      </c>
      <c r="K2" s="117">
        <f>'Vaihe 2. Yleiskulujen erittelyt'!J38</f>
        <v>42556</v>
      </c>
      <c r="L2" s="117">
        <f>'Vaihe 2. Yleiskulujen erittelyt'!K38</f>
        <v>42587</v>
      </c>
      <c r="M2" s="117">
        <f>'Vaihe 2. Yleiskulujen erittelyt'!L38</f>
        <v>42618</v>
      </c>
      <c r="N2" s="117">
        <f>'Vaihe 2. Yleiskulujen erittelyt'!M38</f>
        <v>42649</v>
      </c>
      <c r="O2" s="117">
        <f>'Vaihe 2. Yleiskulujen erittelyt'!N38</f>
        <v>42680</v>
      </c>
      <c r="P2" s="117">
        <f>'Vaihe 2. Yleiskulujen erittelyt'!O38</f>
        <v>42711</v>
      </c>
      <c r="Q2" s="19" t="str">
        <f>'Vaihe 2. Yleiskulujen erittelyt'!P38</f>
        <v>YHT</v>
      </c>
    </row>
    <row r="3" spans="3:17" x14ac:dyDescent="0.2">
      <c r="C3" s="30" t="s">
        <v>18</v>
      </c>
      <c r="D3" s="31"/>
      <c r="E3" s="14">
        <f>'Vaihe 2. Yleiskulujen erittelyt'!D6</f>
        <v>0</v>
      </c>
      <c r="F3" s="14">
        <f>'Vaihe 2. Yleiskulujen erittelyt'!E6</f>
        <v>0</v>
      </c>
      <c r="G3" s="14">
        <f>'Vaihe 2. Yleiskulujen erittelyt'!F6</f>
        <v>0</v>
      </c>
      <c r="H3" s="14">
        <f>'Vaihe 2. Yleiskulujen erittelyt'!G6</f>
        <v>0</v>
      </c>
      <c r="I3" s="14">
        <f>'Vaihe 2. Yleiskulujen erittelyt'!H6</f>
        <v>0</v>
      </c>
      <c r="J3" s="14">
        <f>'Vaihe 2. Yleiskulujen erittelyt'!I6</f>
        <v>0</v>
      </c>
      <c r="K3" s="14">
        <f>'Vaihe 2. Yleiskulujen erittelyt'!J6</f>
        <v>0</v>
      </c>
      <c r="L3" s="14">
        <f>'Vaihe 2. Yleiskulujen erittelyt'!K6</f>
        <v>0</v>
      </c>
      <c r="M3" s="14">
        <f>'Vaihe 2. Yleiskulujen erittelyt'!L6</f>
        <v>0</v>
      </c>
      <c r="N3" s="14">
        <f>'Vaihe 2. Yleiskulujen erittelyt'!M6</f>
        <v>0</v>
      </c>
      <c r="O3" s="14">
        <f>'Vaihe 2. Yleiskulujen erittelyt'!N6</f>
        <v>0</v>
      </c>
      <c r="P3" s="14">
        <f>'Vaihe 2. Yleiskulujen erittelyt'!O6</f>
        <v>0</v>
      </c>
      <c r="Q3" s="18">
        <f>'Vaihe 2. Yleiskulujen erittelyt'!P6</f>
        <v>0</v>
      </c>
    </row>
    <row r="4" spans="3:17" x14ac:dyDescent="0.2">
      <c r="C4" s="30" t="s">
        <v>17</v>
      </c>
      <c r="D4" s="31"/>
      <c r="E4" s="14">
        <f>'Vaihe 2. Yleiskulujen erittelyt'!D7</f>
        <v>0</v>
      </c>
      <c r="F4" s="14">
        <f>'Vaihe 2. Yleiskulujen erittelyt'!E7</f>
        <v>0</v>
      </c>
      <c r="G4" s="14">
        <f>'Vaihe 2. Yleiskulujen erittelyt'!F7</f>
        <v>0</v>
      </c>
      <c r="H4" s="14">
        <f>'Vaihe 2. Yleiskulujen erittelyt'!G7</f>
        <v>0</v>
      </c>
      <c r="I4" s="14">
        <f>'Vaihe 2. Yleiskulujen erittelyt'!H7</f>
        <v>0</v>
      </c>
      <c r="J4" s="14">
        <f>'Vaihe 2. Yleiskulujen erittelyt'!I7</f>
        <v>0</v>
      </c>
      <c r="K4" s="14">
        <f>'Vaihe 2. Yleiskulujen erittelyt'!J7</f>
        <v>0</v>
      </c>
      <c r="L4" s="14">
        <f>'Vaihe 2. Yleiskulujen erittelyt'!K7</f>
        <v>0</v>
      </c>
      <c r="M4" s="14">
        <f>'Vaihe 2. Yleiskulujen erittelyt'!L7</f>
        <v>0</v>
      </c>
      <c r="N4" s="14">
        <f>'Vaihe 2. Yleiskulujen erittelyt'!M7</f>
        <v>0</v>
      </c>
      <c r="O4" s="14">
        <f>'Vaihe 2. Yleiskulujen erittelyt'!N7</f>
        <v>0</v>
      </c>
      <c r="P4" s="14">
        <f>'Vaihe 2. Yleiskulujen erittelyt'!O7</f>
        <v>0</v>
      </c>
      <c r="Q4" s="16">
        <f t="shared" ref="Q4:Q9" si="0">SUM(E4:P4)</f>
        <v>0</v>
      </c>
    </row>
    <row r="5" spans="3:17" x14ac:dyDescent="0.2">
      <c r="C5" s="30" t="s">
        <v>19</v>
      </c>
      <c r="D5" s="31"/>
      <c r="E5" s="14">
        <f>SUM(E3:E4)</f>
        <v>0</v>
      </c>
      <c r="F5" s="14">
        <f t="shared" ref="F5:P5" si="1">SUM(F3:F4)</f>
        <v>0</v>
      </c>
      <c r="G5" s="14">
        <f t="shared" si="1"/>
        <v>0</v>
      </c>
      <c r="H5" s="14">
        <f t="shared" si="1"/>
        <v>0</v>
      </c>
      <c r="I5" s="14">
        <f t="shared" si="1"/>
        <v>0</v>
      </c>
      <c r="J5" s="14">
        <f t="shared" si="1"/>
        <v>0</v>
      </c>
      <c r="K5" s="14">
        <f t="shared" si="1"/>
        <v>0</v>
      </c>
      <c r="L5" s="14">
        <f t="shared" si="1"/>
        <v>0</v>
      </c>
      <c r="M5" s="14">
        <f t="shared" si="1"/>
        <v>0</v>
      </c>
      <c r="N5" s="14">
        <f t="shared" si="1"/>
        <v>0</v>
      </c>
      <c r="O5" s="14">
        <f t="shared" si="1"/>
        <v>0</v>
      </c>
      <c r="P5" s="14">
        <f t="shared" si="1"/>
        <v>0</v>
      </c>
      <c r="Q5" s="16">
        <f t="shared" si="0"/>
        <v>0</v>
      </c>
    </row>
    <row r="6" spans="3:17" x14ac:dyDescent="0.2">
      <c r="C6" s="30" t="s">
        <v>20</v>
      </c>
      <c r="D6" s="32">
        <f>'Vaihe 2. Yleiskulujen erittelyt'!C6</f>
        <v>28</v>
      </c>
      <c r="E6" s="14">
        <f>E5*$D6%</f>
        <v>0</v>
      </c>
      <c r="F6" s="14">
        <f t="shared" ref="F6:P6" si="2">F5*$D6%</f>
        <v>0</v>
      </c>
      <c r="G6" s="14">
        <f t="shared" si="2"/>
        <v>0</v>
      </c>
      <c r="H6" s="14">
        <f t="shared" si="2"/>
        <v>0</v>
      </c>
      <c r="I6" s="14">
        <f t="shared" si="2"/>
        <v>0</v>
      </c>
      <c r="J6" s="14">
        <f t="shared" si="2"/>
        <v>0</v>
      </c>
      <c r="K6" s="14">
        <f t="shared" si="2"/>
        <v>0</v>
      </c>
      <c r="L6" s="14">
        <f t="shared" si="2"/>
        <v>0</v>
      </c>
      <c r="M6" s="14">
        <f t="shared" si="2"/>
        <v>0</v>
      </c>
      <c r="N6" s="14">
        <f t="shared" si="2"/>
        <v>0</v>
      </c>
      <c r="O6" s="14">
        <f t="shared" si="2"/>
        <v>0</v>
      </c>
      <c r="P6" s="14">
        <f t="shared" si="2"/>
        <v>0</v>
      </c>
      <c r="Q6" s="16">
        <f t="shared" si="0"/>
        <v>0</v>
      </c>
    </row>
    <row r="7" spans="3:17" x14ac:dyDescent="0.2">
      <c r="C7" s="30" t="s">
        <v>21</v>
      </c>
      <c r="D7" s="33">
        <v>0</v>
      </c>
      <c r="E7" s="14">
        <f>E5*$D7%</f>
        <v>0</v>
      </c>
      <c r="F7" s="14">
        <f t="shared" ref="F7:P7" si="3">F5*$D7%</f>
        <v>0</v>
      </c>
      <c r="G7" s="14">
        <f t="shared" si="3"/>
        <v>0</v>
      </c>
      <c r="H7" s="14">
        <f t="shared" si="3"/>
        <v>0</v>
      </c>
      <c r="I7" s="14">
        <f t="shared" si="3"/>
        <v>0</v>
      </c>
      <c r="J7" s="14">
        <f t="shared" si="3"/>
        <v>0</v>
      </c>
      <c r="K7" s="14">
        <f t="shared" si="3"/>
        <v>0</v>
      </c>
      <c r="L7" s="14">
        <f t="shared" si="3"/>
        <v>0</v>
      </c>
      <c r="M7" s="14">
        <f t="shared" si="3"/>
        <v>0</v>
      </c>
      <c r="N7" s="14">
        <f t="shared" si="3"/>
        <v>0</v>
      </c>
      <c r="O7" s="14">
        <f t="shared" si="3"/>
        <v>0</v>
      </c>
      <c r="P7" s="14">
        <f t="shared" si="3"/>
        <v>0</v>
      </c>
      <c r="Q7" s="16">
        <f t="shared" si="0"/>
        <v>0</v>
      </c>
    </row>
    <row r="8" spans="3:17" x14ac:dyDescent="0.2">
      <c r="C8" s="34" t="s">
        <v>27</v>
      </c>
      <c r="D8" s="35"/>
      <c r="E8" s="36">
        <f>E3-E6-E7</f>
        <v>0</v>
      </c>
      <c r="F8" s="36">
        <f t="shared" ref="F8:P8" si="4">F3-F6-F7</f>
        <v>0</v>
      </c>
      <c r="G8" s="36">
        <f t="shared" si="4"/>
        <v>0</v>
      </c>
      <c r="H8" s="36">
        <f t="shared" si="4"/>
        <v>0</v>
      </c>
      <c r="I8" s="36">
        <f t="shared" si="4"/>
        <v>0</v>
      </c>
      <c r="J8" s="36">
        <f t="shared" si="4"/>
        <v>0</v>
      </c>
      <c r="K8" s="36">
        <f t="shared" si="4"/>
        <v>0</v>
      </c>
      <c r="L8" s="36">
        <f t="shared" si="4"/>
        <v>0</v>
      </c>
      <c r="M8" s="36">
        <f t="shared" si="4"/>
        <v>0</v>
      </c>
      <c r="N8" s="36">
        <f t="shared" si="4"/>
        <v>0</v>
      </c>
      <c r="O8" s="36">
        <f t="shared" si="4"/>
        <v>0</v>
      </c>
      <c r="P8" s="36">
        <f t="shared" si="4"/>
        <v>0</v>
      </c>
      <c r="Q8" s="16">
        <f t="shared" si="0"/>
        <v>0</v>
      </c>
    </row>
    <row r="9" spans="3:17" ht="13.5" thickBot="1" x14ac:dyDescent="0.25">
      <c r="C9" s="34" t="s">
        <v>23</v>
      </c>
      <c r="D9" s="134">
        <f>D6+2.08</f>
        <v>30.08</v>
      </c>
      <c r="E9" s="37">
        <f>E5*$D9%</f>
        <v>0</v>
      </c>
      <c r="F9" s="37">
        <f t="shared" ref="F9:P9" si="5">F5*$D9%</f>
        <v>0</v>
      </c>
      <c r="G9" s="37">
        <f t="shared" si="5"/>
        <v>0</v>
      </c>
      <c r="H9" s="37">
        <f t="shared" si="5"/>
        <v>0</v>
      </c>
      <c r="I9" s="37">
        <f t="shared" si="5"/>
        <v>0</v>
      </c>
      <c r="J9" s="37">
        <f t="shared" si="5"/>
        <v>0</v>
      </c>
      <c r="K9" s="37">
        <f t="shared" si="5"/>
        <v>0</v>
      </c>
      <c r="L9" s="37">
        <f t="shared" si="5"/>
        <v>0</v>
      </c>
      <c r="M9" s="37">
        <f t="shared" si="5"/>
        <v>0</v>
      </c>
      <c r="N9" s="37">
        <f t="shared" si="5"/>
        <v>0</v>
      </c>
      <c r="O9" s="37">
        <f t="shared" si="5"/>
        <v>0</v>
      </c>
      <c r="P9" s="37">
        <f t="shared" si="5"/>
        <v>0</v>
      </c>
      <c r="Q9" s="17">
        <f t="shared" si="0"/>
        <v>0</v>
      </c>
    </row>
    <row r="10" spans="3:17" ht="13.5" thickBot="1" x14ac:dyDescent="0.25">
      <c r="C10" s="38"/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15"/>
    </row>
    <row r="11" spans="3:17" x14ac:dyDescent="0.2">
      <c r="C11" s="28" t="s">
        <v>24</v>
      </c>
      <c r="D11" s="29" t="s">
        <v>16</v>
      </c>
      <c r="E11" s="117">
        <f>E2</f>
        <v>42370</v>
      </c>
      <c r="F11" s="117">
        <f t="shared" ref="F11:P11" si="6">F2</f>
        <v>42401</v>
      </c>
      <c r="G11" s="117">
        <f t="shared" si="6"/>
        <v>42432</v>
      </c>
      <c r="H11" s="117">
        <f t="shared" si="6"/>
        <v>42463</v>
      </c>
      <c r="I11" s="117">
        <f t="shared" si="6"/>
        <v>42494</v>
      </c>
      <c r="J11" s="117">
        <f t="shared" si="6"/>
        <v>42525</v>
      </c>
      <c r="K11" s="117">
        <f t="shared" si="6"/>
        <v>42556</v>
      </c>
      <c r="L11" s="117">
        <f t="shared" si="6"/>
        <v>42587</v>
      </c>
      <c r="M11" s="117">
        <f t="shared" si="6"/>
        <v>42618</v>
      </c>
      <c r="N11" s="117">
        <f t="shared" si="6"/>
        <v>42649</v>
      </c>
      <c r="O11" s="117">
        <f t="shared" si="6"/>
        <v>42680</v>
      </c>
      <c r="P11" s="117">
        <f t="shared" si="6"/>
        <v>42711</v>
      </c>
      <c r="Q11" s="19" t="str">
        <f>Q2</f>
        <v>YHT</v>
      </c>
    </row>
    <row r="12" spans="3:17" x14ac:dyDescent="0.2">
      <c r="C12" s="30" t="s">
        <v>18</v>
      </c>
      <c r="D12" s="31"/>
      <c r="E12" s="21">
        <f>'Vaihe 2. Yleiskulujen erittelyt'!D8</f>
        <v>0</v>
      </c>
      <c r="F12" s="21">
        <f>'Vaihe 2. Yleiskulujen erittelyt'!E8</f>
        <v>0</v>
      </c>
      <c r="G12" s="21">
        <f>'Vaihe 2. Yleiskulujen erittelyt'!F8</f>
        <v>0</v>
      </c>
      <c r="H12" s="21">
        <f>'Vaihe 2. Yleiskulujen erittelyt'!G8</f>
        <v>0</v>
      </c>
      <c r="I12" s="21">
        <f>'Vaihe 2. Yleiskulujen erittelyt'!H8</f>
        <v>0</v>
      </c>
      <c r="J12" s="21">
        <f>'Vaihe 2. Yleiskulujen erittelyt'!I8</f>
        <v>0</v>
      </c>
      <c r="K12" s="21">
        <f>'Vaihe 2. Yleiskulujen erittelyt'!J8</f>
        <v>0</v>
      </c>
      <c r="L12" s="21">
        <f>'Vaihe 2. Yleiskulujen erittelyt'!K8</f>
        <v>0</v>
      </c>
      <c r="M12" s="21">
        <f>'Vaihe 2. Yleiskulujen erittelyt'!L8</f>
        <v>0</v>
      </c>
      <c r="N12" s="21">
        <f>'Vaihe 2. Yleiskulujen erittelyt'!M8</f>
        <v>0</v>
      </c>
      <c r="O12" s="21">
        <f>'Vaihe 2. Yleiskulujen erittelyt'!N8</f>
        <v>0</v>
      </c>
      <c r="P12" s="21">
        <f>'Vaihe 2. Yleiskulujen erittelyt'!O8</f>
        <v>0</v>
      </c>
      <c r="Q12" s="18">
        <f>'Vaihe 2. Yleiskulujen erittelyt'!P11</f>
        <v>0</v>
      </c>
    </row>
    <row r="13" spans="3:17" x14ac:dyDescent="0.2">
      <c r="C13" s="30" t="s">
        <v>17</v>
      </c>
      <c r="D13" s="31"/>
      <c r="E13" s="14">
        <f>'Vaihe 2. Yleiskulujen erittelyt'!D9</f>
        <v>0</v>
      </c>
      <c r="F13" s="14">
        <f>'Vaihe 2. Yleiskulujen erittelyt'!E9</f>
        <v>0</v>
      </c>
      <c r="G13" s="14">
        <f>'Vaihe 2. Yleiskulujen erittelyt'!F9</f>
        <v>0</v>
      </c>
      <c r="H13" s="14">
        <f>'Vaihe 2. Yleiskulujen erittelyt'!G9</f>
        <v>0</v>
      </c>
      <c r="I13" s="14">
        <f>'Vaihe 2. Yleiskulujen erittelyt'!H9</f>
        <v>0</v>
      </c>
      <c r="J13" s="14">
        <f>'Vaihe 2. Yleiskulujen erittelyt'!I9</f>
        <v>0</v>
      </c>
      <c r="K13" s="14">
        <f>'Vaihe 2. Yleiskulujen erittelyt'!J9</f>
        <v>0</v>
      </c>
      <c r="L13" s="14">
        <f>'Vaihe 2. Yleiskulujen erittelyt'!K9</f>
        <v>0</v>
      </c>
      <c r="M13" s="14">
        <f>'Vaihe 2. Yleiskulujen erittelyt'!L9</f>
        <v>0</v>
      </c>
      <c r="N13" s="14">
        <f>'Vaihe 2. Yleiskulujen erittelyt'!M9</f>
        <v>0</v>
      </c>
      <c r="O13" s="14">
        <f>'Vaihe 2. Yleiskulujen erittelyt'!N9</f>
        <v>0</v>
      </c>
      <c r="P13" s="14">
        <f>'Vaihe 2. Yleiskulujen erittelyt'!O9</f>
        <v>0</v>
      </c>
      <c r="Q13" s="16">
        <f t="shared" ref="Q13:Q18" si="7">SUM(E13:P13)</f>
        <v>0</v>
      </c>
    </row>
    <row r="14" spans="3:17" x14ac:dyDescent="0.2">
      <c r="C14" s="30" t="s">
        <v>19</v>
      </c>
      <c r="D14" s="31"/>
      <c r="E14" s="14">
        <f t="shared" ref="E14:P14" si="8">SUM(E12:E13)</f>
        <v>0</v>
      </c>
      <c r="F14" s="14">
        <f t="shared" si="8"/>
        <v>0</v>
      </c>
      <c r="G14" s="14">
        <f t="shared" si="8"/>
        <v>0</v>
      </c>
      <c r="H14" s="14">
        <f t="shared" si="8"/>
        <v>0</v>
      </c>
      <c r="I14" s="14">
        <f t="shared" si="8"/>
        <v>0</v>
      </c>
      <c r="J14" s="14">
        <f t="shared" si="8"/>
        <v>0</v>
      </c>
      <c r="K14" s="14">
        <f t="shared" si="8"/>
        <v>0</v>
      </c>
      <c r="L14" s="14">
        <f t="shared" si="8"/>
        <v>0</v>
      </c>
      <c r="M14" s="14">
        <f t="shared" si="8"/>
        <v>0</v>
      </c>
      <c r="N14" s="14">
        <f t="shared" si="8"/>
        <v>0</v>
      </c>
      <c r="O14" s="14">
        <f t="shared" si="8"/>
        <v>0</v>
      </c>
      <c r="P14" s="14">
        <f t="shared" si="8"/>
        <v>0</v>
      </c>
      <c r="Q14" s="16">
        <f t="shared" si="7"/>
        <v>0</v>
      </c>
    </row>
    <row r="15" spans="3:17" x14ac:dyDescent="0.2">
      <c r="C15" s="30" t="s">
        <v>20</v>
      </c>
      <c r="D15" s="32">
        <f>'Vaihe 2. Yleiskulujen erittelyt'!C8</f>
        <v>20</v>
      </c>
      <c r="E15" s="14">
        <f>E14*$D15%</f>
        <v>0</v>
      </c>
      <c r="F15" s="14">
        <f t="shared" ref="F15:P15" si="9">F14*$D15%</f>
        <v>0</v>
      </c>
      <c r="G15" s="14">
        <f t="shared" si="9"/>
        <v>0</v>
      </c>
      <c r="H15" s="14">
        <f t="shared" si="9"/>
        <v>0</v>
      </c>
      <c r="I15" s="14">
        <f t="shared" si="9"/>
        <v>0</v>
      </c>
      <c r="J15" s="14">
        <f t="shared" si="9"/>
        <v>0</v>
      </c>
      <c r="K15" s="14">
        <f t="shared" si="9"/>
        <v>0</v>
      </c>
      <c r="L15" s="14">
        <f t="shared" si="9"/>
        <v>0</v>
      </c>
      <c r="M15" s="14">
        <f t="shared" si="9"/>
        <v>0</v>
      </c>
      <c r="N15" s="14">
        <f t="shared" si="9"/>
        <v>0</v>
      </c>
      <c r="O15" s="14">
        <f t="shared" si="9"/>
        <v>0</v>
      </c>
      <c r="P15" s="14">
        <f t="shared" si="9"/>
        <v>0</v>
      </c>
      <c r="Q15" s="16">
        <f t="shared" si="7"/>
        <v>0</v>
      </c>
    </row>
    <row r="16" spans="3:17" x14ac:dyDescent="0.2">
      <c r="C16" s="30" t="s">
        <v>39</v>
      </c>
      <c r="D16" s="264">
        <f>'Vaihe 2. Yleiskulujen erittelyt'!C10</f>
        <v>6.85</v>
      </c>
      <c r="E16" s="14">
        <f>E14*$D16%</f>
        <v>0</v>
      </c>
      <c r="F16" s="14">
        <f t="shared" ref="F16:P16" si="10">F14*$D16%</f>
        <v>0</v>
      </c>
      <c r="G16" s="14">
        <f t="shared" si="10"/>
        <v>0</v>
      </c>
      <c r="H16" s="14">
        <f t="shared" si="10"/>
        <v>0</v>
      </c>
      <c r="I16" s="14">
        <f t="shared" si="10"/>
        <v>0</v>
      </c>
      <c r="J16" s="14">
        <f t="shared" si="10"/>
        <v>0</v>
      </c>
      <c r="K16" s="14">
        <f t="shared" si="10"/>
        <v>0</v>
      </c>
      <c r="L16" s="14">
        <f t="shared" si="10"/>
        <v>0</v>
      </c>
      <c r="M16" s="14">
        <f t="shared" si="10"/>
        <v>0</v>
      </c>
      <c r="N16" s="14">
        <f t="shared" si="10"/>
        <v>0</v>
      </c>
      <c r="O16" s="14">
        <f t="shared" si="10"/>
        <v>0</v>
      </c>
      <c r="P16" s="14">
        <f t="shared" si="10"/>
        <v>0</v>
      </c>
      <c r="Q16" s="16">
        <f t="shared" si="7"/>
        <v>0</v>
      </c>
    </row>
    <row r="17" spans="2:17" x14ac:dyDescent="0.2">
      <c r="C17" s="34" t="s">
        <v>22</v>
      </c>
      <c r="D17" s="265"/>
      <c r="E17" s="41">
        <f>E12-E16-E15</f>
        <v>0</v>
      </c>
      <c r="F17" s="41">
        <f t="shared" ref="F17:P17" si="11">F12-F16-F15</f>
        <v>0</v>
      </c>
      <c r="G17" s="41">
        <f t="shared" si="11"/>
        <v>0</v>
      </c>
      <c r="H17" s="41">
        <f t="shared" si="11"/>
        <v>0</v>
      </c>
      <c r="I17" s="41">
        <f t="shared" si="11"/>
        <v>0</v>
      </c>
      <c r="J17" s="41">
        <f t="shared" si="11"/>
        <v>0</v>
      </c>
      <c r="K17" s="41">
        <f t="shared" si="11"/>
        <v>0</v>
      </c>
      <c r="L17" s="41">
        <f t="shared" si="11"/>
        <v>0</v>
      </c>
      <c r="M17" s="41">
        <f t="shared" si="11"/>
        <v>0</v>
      </c>
      <c r="N17" s="41">
        <f t="shared" si="11"/>
        <v>0</v>
      </c>
      <c r="O17" s="41">
        <f t="shared" si="11"/>
        <v>0</v>
      </c>
      <c r="P17" s="41">
        <f t="shared" si="11"/>
        <v>0</v>
      </c>
      <c r="Q17" s="16">
        <f t="shared" si="7"/>
        <v>0</v>
      </c>
    </row>
    <row r="18" spans="2:17" ht="13.5" thickBot="1" x14ac:dyDescent="0.25">
      <c r="C18" s="261" t="s">
        <v>23</v>
      </c>
      <c r="D18" s="262">
        <f>D15+2.08</f>
        <v>22.08</v>
      </c>
      <c r="E18" s="263">
        <f t="shared" ref="E18:P18" si="12">E14*$D18%</f>
        <v>0</v>
      </c>
      <c r="F18" s="263">
        <f t="shared" si="12"/>
        <v>0</v>
      </c>
      <c r="G18" s="263">
        <f t="shared" si="12"/>
        <v>0</v>
      </c>
      <c r="H18" s="263">
        <f t="shared" si="12"/>
        <v>0</v>
      </c>
      <c r="I18" s="263">
        <f t="shared" si="12"/>
        <v>0</v>
      </c>
      <c r="J18" s="263">
        <f t="shared" si="12"/>
        <v>0</v>
      </c>
      <c r="K18" s="263">
        <f t="shared" si="12"/>
        <v>0</v>
      </c>
      <c r="L18" s="263">
        <f t="shared" si="12"/>
        <v>0</v>
      </c>
      <c r="M18" s="263">
        <f t="shared" si="12"/>
        <v>0</v>
      </c>
      <c r="N18" s="263">
        <f t="shared" si="12"/>
        <v>0</v>
      </c>
      <c r="O18" s="263">
        <f t="shared" si="12"/>
        <v>0</v>
      </c>
      <c r="P18" s="263">
        <f t="shared" si="12"/>
        <v>0</v>
      </c>
      <c r="Q18" s="20">
        <f t="shared" si="7"/>
        <v>0</v>
      </c>
    </row>
    <row r="19" spans="2:17" x14ac:dyDescent="0.2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2:17" x14ac:dyDescent="0.2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2:17" x14ac:dyDescent="0.2">
      <c r="C21" s="8"/>
      <c r="D21" s="8"/>
      <c r="E21" s="8"/>
      <c r="F21" s="8"/>
      <c r="G21" s="8"/>
      <c r="H21" s="8"/>
      <c r="I21" s="8"/>
      <c r="J21" s="36"/>
      <c r="K21" s="8"/>
      <c r="L21" s="8"/>
      <c r="M21" s="8"/>
      <c r="N21" s="8"/>
      <c r="O21" s="8"/>
      <c r="P21" s="8"/>
      <c r="Q21" s="8"/>
    </row>
    <row r="22" spans="2:17" x14ac:dyDescent="0.2">
      <c r="C22" s="22" t="s">
        <v>25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2:17" ht="13.5" thickBot="1" x14ac:dyDescent="0.2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7" x14ac:dyDescent="0.2">
      <c r="C24" s="214" t="s">
        <v>34</v>
      </c>
      <c r="D24" s="215" t="s">
        <v>32</v>
      </c>
      <c r="E24" s="216">
        <f>'Vaihe 2. Yleiskulujen erittelyt'!D38</f>
        <v>42370</v>
      </c>
      <c r="F24" s="216">
        <f>'Vaihe 2. Yleiskulujen erittelyt'!E38</f>
        <v>42401</v>
      </c>
      <c r="G24" s="216">
        <f>'Vaihe 2. Yleiskulujen erittelyt'!F38</f>
        <v>42432</v>
      </c>
      <c r="H24" s="216">
        <f>'Vaihe 2. Yleiskulujen erittelyt'!G38</f>
        <v>42463</v>
      </c>
      <c r="I24" s="216">
        <f>'Vaihe 2. Yleiskulujen erittelyt'!H38</f>
        <v>42494</v>
      </c>
      <c r="J24" s="216">
        <f>'Vaihe 2. Yleiskulujen erittelyt'!I38</f>
        <v>42525</v>
      </c>
      <c r="K24" s="216">
        <f>'Vaihe 2. Yleiskulujen erittelyt'!J38</f>
        <v>42556</v>
      </c>
      <c r="L24" s="216">
        <f>'Vaihe 2. Yleiskulujen erittelyt'!K38</f>
        <v>42587</v>
      </c>
      <c r="M24" s="216">
        <f>'Vaihe 2. Yleiskulujen erittelyt'!L38</f>
        <v>42618</v>
      </c>
      <c r="N24" s="216">
        <f>'Vaihe 2. Yleiskulujen erittelyt'!M38</f>
        <v>42649</v>
      </c>
      <c r="O24" s="216">
        <f>'Vaihe 2. Yleiskulujen erittelyt'!N38</f>
        <v>42680</v>
      </c>
      <c r="P24" s="216">
        <f>'Vaihe 2. Yleiskulujen erittelyt'!O38</f>
        <v>42711</v>
      </c>
      <c r="Q24" s="217" t="str">
        <f>'Vaihe 2. Yleiskulujen erittelyt'!P38</f>
        <v>YHT</v>
      </c>
    </row>
    <row r="25" spans="2:17" x14ac:dyDescent="0.2">
      <c r="B25" s="319">
        <f>'Vaihe 3. Kassabudjetti'!B6</f>
        <v>2</v>
      </c>
      <c r="C25" s="260" t="str">
        <f>'Vaihe 3. Kassabudjetti'!C6</f>
        <v>Teuras- ja välityseläinten myynti</v>
      </c>
      <c r="D25" s="314">
        <f>'Vaihe 3. Kassabudjetti'!D6</f>
        <v>24</v>
      </c>
      <c r="E25" s="218">
        <f>'Vaihe 3. Kassabudjetti'!E6</f>
        <v>0</v>
      </c>
      <c r="F25" s="218">
        <f>'Vaihe 3. Kassabudjetti'!F6</f>
        <v>0</v>
      </c>
      <c r="G25" s="218">
        <f>'Vaihe 3. Kassabudjetti'!G6</f>
        <v>0</v>
      </c>
      <c r="H25" s="218">
        <f>'Vaihe 3. Kassabudjetti'!H6</f>
        <v>0</v>
      </c>
      <c r="I25" s="218">
        <f>'Vaihe 3. Kassabudjetti'!I6</f>
        <v>0</v>
      </c>
      <c r="J25" s="218">
        <f>'Vaihe 3. Kassabudjetti'!J6</f>
        <v>0</v>
      </c>
      <c r="K25" s="218">
        <f>'Vaihe 3. Kassabudjetti'!K6</f>
        <v>0</v>
      </c>
      <c r="L25" s="218">
        <f>'Vaihe 3. Kassabudjetti'!L6</f>
        <v>0</v>
      </c>
      <c r="M25" s="218">
        <f>'Vaihe 3. Kassabudjetti'!M6</f>
        <v>0</v>
      </c>
      <c r="N25" s="218">
        <f>'Vaihe 3. Kassabudjetti'!N6</f>
        <v>0</v>
      </c>
      <c r="O25" s="218">
        <f>'Vaihe 3. Kassabudjetti'!O6</f>
        <v>0</v>
      </c>
      <c r="P25" s="218">
        <f>'Vaihe 3. Kassabudjetti'!P6</f>
        <v>0</v>
      </c>
      <c r="Q25" s="219">
        <f>SUM(E25:P25)</f>
        <v>0</v>
      </c>
    </row>
    <row r="26" spans="2:17" x14ac:dyDescent="0.2">
      <c r="B26" s="320"/>
      <c r="C26" s="318" t="s">
        <v>31</v>
      </c>
      <c r="D26" s="313"/>
      <c r="E26" s="221">
        <f t="shared" ref="E26:P28" si="13">E25-E25/(1+$D25/100)</f>
        <v>0</v>
      </c>
      <c r="F26" s="221">
        <f t="shared" si="13"/>
        <v>0</v>
      </c>
      <c r="G26" s="221">
        <f t="shared" si="13"/>
        <v>0</v>
      </c>
      <c r="H26" s="221">
        <f t="shared" si="13"/>
        <v>0</v>
      </c>
      <c r="I26" s="221">
        <f t="shared" si="13"/>
        <v>0</v>
      </c>
      <c r="J26" s="221">
        <f t="shared" si="13"/>
        <v>0</v>
      </c>
      <c r="K26" s="221">
        <f t="shared" si="13"/>
        <v>0</v>
      </c>
      <c r="L26" s="221">
        <f t="shared" si="13"/>
        <v>0</v>
      </c>
      <c r="M26" s="221">
        <f t="shared" si="13"/>
        <v>0</v>
      </c>
      <c r="N26" s="221">
        <f t="shared" si="13"/>
        <v>0</v>
      </c>
      <c r="O26" s="221">
        <f t="shared" si="13"/>
        <v>0</v>
      </c>
      <c r="P26" s="221">
        <f t="shared" si="13"/>
        <v>0</v>
      </c>
      <c r="Q26" s="222"/>
    </row>
    <row r="27" spans="2:17" x14ac:dyDescent="0.2">
      <c r="B27" s="320">
        <v>3</v>
      </c>
      <c r="C27" s="234" t="str">
        <f>'Vaihe 3. Kassabudjetti'!C7</f>
        <v>Maidon myyntitulot</v>
      </c>
      <c r="D27" s="372">
        <f>'Vaihe 3. Kassabudjetti'!D7</f>
        <v>14</v>
      </c>
      <c r="E27" s="225">
        <f>'Vaihe 3. Kassabudjetti'!E7</f>
        <v>0</v>
      </c>
      <c r="F27" s="225">
        <f>'Vaihe 3. Kassabudjetti'!F7</f>
        <v>0</v>
      </c>
      <c r="G27" s="225">
        <f>'Vaihe 3. Kassabudjetti'!G7</f>
        <v>0</v>
      </c>
      <c r="H27" s="225">
        <f>'Vaihe 3. Kassabudjetti'!H7</f>
        <v>0</v>
      </c>
      <c r="I27" s="225">
        <f>'Vaihe 3. Kassabudjetti'!I7</f>
        <v>0</v>
      </c>
      <c r="J27" s="225">
        <f>'Vaihe 3. Kassabudjetti'!J7</f>
        <v>0</v>
      </c>
      <c r="K27" s="225">
        <f>'Vaihe 3. Kassabudjetti'!K7</f>
        <v>0</v>
      </c>
      <c r="L27" s="225">
        <f>'Vaihe 3. Kassabudjetti'!L7</f>
        <v>0</v>
      </c>
      <c r="M27" s="225">
        <f>'Vaihe 3. Kassabudjetti'!M7</f>
        <v>0</v>
      </c>
      <c r="N27" s="225">
        <f>'Vaihe 3. Kassabudjetti'!N7</f>
        <v>0</v>
      </c>
      <c r="O27" s="225">
        <f>'Vaihe 3. Kassabudjetti'!O7</f>
        <v>0</v>
      </c>
      <c r="P27" s="225">
        <f>'Vaihe 3. Kassabudjetti'!P7</f>
        <v>0</v>
      </c>
      <c r="Q27" s="219">
        <f>SUM(E27:P27)</f>
        <v>0</v>
      </c>
    </row>
    <row r="28" spans="2:17" x14ac:dyDescent="0.2">
      <c r="B28" s="320"/>
      <c r="C28" s="318" t="s">
        <v>31</v>
      </c>
      <c r="D28" s="372"/>
      <c r="E28" s="221">
        <f t="shared" si="13"/>
        <v>0</v>
      </c>
      <c r="F28" s="221">
        <f t="shared" si="13"/>
        <v>0</v>
      </c>
      <c r="G28" s="221">
        <f t="shared" si="13"/>
        <v>0</v>
      </c>
      <c r="H28" s="221">
        <f t="shared" si="13"/>
        <v>0</v>
      </c>
      <c r="I28" s="221">
        <f t="shared" si="13"/>
        <v>0</v>
      </c>
      <c r="J28" s="221">
        <f t="shared" si="13"/>
        <v>0</v>
      </c>
      <c r="K28" s="221">
        <f t="shared" si="13"/>
        <v>0</v>
      </c>
      <c r="L28" s="221">
        <f t="shared" si="13"/>
        <v>0</v>
      </c>
      <c r="M28" s="221">
        <f t="shared" si="13"/>
        <v>0</v>
      </c>
      <c r="N28" s="221">
        <f t="shared" si="13"/>
        <v>0</v>
      </c>
      <c r="O28" s="221">
        <f t="shared" si="13"/>
        <v>0</v>
      </c>
      <c r="P28" s="221">
        <f t="shared" si="13"/>
        <v>0</v>
      </c>
      <c r="Q28" s="226"/>
    </row>
    <row r="29" spans="2:17" x14ac:dyDescent="0.2">
      <c r="B29" s="319">
        <f>'Vaihe 3. Kassabudjetti'!B12</f>
        <v>7</v>
      </c>
      <c r="C29" s="260" t="str">
        <f>'Vaihe 3. Kassabudjetti'!C12</f>
        <v>Kasvintuotannon myyntitulot</v>
      </c>
      <c r="D29" s="314">
        <f>'Vaihe 3. Kassabudjetti'!D12</f>
        <v>14</v>
      </c>
      <c r="E29" s="218">
        <f>'Vaihe 3. Kassabudjetti'!E12</f>
        <v>0</v>
      </c>
      <c r="F29" s="218">
        <f>'Vaihe 1.Tuotantotulot ja -menot'!E36</f>
        <v>0</v>
      </c>
      <c r="G29" s="218">
        <f>'Vaihe 1.Tuotantotulot ja -menot'!F36</f>
        <v>0</v>
      </c>
      <c r="H29" s="218">
        <f>'Vaihe 1.Tuotantotulot ja -menot'!G36</f>
        <v>0</v>
      </c>
      <c r="I29" s="218">
        <f>'Vaihe 1.Tuotantotulot ja -menot'!H36</f>
        <v>0</v>
      </c>
      <c r="J29" s="218">
        <f>'Vaihe 1.Tuotantotulot ja -menot'!I36</f>
        <v>0</v>
      </c>
      <c r="K29" s="218">
        <f>'Vaihe 1.Tuotantotulot ja -menot'!J36</f>
        <v>0</v>
      </c>
      <c r="L29" s="218">
        <f>'Vaihe 1.Tuotantotulot ja -menot'!K36</f>
        <v>0</v>
      </c>
      <c r="M29" s="218">
        <f>'Vaihe 1.Tuotantotulot ja -menot'!L36</f>
        <v>0</v>
      </c>
      <c r="N29" s="218">
        <f>'Vaihe 1.Tuotantotulot ja -menot'!M36</f>
        <v>0</v>
      </c>
      <c r="O29" s="218">
        <f>'Vaihe 1.Tuotantotulot ja -menot'!N36</f>
        <v>0</v>
      </c>
      <c r="P29" s="218">
        <f>'Vaihe 1.Tuotantotulot ja -menot'!O36</f>
        <v>0</v>
      </c>
      <c r="Q29" s="219">
        <f>SUM(E29:P29)</f>
        <v>0</v>
      </c>
    </row>
    <row r="30" spans="2:17" x14ac:dyDescent="0.2">
      <c r="B30" s="320"/>
      <c r="C30" s="318" t="s">
        <v>31</v>
      </c>
      <c r="D30" s="220"/>
      <c r="E30" s="221">
        <f t="shared" ref="E30:P30" si="14">E29-E29/(1+$D29/100)</f>
        <v>0</v>
      </c>
      <c r="F30" s="221">
        <f t="shared" si="14"/>
        <v>0</v>
      </c>
      <c r="G30" s="221">
        <f t="shared" si="14"/>
        <v>0</v>
      </c>
      <c r="H30" s="221">
        <f t="shared" si="14"/>
        <v>0</v>
      </c>
      <c r="I30" s="221">
        <f t="shared" si="14"/>
        <v>0</v>
      </c>
      <c r="J30" s="221">
        <f t="shared" si="14"/>
        <v>0</v>
      </c>
      <c r="K30" s="221">
        <f t="shared" si="14"/>
        <v>0</v>
      </c>
      <c r="L30" s="221">
        <f t="shared" si="14"/>
        <v>0</v>
      </c>
      <c r="M30" s="221">
        <f t="shared" si="14"/>
        <v>0</v>
      </c>
      <c r="N30" s="221">
        <f t="shared" si="14"/>
        <v>0</v>
      </c>
      <c r="O30" s="221">
        <f t="shared" si="14"/>
        <v>0</v>
      </c>
      <c r="P30" s="221">
        <f t="shared" si="14"/>
        <v>0</v>
      </c>
      <c r="Q30" s="222"/>
    </row>
    <row r="31" spans="2:17" x14ac:dyDescent="0.2">
      <c r="B31" s="319">
        <f>'Vaihe 3. Kassabudjetti'!B14</f>
        <v>9</v>
      </c>
      <c r="C31" s="353" t="str">
        <f>'Vaihe 3. Kassabudjetti'!C14</f>
        <v>Peltoalavuokrat</v>
      </c>
      <c r="D31" s="260">
        <f>'Vaihe 3. Kassabudjetti'!D14</f>
        <v>24</v>
      </c>
      <c r="E31" s="218">
        <f>'Vaihe 3. Kassabudjetti'!E14</f>
        <v>0</v>
      </c>
      <c r="F31" s="218">
        <f>'Vaihe 3. Kassabudjetti'!F14</f>
        <v>0</v>
      </c>
      <c r="G31" s="218">
        <f>'Vaihe 3. Kassabudjetti'!G14</f>
        <v>0</v>
      </c>
      <c r="H31" s="218">
        <f>'Vaihe 3. Kassabudjetti'!H14</f>
        <v>0</v>
      </c>
      <c r="I31" s="218">
        <f>'Vaihe 3. Kassabudjetti'!I14</f>
        <v>0</v>
      </c>
      <c r="J31" s="218">
        <f>'Vaihe 3. Kassabudjetti'!J14</f>
        <v>0</v>
      </c>
      <c r="K31" s="218">
        <f>'Vaihe 3. Kassabudjetti'!K14</f>
        <v>0</v>
      </c>
      <c r="L31" s="218">
        <f>'Vaihe 3. Kassabudjetti'!L14</f>
        <v>0</v>
      </c>
      <c r="M31" s="218">
        <f>'Vaihe 3. Kassabudjetti'!M14</f>
        <v>0</v>
      </c>
      <c r="N31" s="218">
        <f>'Vaihe 3. Kassabudjetti'!N14</f>
        <v>0</v>
      </c>
      <c r="O31" s="218">
        <f>'Vaihe 3. Kassabudjetti'!O14</f>
        <v>0</v>
      </c>
      <c r="P31" s="218">
        <f>'Vaihe 3. Kassabudjetti'!P14</f>
        <v>0</v>
      </c>
      <c r="Q31" s="219">
        <f t="shared" ref="Q31:Q37" si="15">SUM(E31:P31)</f>
        <v>0</v>
      </c>
    </row>
    <row r="32" spans="2:17" x14ac:dyDescent="0.2">
      <c r="B32" s="320"/>
      <c r="C32" s="354" t="s">
        <v>31</v>
      </c>
      <c r="D32" s="220"/>
      <c r="E32" s="221">
        <f>E31-E31/(1+$D31/100)</f>
        <v>0</v>
      </c>
      <c r="F32" s="221">
        <f t="shared" ref="F32:P32" si="16">F31-F31/(1+$D31/100)</f>
        <v>0</v>
      </c>
      <c r="G32" s="221">
        <f t="shared" si="16"/>
        <v>0</v>
      </c>
      <c r="H32" s="221">
        <f t="shared" si="16"/>
        <v>0</v>
      </c>
      <c r="I32" s="221">
        <f t="shared" si="16"/>
        <v>0</v>
      </c>
      <c r="J32" s="221">
        <f t="shared" si="16"/>
        <v>0</v>
      </c>
      <c r="K32" s="221">
        <f t="shared" si="16"/>
        <v>0</v>
      </c>
      <c r="L32" s="221">
        <f t="shared" si="16"/>
        <v>0</v>
      </c>
      <c r="M32" s="221">
        <f t="shared" si="16"/>
        <v>0</v>
      </c>
      <c r="N32" s="221">
        <f t="shared" si="16"/>
        <v>0</v>
      </c>
      <c r="O32" s="221">
        <f t="shared" si="16"/>
        <v>0</v>
      </c>
      <c r="P32" s="221">
        <f t="shared" si="16"/>
        <v>0</v>
      </c>
      <c r="Q32" s="222"/>
    </row>
    <row r="33" spans="2:17" x14ac:dyDescent="0.2">
      <c r="B33" s="330">
        <f>'Vaihe 3. Kassabudjetti'!B15</f>
        <v>10</v>
      </c>
      <c r="C33" s="331" t="str">
        <f>'Vaihe 3. Kassabudjetti'!C15</f>
        <v>Muun yritystoiminnan tulot</v>
      </c>
      <c r="D33" s="332">
        <f>'Vaihe 3. Kassabudjetti'!D15</f>
        <v>24</v>
      </c>
      <c r="E33" s="225">
        <f>'Vaihe 3. Kassabudjetti'!E15</f>
        <v>0</v>
      </c>
      <c r="F33" s="225">
        <f>'Vaihe 3. Kassabudjetti'!F15</f>
        <v>0</v>
      </c>
      <c r="G33" s="225">
        <f>'Vaihe 3. Kassabudjetti'!G15</f>
        <v>0</v>
      </c>
      <c r="H33" s="225">
        <f>'Vaihe 3. Kassabudjetti'!H15</f>
        <v>0</v>
      </c>
      <c r="I33" s="225">
        <f>'Vaihe 3. Kassabudjetti'!I15</f>
        <v>0</v>
      </c>
      <c r="J33" s="225">
        <f>'Vaihe 3. Kassabudjetti'!J15</f>
        <v>0</v>
      </c>
      <c r="K33" s="225">
        <f>'Vaihe 3. Kassabudjetti'!K15</f>
        <v>0</v>
      </c>
      <c r="L33" s="225">
        <f>'Vaihe 3. Kassabudjetti'!L15</f>
        <v>0</v>
      </c>
      <c r="M33" s="225">
        <f>'Vaihe 3. Kassabudjetti'!M15</f>
        <v>0</v>
      </c>
      <c r="N33" s="225">
        <f>'Vaihe 3. Kassabudjetti'!N15</f>
        <v>0</v>
      </c>
      <c r="O33" s="225">
        <f>'Vaihe 3. Kassabudjetti'!O15</f>
        <v>0</v>
      </c>
      <c r="P33" s="225">
        <f>'Vaihe 3. Kassabudjetti'!P15</f>
        <v>0</v>
      </c>
      <c r="Q33" s="226">
        <f t="shared" si="15"/>
        <v>0</v>
      </c>
    </row>
    <row r="34" spans="2:17" x14ac:dyDescent="0.2">
      <c r="B34" s="320"/>
      <c r="C34" s="328" t="s">
        <v>31</v>
      </c>
      <c r="D34" s="224"/>
      <c r="E34" s="225">
        <f>E33-E33/(1+$D33/100)</f>
        <v>0</v>
      </c>
      <c r="F34" s="225">
        <f t="shared" ref="F34:P34" si="17">F33-F33/(1+$D33/100)</f>
        <v>0</v>
      </c>
      <c r="G34" s="225">
        <f t="shared" si="17"/>
        <v>0</v>
      </c>
      <c r="H34" s="225">
        <f t="shared" si="17"/>
        <v>0</v>
      </c>
      <c r="I34" s="225">
        <f t="shared" si="17"/>
        <v>0</v>
      </c>
      <c r="J34" s="225">
        <f t="shared" si="17"/>
        <v>0</v>
      </c>
      <c r="K34" s="225">
        <f t="shared" si="17"/>
        <v>0</v>
      </c>
      <c r="L34" s="225">
        <f t="shared" si="17"/>
        <v>0</v>
      </c>
      <c r="M34" s="225">
        <f t="shared" si="17"/>
        <v>0</v>
      </c>
      <c r="N34" s="225">
        <f t="shared" si="17"/>
        <v>0</v>
      </c>
      <c r="O34" s="225">
        <f t="shared" si="17"/>
        <v>0</v>
      </c>
      <c r="P34" s="225">
        <f t="shared" si="17"/>
        <v>0</v>
      </c>
      <c r="Q34" s="226"/>
    </row>
    <row r="35" spans="2:17" x14ac:dyDescent="0.2">
      <c r="B35" s="321">
        <f>'Vaihe 3. Kassabudjetti'!B11</f>
        <v>6</v>
      </c>
      <c r="C35" s="329" t="str">
        <f>'Vaihe 3. Kassabudjetti'!C11</f>
        <v>Metsätalouden tulot</v>
      </c>
      <c r="D35" s="223">
        <f>'Vaihe 3. Kassabudjetti'!D11</f>
        <v>24</v>
      </c>
      <c r="E35" s="218">
        <f>'Vaihe 3. Kassabudjetti'!E11</f>
        <v>0</v>
      </c>
      <c r="F35" s="218">
        <f>'Vaihe 3. Kassabudjetti'!F11</f>
        <v>0</v>
      </c>
      <c r="G35" s="218">
        <f>'Vaihe 3. Kassabudjetti'!G11</f>
        <v>0</v>
      </c>
      <c r="H35" s="218">
        <f>'Vaihe 3. Kassabudjetti'!H11</f>
        <v>0</v>
      </c>
      <c r="I35" s="218">
        <f>'Vaihe 3. Kassabudjetti'!I11</f>
        <v>0</v>
      </c>
      <c r="J35" s="218">
        <f>'Vaihe 3. Kassabudjetti'!J11</f>
        <v>0</v>
      </c>
      <c r="K35" s="218">
        <f>'Vaihe 3. Kassabudjetti'!K11</f>
        <v>0</v>
      </c>
      <c r="L35" s="218">
        <f>'Vaihe 3. Kassabudjetti'!L11</f>
        <v>0</v>
      </c>
      <c r="M35" s="218">
        <f>'Vaihe 3. Kassabudjetti'!M11</f>
        <v>0</v>
      </c>
      <c r="N35" s="218">
        <f>'Vaihe 3. Kassabudjetti'!N11</f>
        <v>0</v>
      </c>
      <c r="O35" s="218">
        <f>'Vaihe 3. Kassabudjetti'!O11</f>
        <v>0</v>
      </c>
      <c r="P35" s="218">
        <f>'Vaihe 3. Kassabudjetti'!P11</f>
        <v>0</v>
      </c>
      <c r="Q35" s="219">
        <f t="shared" si="15"/>
        <v>0</v>
      </c>
    </row>
    <row r="36" spans="2:17" x14ac:dyDescent="0.2">
      <c r="B36" s="322"/>
      <c r="C36" s="318" t="s">
        <v>31</v>
      </c>
      <c r="D36" s="220"/>
      <c r="E36" s="221">
        <f>E35-E35/(1+$D35/100)</f>
        <v>0</v>
      </c>
      <c r="F36" s="221">
        <f t="shared" ref="F36:P36" si="18">F35-F35/(1+$D35/100)</f>
        <v>0</v>
      </c>
      <c r="G36" s="221">
        <f t="shared" si="18"/>
        <v>0</v>
      </c>
      <c r="H36" s="221">
        <f t="shared" si="18"/>
        <v>0</v>
      </c>
      <c r="I36" s="221">
        <f t="shared" si="18"/>
        <v>0</v>
      </c>
      <c r="J36" s="221">
        <f t="shared" si="18"/>
        <v>0</v>
      </c>
      <c r="K36" s="221">
        <f t="shared" si="18"/>
        <v>0</v>
      </c>
      <c r="L36" s="221">
        <f t="shared" si="18"/>
        <v>0</v>
      </c>
      <c r="M36" s="221">
        <f t="shared" si="18"/>
        <v>0</v>
      </c>
      <c r="N36" s="221">
        <f t="shared" si="18"/>
        <v>0</v>
      </c>
      <c r="O36" s="221">
        <f t="shared" si="18"/>
        <v>0</v>
      </c>
      <c r="P36" s="221">
        <f t="shared" si="18"/>
        <v>0</v>
      </c>
      <c r="Q36" s="222"/>
    </row>
    <row r="37" spans="2:17" ht="13.5" thickBot="1" x14ac:dyDescent="0.25">
      <c r="B37" s="323"/>
      <c r="C37" s="249" t="s">
        <v>36</v>
      </c>
      <c r="D37" s="229"/>
      <c r="E37" s="230">
        <f>E26+E30+E32+E34+E36+E28</f>
        <v>0</v>
      </c>
      <c r="F37" s="230">
        <f t="shared" ref="F37:P37" si="19">F26+F30+F32+F34+F36+F28</f>
        <v>0</v>
      </c>
      <c r="G37" s="230">
        <f t="shared" si="19"/>
        <v>0</v>
      </c>
      <c r="H37" s="230">
        <f t="shared" si="19"/>
        <v>0</v>
      </c>
      <c r="I37" s="230">
        <f t="shared" si="19"/>
        <v>0</v>
      </c>
      <c r="J37" s="230">
        <f t="shared" si="19"/>
        <v>0</v>
      </c>
      <c r="K37" s="230">
        <f t="shared" si="19"/>
        <v>0</v>
      </c>
      <c r="L37" s="230">
        <f t="shared" si="19"/>
        <v>0</v>
      </c>
      <c r="M37" s="230">
        <f t="shared" si="19"/>
        <v>0</v>
      </c>
      <c r="N37" s="230">
        <f t="shared" si="19"/>
        <v>0</v>
      </c>
      <c r="O37" s="230">
        <f t="shared" si="19"/>
        <v>0</v>
      </c>
      <c r="P37" s="230">
        <f t="shared" si="19"/>
        <v>0</v>
      </c>
      <c r="Q37" s="231">
        <f t="shared" si="15"/>
        <v>0</v>
      </c>
    </row>
    <row r="38" spans="2:17" ht="13.5" thickBot="1" x14ac:dyDescent="0.25">
      <c r="C38" s="232"/>
      <c r="D38" s="233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34"/>
    </row>
    <row r="39" spans="2:17" x14ac:dyDescent="0.2">
      <c r="C39" s="214" t="s">
        <v>35</v>
      </c>
      <c r="D39" s="215" t="s">
        <v>32</v>
      </c>
      <c r="E39" s="235">
        <f>'Vaihe 3. Kassabudjetti'!E22</f>
        <v>42370</v>
      </c>
      <c r="F39" s="235">
        <f>'Vaihe 3. Kassabudjetti'!F22</f>
        <v>42401</v>
      </c>
      <c r="G39" s="235">
        <f>'Vaihe 3. Kassabudjetti'!G22</f>
        <v>42432</v>
      </c>
      <c r="H39" s="235">
        <f>'Vaihe 3. Kassabudjetti'!H22</f>
        <v>42463</v>
      </c>
      <c r="I39" s="235">
        <f>'Vaihe 3. Kassabudjetti'!I22</f>
        <v>42494</v>
      </c>
      <c r="J39" s="235">
        <f>'Vaihe 3. Kassabudjetti'!J22</f>
        <v>42525</v>
      </c>
      <c r="K39" s="235">
        <f>'Vaihe 3. Kassabudjetti'!K22</f>
        <v>42556</v>
      </c>
      <c r="L39" s="235">
        <f>'Vaihe 3. Kassabudjetti'!L22</f>
        <v>42587</v>
      </c>
      <c r="M39" s="235">
        <f>'Vaihe 3. Kassabudjetti'!M22</f>
        <v>42618</v>
      </c>
      <c r="N39" s="235">
        <f>'Vaihe 3. Kassabudjetti'!N22</f>
        <v>42649</v>
      </c>
      <c r="O39" s="235">
        <f>'Vaihe 3. Kassabudjetti'!O22</f>
        <v>42680</v>
      </c>
      <c r="P39" s="236">
        <f>'Vaihe 3. Kassabudjetti'!P22</f>
        <v>42711</v>
      </c>
      <c r="Q39" s="237" t="str">
        <f>'Vaihe 3. Kassabudjetti'!Q22</f>
        <v>YHT</v>
      </c>
    </row>
    <row r="40" spans="2:17" x14ac:dyDescent="0.2">
      <c r="B40" s="326">
        <f>'Vaihe 3. Kassabudjetti'!B23</f>
        <v>15</v>
      </c>
      <c r="C40" s="324" t="str">
        <f>'Vaihe 3. Kassabudjetti'!C23</f>
        <v xml:space="preserve"> Tuotantoeläinten ostot</v>
      </c>
      <c r="D40" s="238">
        <f>'Vaihe 3. Kassabudjetti'!D23</f>
        <v>24</v>
      </c>
      <c r="E40" s="239">
        <f>'Vaihe 3. Kassabudjetti'!E23</f>
        <v>0</v>
      </c>
      <c r="F40" s="239">
        <f>'Vaihe 3. Kassabudjetti'!F23</f>
        <v>0</v>
      </c>
      <c r="G40" s="239">
        <f>'Vaihe 3. Kassabudjetti'!G23</f>
        <v>0</v>
      </c>
      <c r="H40" s="239">
        <f>'Vaihe 3. Kassabudjetti'!H23</f>
        <v>0</v>
      </c>
      <c r="I40" s="239">
        <f>'Vaihe 3. Kassabudjetti'!I23</f>
        <v>0</v>
      </c>
      <c r="J40" s="239">
        <f>'Vaihe 3. Kassabudjetti'!J23</f>
        <v>0</v>
      </c>
      <c r="K40" s="239">
        <f>'Vaihe 3. Kassabudjetti'!K23</f>
        <v>0</v>
      </c>
      <c r="L40" s="239">
        <f>'Vaihe 3. Kassabudjetti'!L23</f>
        <v>0</v>
      </c>
      <c r="M40" s="239">
        <f>'Vaihe 3. Kassabudjetti'!M23</f>
        <v>0</v>
      </c>
      <c r="N40" s="239">
        <f>'Vaihe 3. Kassabudjetti'!N23</f>
        <v>0</v>
      </c>
      <c r="O40" s="239">
        <f>'Vaihe 3. Kassabudjetti'!O23</f>
        <v>0</v>
      </c>
      <c r="P40" s="239">
        <f>'Vaihe 3. Kassabudjetti'!P23</f>
        <v>0</v>
      </c>
      <c r="Q40" s="240">
        <f>'Vaihe 3. Kassabudjetti'!Q23</f>
        <v>0</v>
      </c>
    </row>
    <row r="41" spans="2:17" x14ac:dyDescent="0.2">
      <c r="B41" s="323"/>
      <c r="C41" s="325" t="s">
        <v>33</v>
      </c>
      <c r="D41" s="241"/>
      <c r="E41" s="242">
        <f t="shared" ref="E41:P41" si="20">E40-E40/(1+$D40/100)</f>
        <v>0</v>
      </c>
      <c r="F41" s="242">
        <f t="shared" si="20"/>
        <v>0</v>
      </c>
      <c r="G41" s="242">
        <f t="shared" si="20"/>
        <v>0</v>
      </c>
      <c r="H41" s="242">
        <f t="shared" si="20"/>
        <v>0</v>
      </c>
      <c r="I41" s="242">
        <f t="shared" si="20"/>
        <v>0</v>
      </c>
      <c r="J41" s="242">
        <f t="shared" si="20"/>
        <v>0</v>
      </c>
      <c r="K41" s="242">
        <f t="shared" si="20"/>
        <v>0</v>
      </c>
      <c r="L41" s="242">
        <f t="shared" si="20"/>
        <v>0</v>
      </c>
      <c r="M41" s="242">
        <f t="shared" si="20"/>
        <v>0</v>
      </c>
      <c r="N41" s="242">
        <f t="shared" si="20"/>
        <v>0</v>
      </c>
      <c r="O41" s="242">
        <f t="shared" si="20"/>
        <v>0</v>
      </c>
      <c r="P41" s="242">
        <f t="shared" si="20"/>
        <v>0</v>
      </c>
      <c r="Q41" s="243"/>
    </row>
    <row r="42" spans="2:17" x14ac:dyDescent="0.2">
      <c r="B42" s="327">
        <f>'Vaihe 3. Kassabudjetti'!B24</f>
        <v>16</v>
      </c>
      <c r="C42" s="255" t="str">
        <f>'Vaihe 3. Kassabudjetti'!C24</f>
        <v xml:space="preserve"> Ruokintakulut ja säilöntäaineet</v>
      </c>
      <c r="D42" s="244">
        <f>'Vaihe 3. Kassabudjetti'!D24</f>
        <v>14</v>
      </c>
      <c r="E42" s="245">
        <f>'Vaihe 3. Kassabudjetti'!E24</f>
        <v>0</v>
      </c>
      <c r="F42" s="245">
        <f>'Vaihe 3. Kassabudjetti'!F24</f>
        <v>0</v>
      </c>
      <c r="G42" s="245">
        <f>'Vaihe 3. Kassabudjetti'!G24</f>
        <v>0</v>
      </c>
      <c r="H42" s="245">
        <f>'Vaihe 3. Kassabudjetti'!H24</f>
        <v>0</v>
      </c>
      <c r="I42" s="245">
        <f>'Vaihe 3. Kassabudjetti'!I24</f>
        <v>0</v>
      </c>
      <c r="J42" s="245">
        <f>'Vaihe 3. Kassabudjetti'!J24</f>
        <v>0</v>
      </c>
      <c r="K42" s="245">
        <f>'Vaihe 3. Kassabudjetti'!K24</f>
        <v>0</v>
      </c>
      <c r="L42" s="245">
        <f>'Vaihe 3. Kassabudjetti'!L24</f>
        <v>0</v>
      </c>
      <c r="M42" s="245">
        <f>'Vaihe 3. Kassabudjetti'!M24</f>
        <v>0</v>
      </c>
      <c r="N42" s="245">
        <f>'Vaihe 3. Kassabudjetti'!N24</f>
        <v>0</v>
      </c>
      <c r="O42" s="245">
        <f>'Vaihe 3. Kassabudjetti'!O24</f>
        <v>0</v>
      </c>
      <c r="P42" s="245">
        <f>'Vaihe 3. Kassabudjetti'!P24</f>
        <v>0</v>
      </c>
      <c r="Q42" s="246">
        <f>'Vaihe 3. Kassabudjetti'!Q24</f>
        <v>0</v>
      </c>
    </row>
    <row r="43" spans="2:17" x14ac:dyDescent="0.2">
      <c r="B43" s="322"/>
      <c r="C43" s="255" t="s">
        <v>33</v>
      </c>
      <c r="D43" s="244"/>
      <c r="E43" s="247">
        <f t="shared" ref="E43:P43" si="21">E42-E42/(1+$D42/100)</f>
        <v>0</v>
      </c>
      <c r="F43" s="247">
        <f t="shared" si="21"/>
        <v>0</v>
      </c>
      <c r="G43" s="247">
        <f t="shared" si="21"/>
        <v>0</v>
      </c>
      <c r="H43" s="247">
        <f t="shared" si="21"/>
        <v>0</v>
      </c>
      <c r="I43" s="247">
        <f t="shared" si="21"/>
        <v>0</v>
      </c>
      <c r="J43" s="247">
        <f t="shared" si="21"/>
        <v>0</v>
      </c>
      <c r="K43" s="247">
        <f t="shared" si="21"/>
        <v>0</v>
      </c>
      <c r="L43" s="247">
        <f t="shared" si="21"/>
        <v>0</v>
      </c>
      <c r="M43" s="247">
        <f t="shared" si="21"/>
        <v>0</v>
      </c>
      <c r="N43" s="247">
        <f t="shared" si="21"/>
        <v>0</v>
      </c>
      <c r="O43" s="247">
        <f t="shared" si="21"/>
        <v>0</v>
      </c>
      <c r="P43" s="247">
        <f t="shared" si="21"/>
        <v>0</v>
      </c>
      <c r="Q43" s="248"/>
    </row>
    <row r="44" spans="2:17" x14ac:dyDescent="0.2">
      <c r="B44" s="326">
        <f>'Vaihe 3. Kassabudjetti'!B25</f>
        <v>17</v>
      </c>
      <c r="C44" s="324" t="str">
        <f>'Vaihe 3. Kassabudjetti'!C25</f>
        <v xml:space="preserve"> Muut kotieläintalouden menot</v>
      </c>
      <c r="D44" s="238">
        <f>'Vaihe 3. Kassabudjetti'!D25</f>
        <v>24</v>
      </c>
      <c r="E44" s="239">
        <f>'Vaihe 3. Kassabudjetti'!E25</f>
        <v>0</v>
      </c>
      <c r="F44" s="239">
        <f>'Vaihe 3. Kassabudjetti'!F25</f>
        <v>0</v>
      </c>
      <c r="G44" s="239">
        <f>'Vaihe 3. Kassabudjetti'!G25</f>
        <v>0</v>
      </c>
      <c r="H44" s="239">
        <f>'Vaihe 3. Kassabudjetti'!H25</f>
        <v>0</v>
      </c>
      <c r="I44" s="239">
        <f>'Vaihe 3. Kassabudjetti'!I25</f>
        <v>0</v>
      </c>
      <c r="J44" s="239">
        <f>'Vaihe 3. Kassabudjetti'!J25</f>
        <v>0</v>
      </c>
      <c r="K44" s="239">
        <f>'Vaihe 3. Kassabudjetti'!K25</f>
        <v>0</v>
      </c>
      <c r="L44" s="239">
        <f>'Vaihe 3. Kassabudjetti'!L25</f>
        <v>0</v>
      </c>
      <c r="M44" s="239">
        <f>'Vaihe 3. Kassabudjetti'!M25</f>
        <v>0</v>
      </c>
      <c r="N44" s="239">
        <f>'Vaihe 3. Kassabudjetti'!N25</f>
        <v>0</v>
      </c>
      <c r="O44" s="239">
        <f>'Vaihe 3. Kassabudjetti'!O25</f>
        <v>0</v>
      </c>
      <c r="P44" s="239">
        <f>'Vaihe 3. Kassabudjetti'!P25</f>
        <v>0</v>
      </c>
      <c r="Q44" s="240">
        <f>'Vaihe 3. Kassabudjetti'!Q25</f>
        <v>0</v>
      </c>
    </row>
    <row r="45" spans="2:17" x14ac:dyDescent="0.2">
      <c r="B45" s="323"/>
      <c r="C45" s="325" t="s">
        <v>33</v>
      </c>
      <c r="D45" s="241"/>
      <c r="E45" s="242">
        <f t="shared" ref="E45:P45" si="22">E44-E44/(1+$D44/100)</f>
        <v>0</v>
      </c>
      <c r="F45" s="242">
        <f t="shared" si="22"/>
        <v>0</v>
      </c>
      <c r="G45" s="242">
        <f t="shared" si="22"/>
        <v>0</v>
      </c>
      <c r="H45" s="242">
        <f t="shared" si="22"/>
        <v>0</v>
      </c>
      <c r="I45" s="242">
        <f t="shared" si="22"/>
        <v>0</v>
      </c>
      <c r="J45" s="242">
        <f t="shared" si="22"/>
        <v>0</v>
      </c>
      <c r="K45" s="242">
        <f t="shared" si="22"/>
        <v>0</v>
      </c>
      <c r="L45" s="242">
        <f t="shared" si="22"/>
        <v>0</v>
      </c>
      <c r="M45" s="242">
        <f t="shared" si="22"/>
        <v>0</v>
      </c>
      <c r="N45" s="242">
        <f t="shared" si="22"/>
        <v>0</v>
      </c>
      <c r="O45" s="242">
        <f t="shared" si="22"/>
        <v>0</v>
      </c>
      <c r="P45" s="242">
        <f t="shared" si="22"/>
        <v>0</v>
      </c>
      <c r="Q45" s="243"/>
    </row>
    <row r="46" spans="2:17" x14ac:dyDescent="0.2">
      <c r="B46" s="351">
        <f>'Vaihe 3. Kassabudjetti'!B26</f>
        <v>18</v>
      </c>
      <c r="C46" s="352" t="str">
        <f>'Vaihe 3. Kassabudjetti'!C26</f>
        <v xml:space="preserve"> Eläinlääkintäkulut</v>
      </c>
      <c r="D46" s="238">
        <f>'Vaihe 3. Kassabudjetti'!D26</f>
        <v>10</v>
      </c>
      <c r="E46" s="266">
        <f>'Vaihe 3. Kassabudjetti'!E26</f>
        <v>0</v>
      </c>
      <c r="F46" s="266">
        <f>'Vaihe 3. Kassabudjetti'!F26</f>
        <v>0</v>
      </c>
      <c r="G46" s="266">
        <f>'Vaihe 3. Kassabudjetti'!G26</f>
        <v>0</v>
      </c>
      <c r="H46" s="266">
        <f>'Vaihe 3. Kassabudjetti'!H26</f>
        <v>0</v>
      </c>
      <c r="I46" s="266">
        <f>'Vaihe 3. Kassabudjetti'!I26</f>
        <v>0</v>
      </c>
      <c r="J46" s="266">
        <f>'Vaihe 3. Kassabudjetti'!J26</f>
        <v>0</v>
      </c>
      <c r="K46" s="266">
        <f>'Vaihe 3. Kassabudjetti'!K26</f>
        <v>0</v>
      </c>
      <c r="L46" s="266">
        <f>'Vaihe 3. Kassabudjetti'!L26</f>
        <v>0</v>
      </c>
      <c r="M46" s="266">
        <f>'Vaihe 3. Kassabudjetti'!M26</f>
        <v>0</v>
      </c>
      <c r="N46" s="266">
        <f>'Vaihe 3. Kassabudjetti'!N26</f>
        <v>0</v>
      </c>
      <c r="O46" s="266">
        <f>'Vaihe 3. Kassabudjetti'!O26</f>
        <v>0</v>
      </c>
      <c r="P46" s="266">
        <f>'Vaihe 3. Kassabudjetti'!P26</f>
        <v>0</v>
      </c>
      <c r="Q46" s="246">
        <f>'Vaihe 3. Kassabudjetti'!Q26</f>
        <v>0</v>
      </c>
    </row>
    <row r="47" spans="2:17" x14ac:dyDescent="0.2">
      <c r="B47" s="323"/>
      <c r="C47" s="325" t="s">
        <v>33</v>
      </c>
      <c r="D47" s="241"/>
      <c r="E47" s="242">
        <f>E46-E46/(1+$D46/100)</f>
        <v>0</v>
      </c>
      <c r="F47" s="242">
        <f t="shared" ref="F47:P47" si="23">F46-F46/(1+$D46/100)</f>
        <v>0</v>
      </c>
      <c r="G47" s="242">
        <f t="shared" si="23"/>
        <v>0</v>
      </c>
      <c r="H47" s="242">
        <f t="shared" si="23"/>
        <v>0</v>
      </c>
      <c r="I47" s="242">
        <f t="shared" si="23"/>
        <v>0</v>
      </c>
      <c r="J47" s="242">
        <f t="shared" si="23"/>
        <v>0</v>
      </c>
      <c r="K47" s="242">
        <f t="shared" si="23"/>
        <v>0</v>
      </c>
      <c r="L47" s="242">
        <f t="shared" si="23"/>
        <v>0</v>
      </c>
      <c r="M47" s="242">
        <f t="shared" si="23"/>
        <v>0</v>
      </c>
      <c r="N47" s="242">
        <f t="shared" si="23"/>
        <v>0</v>
      </c>
      <c r="O47" s="242">
        <f t="shared" si="23"/>
        <v>0</v>
      </c>
      <c r="P47" s="242">
        <f t="shared" si="23"/>
        <v>0</v>
      </c>
      <c r="Q47" s="242"/>
    </row>
    <row r="48" spans="2:17" x14ac:dyDescent="0.2">
      <c r="B48" s="327">
        <f>'Vaihe 3. Kassabudjetti'!B27</f>
        <v>19</v>
      </c>
      <c r="C48" s="255" t="str">
        <f>'Vaihe 3. Kassabudjetti'!C27</f>
        <v xml:space="preserve"> Lannoitekulut</v>
      </c>
      <c r="D48" s="244">
        <f>'Vaihe 3. Kassabudjetti'!D27</f>
        <v>24</v>
      </c>
      <c r="E48" s="245">
        <f>'Vaihe 3. Kassabudjetti'!E27</f>
        <v>0</v>
      </c>
      <c r="F48" s="245">
        <f>'Vaihe 3. Kassabudjetti'!F27</f>
        <v>0</v>
      </c>
      <c r="G48" s="245">
        <f>'Vaihe 3. Kassabudjetti'!G27</f>
        <v>0</v>
      </c>
      <c r="H48" s="245">
        <f>'Vaihe 3. Kassabudjetti'!H27</f>
        <v>0</v>
      </c>
      <c r="I48" s="245">
        <f>'Vaihe 3. Kassabudjetti'!I27</f>
        <v>0</v>
      </c>
      <c r="J48" s="245">
        <f>'Vaihe 3. Kassabudjetti'!J27</f>
        <v>0</v>
      </c>
      <c r="K48" s="245">
        <f>'Vaihe 3. Kassabudjetti'!K27</f>
        <v>0</v>
      </c>
      <c r="L48" s="245">
        <f>'Vaihe 3. Kassabudjetti'!L27</f>
        <v>0</v>
      </c>
      <c r="M48" s="245">
        <f>'Vaihe 3. Kassabudjetti'!M27</f>
        <v>0</v>
      </c>
      <c r="N48" s="245">
        <f>'Vaihe 3. Kassabudjetti'!N27</f>
        <v>0</v>
      </c>
      <c r="O48" s="245">
        <f>'Vaihe 3. Kassabudjetti'!O27</f>
        <v>0</v>
      </c>
      <c r="P48" s="245">
        <f>'Vaihe 3. Kassabudjetti'!P27</f>
        <v>0</v>
      </c>
      <c r="Q48" s="246">
        <f>'Vaihe 3. Kassabudjetti'!Q27</f>
        <v>0</v>
      </c>
    </row>
    <row r="49" spans="2:17" x14ac:dyDescent="0.2">
      <c r="B49" s="322"/>
      <c r="C49" s="255" t="s">
        <v>33</v>
      </c>
      <c r="D49" s="244"/>
      <c r="E49" s="247">
        <f t="shared" ref="E49:P49" si="24">E48-E48/(1+$D48/100)</f>
        <v>0</v>
      </c>
      <c r="F49" s="247">
        <f t="shared" si="24"/>
        <v>0</v>
      </c>
      <c r="G49" s="247">
        <f t="shared" si="24"/>
        <v>0</v>
      </c>
      <c r="H49" s="247">
        <f t="shared" si="24"/>
        <v>0</v>
      </c>
      <c r="I49" s="247">
        <f t="shared" si="24"/>
        <v>0</v>
      </c>
      <c r="J49" s="247">
        <f t="shared" si="24"/>
        <v>0</v>
      </c>
      <c r="K49" s="247">
        <f t="shared" si="24"/>
        <v>0</v>
      </c>
      <c r="L49" s="247">
        <f t="shared" si="24"/>
        <v>0</v>
      </c>
      <c r="M49" s="247">
        <f t="shared" si="24"/>
        <v>0</v>
      </c>
      <c r="N49" s="247">
        <f t="shared" si="24"/>
        <v>0</v>
      </c>
      <c r="O49" s="247">
        <f t="shared" si="24"/>
        <v>0</v>
      </c>
      <c r="P49" s="247">
        <f t="shared" si="24"/>
        <v>0</v>
      </c>
      <c r="Q49" s="248"/>
    </row>
    <row r="50" spans="2:17" x14ac:dyDescent="0.2">
      <c r="B50" s="326">
        <f>'Vaihe 3. Kassabudjetti'!B28</f>
        <v>20</v>
      </c>
      <c r="C50" s="324" t="str">
        <f>'Vaihe 3. Kassabudjetti'!C28</f>
        <v xml:space="preserve"> Kalkituskulut</v>
      </c>
      <c r="D50" s="238">
        <f>'Vaihe 3. Kassabudjetti'!D28</f>
        <v>24</v>
      </c>
      <c r="E50" s="239">
        <f>'Vaihe 3. Kassabudjetti'!E28</f>
        <v>0</v>
      </c>
      <c r="F50" s="239">
        <f>'Vaihe 3. Kassabudjetti'!F28</f>
        <v>0</v>
      </c>
      <c r="G50" s="239">
        <f>'Vaihe 3. Kassabudjetti'!G28</f>
        <v>0</v>
      </c>
      <c r="H50" s="239">
        <f>'Vaihe 3. Kassabudjetti'!H28</f>
        <v>0</v>
      </c>
      <c r="I50" s="239">
        <f>'Vaihe 3. Kassabudjetti'!I28</f>
        <v>0</v>
      </c>
      <c r="J50" s="239">
        <f>'Vaihe 3. Kassabudjetti'!J28</f>
        <v>0</v>
      </c>
      <c r="K50" s="239">
        <f>'Vaihe 3. Kassabudjetti'!K28</f>
        <v>0</v>
      </c>
      <c r="L50" s="239">
        <f>'Vaihe 3. Kassabudjetti'!L28</f>
        <v>0</v>
      </c>
      <c r="M50" s="239">
        <f>'Vaihe 3. Kassabudjetti'!M28</f>
        <v>0</v>
      </c>
      <c r="N50" s="239">
        <f>'Vaihe 3. Kassabudjetti'!N28</f>
        <v>0</v>
      </c>
      <c r="O50" s="239">
        <f>'Vaihe 3. Kassabudjetti'!O28</f>
        <v>0</v>
      </c>
      <c r="P50" s="239">
        <f>'Vaihe 3. Kassabudjetti'!P28</f>
        <v>0</v>
      </c>
      <c r="Q50" s="240">
        <f>'Vaihe 3. Kassabudjetti'!Q28</f>
        <v>0</v>
      </c>
    </row>
    <row r="51" spans="2:17" x14ac:dyDescent="0.2">
      <c r="B51" s="323"/>
      <c r="C51" s="325" t="s">
        <v>33</v>
      </c>
      <c r="D51" s="241"/>
      <c r="E51" s="242">
        <f t="shared" ref="E51:P51" si="25">E50-E50/(1+$D50/100)</f>
        <v>0</v>
      </c>
      <c r="F51" s="242">
        <f t="shared" si="25"/>
        <v>0</v>
      </c>
      <c r="G51" s="242">
        <f t="shared" si="25"/>
        <v>0</v>
      </c>
      <c r="H51" s="242">
        <f t="shared" si="25"/>
        <v>0</v>
      </c>
      <c r="I51" s="242">
        <f t="shared" si="25"/>
        <v>0</v>
      </c>
      <c r="J51" s="242">
        <f t="shared" si="25"/>
        <v>0</v>
      </c>
      <c r="K51" s="242">
        <f t="shared" si="25"/>
        <v>0</v>
      </c>
      <c r="L51" s="242">
        <f t="shared" si="25"/>
        <v>0</v>
      </c>
      <c r="M51" s="242">
        <f t="shared" si="25"/>
        <v>0</v>
      </c>
      <c r="N51" s="242">
        <f t="shared" si="25"/>
        <v>0</v>
      </c>
      <c r="O51" s="242">
        <f t="shared" si="25"/>
        <v>0</v>
      </c>
      <c r="P51" s="242">
        <f t="shared" si="25"/>
        <v>0</v>
      </c>
      <c r="Q51" s="243"/>
    </row>
    <row r="52" spans="2:17" x14ac:dyDescent="0.2">
      <c r="B52" s="327">
        <f>'Vaihe 3. Kassabudjetti'!B29</f>
        <v>21</v>
      </c>
      <c r="C52" s="255" t="str">
        <f>'Vaihe 3. Kassabudjetti'!C29</f>
        <v xml:space="preserve"> Siemenet ja kasvinsuojelu</v>
      </c>
      <c r="D52" s="244">
        <f>'Vaihe 3. Kassabudjetti'!D29</f>
        <v>24</v>
      </c>
      <c r="E52" s="245">
        <f>'Vaihe 3. Kassabudjetti'!E29</f>
        <v>0</v>
      </c>
      <c r="F52" s="245">
        <f>'Vaihe 3. Kassabudjetti'!F29</f>
        <v>0</v>
      </c>
      <c r="G52" s="245">
        <f>'Vaihe 3. Kassabudjetti'!G29</f>
        <v>0</v>
      </c>
      <c r="H52" s="245">
        <f>'Vaihe 3. Kassabudjetti'!H29</f>
        <v>0</v>
      </c>
      <c r="I52" s="245">
        <f>'Vaihe 3. Kassabudjetti'!I29</f>
        <v>0</v>
      </c>
      <c r="J52" s="245">
        <f>'Vaihe 3. Kassabudjetti'!J29</f>
        <v>0</v>
      </c>
      <c r="K52" s="245">
        <f>'Vaihe 3. Kassabudjetti'!K29</f>
        <v>0</v>
      </c>
      <c r="L52" s="245">
        <f>'Vaihe 3. Kassabudjetti'!L29</f>
        <v>0</v>
      </c>
      <c r="M52" s="245">
        <f>'Vaihe 3. Kassabudjetti'!M29</f>
        <v>0</v>
      </c>
      <c r="N52" s="245">
        <f>'Vaihe 3. Kassabudjetti'!N29</f>
        <v>0</v>
      </c>
      <c r="O52" s="245">
        <f>'Vaihe 3. Kassabudjetti'!O29</f>
        <v>0</v>
      </c>
      <c r="P52" s="245">
        <f>'Vaihe 3. Kassabudjetti'!P29</f>
        <v>0</v>
      </c>
      <c r="Q52" s="246">
        <f>'Vaihe 3. Kassabudjetti'!Q29</f>
        <v>0</v>
      </c>
    </row>
    <row r="53" spans="2:17" x14ac:dyDescent="0.2">
      <c r="B53" s="322"/>
      <c r="C53" s="255" t="s">
        <v>33</v>
      </c>
      <c r="D53" s="244"/>
      <c r="E53" s="247">
        <f t="shared" ref="E53:P53" si="26">E52-E52/(1+$D52/100)</f>
        <v>0</v>
      </c>
      <c r="F53" s="247">
        <f t="shared" si="26"/>
        <v>0</v>
      </c>
      <c r="G53" s="247">
        <f t="shared" si="26"/>
        <v>0</v>
      </c>
      <c r="H53" s="247">
        <f t="shared" si="26"/>
        <v>0</v>
      </c>
      <c r="I53" s="247">
        <f t="shared" si="26"/>
        <v>0</v>
      </c>
      <c r="J53" s="247">
        <f t="shared" si="26"/>
        <v>0</v>
      </c>
      <c r="K53" s="247">
        <f t="shared" si="26"/>
        <v>0</v>
      </c>
      <c r="L53" s="247">
        <f t="shared" si="26"/>
        <v>0</v>
      </c>
      <c r="M53" s="247">
        <f t="shared" si="26"/>
        <v>0</v>
      </c>
      <c r="N53" s="247">
        <f t="shared" si="26"/>
        <v>0</v>
      </c>
      <c r="O53" s="247">
        <f t="shared" si="26"/>
        <v>0</v>
      </c>
      <c r="P53" s="247">
        <f t="shared" si="26"/>
        <v>0</v>
      </c>
      <c r="Q53" s="243"/>
    </row>
    <row r="54" spans="2:17" x14ac:dyDescent="0.2">
      <c r="B54" s="326">
        <f>'Vaihe 3. Kassabudjetti'!B30</f>
        <v>22</v>
      </c>
      <c r="C54" s="324" t="str">
        <f>'Vaihe 3. Kassabudjetti'!C30</f>
        <v xml:space="preserve"> Urakointiostot</v>
      </c>
      <c r="D54" s="238">
        <f>'Vaihe 3. Kassabudjetti'!D30</f>
        <v>24</v>
      </c>
      <c r="E54" s="266">
        <f>'Vaihe 3. Kassabudjetti'!E30</f>
        <v>0</v>
      </c>
      <c r="F54" s="266">
        <f>'Vaihe 3. Kassabudjetti'!F30</f>
        <v>0</v>
      </c>
      <c r="G54" s="266">
        <f>'Vaihe 3. Kassabudjetti'!G30</f>
        <v>0</v>
      </c>
      <c r="H54" s="266">
        <f>'Vaihe 3. Kassabudjetti'!H30</f>
        <v>0</v>
      </c>
      <c r="I54" s="266">
        <f>'Vaihe 3. Kassabudjetti'!I30</f>
        <v>0</v>
      </c>
      <c r="J54" s="266">
        <f>'Vaihe 3. Kassabudjetti'!J30</f>
        <v>0</v>
      </c>
      <c r="K54" s="266">
        <f>'Vaihe 3. Kassabudjetti'!K30</f>
        <v>0</v>
      </c>
      <c r="L54" s="266">
        <f>'Vaihe 3. Kassabudjetti'!L30</f>
        <v>0</v>
      </c>
      <c r="M54" s="266">
        <f>'Vaihe 3. Kassabudjetti'!M30</f>
        <v>0</v>
      </c>
      <c r="N54" s="266">
        <f>'Vaihe 3. Kassabudjetti'!N30</f>
        <v>0</v>
      </c>
      <c r="O54" s="266">
        <f>'Vaihe 3. Kassabudjetti'!O30</f>
        <v>0</v>
      </c>
      <c r="P54" s="266">
        <f>'Vaihe 3. Kassabudjetti'!P30</f>
        <v>0</v>
      </c>
      <c r="Q54" s="246">
        <f>'Vaihe 3. Kassabudjetti'!Q30</f>
        <v>0</v>
      </c>
    </row>
    <row r="55" spans="2:17" x14ac:dyDescent="0.2">
      <c r="B55" s="323"/>
      <c r="C55" s="325" t="s">
        <v>33</v>
      </c>
      <c r="D55" s="241"/>
      <c r="E55" s="242">
        <f>E54-E54/(1+$D54/100)</f>
        <v>0</v>
      </c>
      <c r="F55" s="242">
        <f t="shared" ref="F55:P55" si="27">F54-F54/(1+$D54/100)</f>
        <v>0</v>
      </c>
      <c r="G55" s="242">
        <f t="shared" si="27"/>
        <v>0</v>
      </c>
      <c r="H55" s="242">
        <f t="shared" si="27"/>
        <v>0</v>
      </c>
      <c r="I55" s="242">
        <f t="shared" si="27"/>
        <v>0</v>
      </c>
      <c r="J55" s="242">
        <f t="shared" si="27"/>
        <v>0</v>
      </c>
      <c r="K55" s="242">
        <f t="shared" si="27"/>
        <v>0</v>
      </c>
      <c r="L55" s="242">
        <f t="shared" si="27"/>
        <v>0</v>
      </c>
      <c r="M55" s="242">
        <f t="shared" si="27"/>
        <v>0</v>
      </c>
      <c r="N55" s="242">
        <f t="shared" si="27"/>
        <v>0</v>
      </c>
      <c r="O55" s="242">
        <f t="shared" si="27"/>
        <v>0</v>
      </c>
      <c r="P55" s="242">
        <f t="shared" si="27"/>
        <v>0</v>
      </c>
      <c r="Q55" s="243"/>
    </row>
    <row r="56" spans="2:17" x14ac:dyDescent="0.2">
      <c r="B56" s="327">
        <f>'Vaihe 3. Kassabudjetti'!B31</f>
        <v>23</v>
      </c>
      <c r="C56" s="255" t="str">
        <f>'Vaihe 3. Kassabudjetti'!C31</f>
        <v xml:space="preserve"> Metsätalouden kulut</v>
      </c>
      <c r="D56" s="333">
        <f>'Vaihe 3. Kassabudjetti'!D31</f>
        <v>24</v>
      </c>
      <c r="E56" s="333">
        <f>'Vaihe 3. Kassabudjetti'!E31</f>
        <v>0</v>
      </c>
      <c r="F56" s="333">
        <f>'Vaihe 3. Kassabudjetti'!F31</f>
        <v>0</v>
      </c>
      <c r="G56" s="333">
        <f>'Vaihe 3. Kassabudjetti'!G31</f>
        <v>0</v>
      </c>
      <c r="H56" s="333">
        <f>'Vaihe 3. Kassabudjetti'!H31</f>
        <v>0</v>
      </c>
      <c r="I56" s="333">
        <f>'Vaihe 3. Kassabudjetti'!I31</f>
        <v>0</v>
      </c>
      <c r="J56" s="333">
        <f>'Vaihe 3. Kassabudjetti'!J31</f>
        <v>0</v>
      </c>
      <c r="K56" s="333">
        <f>'Vaihe 3. Kassabudjetti'!K31</f>
        <v>0</v>
      </c>
      <c r="L56" s="333">
        <f>'Vaihe 3. Kassabudjetti'!L31</f>
        <v>0</v>
      </c>
      <c r="M56" s="333">
        <f>'Vaihe 3. Kassabudjetti'!M31</f>
        <v>0</v>
      </c>
      <c r="N56" s="333">
        <f>'Vaihe 3. Kassabudjetti'!N31</f>
        <v>0</v>
      </c>
      <c r="O56" s="333">
        <f>'Vaihe 3. Kassabudjetti'!O31</f>
        <v>0</v>
      </c>
      <c r="P56" s="333">
        <f>'Vaihe 3. Kassabudjetti'!P31</f>
        <v>0</v>
      </c>
      <c r="Q56" s="246">
        <f>'Vaihe 3. Kassabudjetti'!Q31</f>
        <v>0</v>
      </c>
    </row>
    <row r="57" spans="2:17" x14ac:dyDescent="0.2">
      <c r="B57" s="323"/>
      <c r="C57" s="325" t="s">
        <v>33</v>
      </c>
      <c r="D57" s="241"/>
      <c r="E57" s="247">
        <f t="shared" ref="E57:P57" si="28">E56-E56/(1+$D56/100)</f>
        <v>0</v>
      </c>
      <c r="F57" s="247">
        <f t="shared" si="28"/>
        <v>0</v>
      </c>
      <c r="G57" s="247">
        <f t="shared" si="28"/>
        <v>0</v>
      </c>
      <c r="H57" s="247">
        <f t="shared" si="28"/>
        <v>0</v>
      </c>
      <c r="I57" s="247">
        <f t="shared" si="28"/>
        <v>0</v>
      </c>
      <c r="J57" s="247">
        <f t="shared" si="28"/>
        <v>0</v>
      </c>
      <c r="K57" s="247">
        <f t="shared" si="28"/>
        <v>0</v>
      </c>
      <c r="L57" s="247">
        <f t="shared" si="28"/>
        <v>0</v>
      </c>
      <c r="M57" s="247">
        <f t="shared" si="28"/>
        <v>0</v>
      </c>
      <c r="N57" s="247">
        <f t="shared" si="28"/>
        <v>0</v>
      </c>
      <c r="O57" s="247">
        <f t="shared" si="28"/>
        <v>0</v>
      </c>
      <c r="P57" s="247">
        <f t="shared" si="28"/>
        <v>0</v>
      </c>
      <c r="Q57" s="243"/>
    </row>
    <row r="58" spans="2:17" x14ac:dyDescent="0.2">
      <c r="B58" s="327">
        <f>'Vaihe 3. Kassabudjetti'!B32</f>
        <v>24</v>
      </c>
      <c r="C58" s="255" t="str">
        <f>'Vaihe 3. Kassabudjetti'!C32</f>
        <v xml:space="preserve"> Muun yritystoiminnan kulut</v>
      </c>
      <c r="D58" s="238">
        <f>'Vaihe 3. Kassabudjetti'!D32</f>
        <v>24</v>
      </c>
      <c r="E58" s="239">
        <f>'Vaihe 3. Kassabudjetti'!E32</f>
        <v>0</v>
      </c>
      <c r="F58" s="239">
        <f>'Vaihe 3. Kassabudjetti'!F32</f>
        <v>0</v>
      </c>
      <c r="G58" s="239">
        <f>'Vaihe 3. Kassabudjetti'!G32</f>
        <v>0</v>
      </c>
      <c r="H58" s="239">
        <f>'Vaihe 3. Kassabudjetti'!H32</f>
        <v>0</v>
      </c>
      <c r="I58" s="239">
        <f>'Vaihe 3. Kassabudjetti'!I32</f>
        <v>0</v>
      </c>
      <c r="J58" s="239">
        <f>'Vaihe 3. Kassabudjetti'!J32</f>
        <v>0</v>
      </c>
      <c r="K58" s="239">
        <f>'Vaihe 3. Kassabudjetti'!K32</f>
        <v>0</v>
      </c>
      <c r="L58" s="239">
        <f>'Vaihe 3. Kassabudjetti'!L32</f>
        <v>0</v>
      </c>
      <c r="M58" s="239">
        <f>'Vaihe 3. Kassabudjetti'!M32</f>
        <v>0</v>
      </c>
      <c r="N58" s="239">
        <f>'Vaihe 3. Kassabudjetti'!N32</f>
        <v>0</v>
      </c>
      <c r="O58" s="239">
        <f>'Vaihe 3. Kassabudjetti'!O32</f>
        <v>0</v>
      </c>
      <c r="P58" s="239">
        <f>'Vaihe 3. Kassabudjetti'!P32</f>
        <v>0</v>
      </c>
      <c r="Q58" s="246">
        <f>'Vaihe 3. Kassabudjetti'!Q32</f>
        <v>0</v>
      </c>
    </row>
    <row r="59" spans="2:17" x14ac:dyDescent="0.2">
      <c r="B59" s="323"/>
      <c r="C59" s="325" t="s">
        <v>33</v>
      </c>
      <c r="D59" s="378"/>
      <c r="E59" s="242">
        <f t="shared" ref="E59:P63" si="29">E58-E58/(1+$D58/100)</f>
        <v>0</v>
      </c>
      <c r="F59" s="242">
        <f t="shared" si="29"/>
        <v>0</v>
      </c>
      <c r="G59" s="242">
        <f t="shared" si="29"/>
        <v>0</v>
      </c>
      <c r="H59" s="242">
        <f t="shared" si="29"/>
        <v>0</v>
      </c>
      <c r="I59" s="242">
        <f t="shared" si="29"/>
        <v>0</v>
      </c>
      <c r="J59" s="242">
        <f t="shared" si="29"/>
        <v>0</v>
      </c>
      <c r="K59" s="242">
        <f t="shared" si="29"/>
        <v>0</v>
      </c>
      <c r="L59" s="242">
        <f t="shared" si="29"/>
        <v>0</v>
      </c>
      <c r="M59" s="242">
        <f t="shared" si="29"/>
        <v>0</v>
      </c>
      <c r="N59" s="242">
        <f t="shared" si="29"/>
        <v>0</v>
      </c>
      <c r="O59" s="242">
        <f t="shared" si="29"/>
        <v>0</v>
      </c>
      <c r="P59" s="242">
        <f t="shared" si="29"/>
        <v>0</v>
      </c>
      <c r="Q59" s="317"/>
    </row>
    <row r="60" spans="2:17" x14ac:dyDescent="0.2">
      <c r="B60" s="327">
        <f>'Vaihe 3. Kassabudjetti'!B33</f>
        <v>25</v>
      </c>
      <c r="C60" s="255" t="str">
        <f>'Vaihe 3. Kassabudjetti'!C33</f>
        <v xml:space="preserve"> Maatalouden investoinnit</v>
      </c>
      <c r="D60" s="379">
        <f>'Vaihe 3. Kassabudjetti'!D33</f>
        <v>24</v>
      </c>
      <c r="E60" s="379">
        <f>'Vaihe 3. Kassabudjetti'!E33</f>
        <v>0</v>
      </c>
      <c r="F60" s="379">
        <f>'Vaihe 3. Kassabudjetti'!F33</f>
        <v>0</v>
      </c>
      <c r="G60" s="379">
        <f>'Vaihe 3. Kassabudjetti'!G33</f>
        <v>0</v>
      </c>
      <c r="H60" s="379">
        <f>'Vaihe 3. Kassabudjetti'!H33</f>
        <v>0</v>
      </c>
      <c r="I60" s="379">
        <f>'Vaihe 3. Kassabudjetti'!I33</f>
        <v>0</v>
      </c>
      <c r="J60" s="379">
        <f>'Vaihe 3. Kassabudjetti'!J33</f>
        <v>0</v>
      </c>
      <c r="K60" s="379">
        <f>'Vaihe 3. Kassabudjetti'!K33</f>
        <v>0</v>
      </c>
      <c r="L60" s="379">
        <f>'Vaihe 3. Kassabudjetti'!L33</f>
        <v>0</v>
      </c>
      <c r="M60" s="379">
        <f>'Vaihe 3. Kassabudjetti'!M33</f>
        <v>0</v>
      </c>
      <c r="N60" s="379">
        <f>'Vaihe 3. Kassabudjetti'!N33</f>
        <v>0</v>
      </c>
      <c r="O60" s="379">
        <f>'Vaihe 3. Kassabudjetti'!O33</f>
        <v>0</v>
      </c>
      <c r="P60" s="379">
        <f>'Vaihe 3. Kassabudjetti'!P33</f>
        <v>0</v>
      </c>
      <c r="Q60" s="226">
        <f>'Vaihe 3. Kassabudjetti'!Q34</f>
        <v>0</v>
      </c>
    </row>
    <row r="61" spans="2:17" x14ac:dyDescent="0.2">
      <c r="B61" s="323"/>
      <c r="C61" s="325" t="s">
        <v>33</v>
      </c>
      <c r="D61" s="380"/>
      <c r="E61" s="242">
        <f t="shared" si="29"/>
        <v>0</v>
      </c>
      <c r="F61" s="242">
        <f t="shared" si="29"/>
        <v>0</v>
      </c>
      <c r="G61" s="242">
        <f t="shared" si="29"/>
        <v>0</v>
      </c>
      <c r="H61" s="242">
        <f t="shared" si="29"/>
        <v>0</v>
      </c>
      <c r="I61" s="242">
        <f t="shared" si="29"/>
        <v>0</v>
      </c>
      <c r="J61" s="242">
        <f t="shared" si="29"/>
        <v>0</v>
      </c>
      <c r="K61" s="242">
        <f t="shared" si="29"/>
        <v>0</v>
      </c>
      <c r="L61" s="242">
        <f t="shared" si="29"/>
        <v>0</v>
      </c>
      <c r="M61" s="242">
        <f t="shared" si="29"/>
        <v>0</v>
      </c>
      <c r="N61" s="242">
        <f t="shared" si="29"/>
        <v>0</v>
      </c>
      <c r="O61" s="242">
        <f t="shared" si="29"/>
        <v>0</v>
      </c>
      <c r="P61" s="242">
        <f t="shared" si="29"/>
        <v>0</v>
      </c>
      <c r="Q61" s="317"/>
    </row>
    <row r="62" spans="2:17" x14ac:dyDescent="0.2">
      <c r="B62" s="327">
        <f>'Vaihe 3. Kassabudjetti'!B34</f>
        <v>26</v>
      </c>
      <c r="C62" s="255" t="str">
        <f>'Vaihe 3. Kassabudjetti'!C34</f>
        <v xml:space="preserve"> Metsätalouden investoinnit</v>
      </c>
      <c r="D62" s="379">
        <f>'Vaihe 3. Kassabudjetti'!D34</f>
        <v>24</v>
      </c>
      <c r="E62" s="379">
        <f>'Vaihe 3. Kassabudjetti'!E34</f>
        <v>0</v>
      </c>
      <c r="F62" s="379">
        <f>'Vaihe 3. Kassabudjetti'!F34</f>
        <v>0</v>
      </c>
      <c r="G62" s="379">
        <f>'Vaihe 3. Kassabudjetti'!G34</f>
        <v>0</v>
      </c>
      <c r="H62" s="379">
        <f>'Vaihe 3. Kassabudjetti'!H34</f>
        <v>0</v>
      </c>
      <c r="I62" s="379">
        <f>'Vaihe 3. Kassabudjetti'!I34</f>
        <v>0</v>
      </c>
      <c r="J62" s="379">
        <f>'Vaihe 3. Kassabudjetti'!J34</f>
        <v>0</v>
      </c>
      <c r="K62" s="379">
        <f>'Vaihe 3. Kassabudjetti'!K34</f>
        <v>0</v>
      </c>
      <c r="L62" s="379">
        <f>'Vaihe 3. Kassabudjetti'!L34</f>
        <v>0</v>
      </c>
      <c r="M62" s="379">
        <f>'Vaihe 3. Kassabudjetti'!M34</f>
        <v>0</v>
      </c>
      <c r="N62" s="379">
        <f>'Vaihe 3. Kassabudjetti'!N34</f>
        <v>0</v>
      </c>
      <c r="O62" s="379">
        <f>'Vaihe 3. Kassabudjetti'!O34</f>
        <v>0</v>
      </c>
      <c r="P62" s="379">
        <f>'Vaihe 3. Kassabudjetti'!P34</f>
        <v>0</v>
      </c>
      <c r="Q62" s="226">
        <f>'Vaihe 3. Kassabudjetti'!Q36</f>
        <v>0</v>
      </c>
    </row>
    <row r="63" spans="2:17" x14ac:dyDescent="0.2">
      <c r="B63" s="322"/>
      <c r="C63" s="325" t="s">
        <v>33</v>
      </c>
      <c r="D63" s="380"/>
      <c r="E63" s="242">
        <f t="shared" si="29"/>
        <v>0</v>
      </c>
      <c r="F63" s="242">
        <f t="shared" si="29"/>
        <v>0</v>
      </c>
      <c r="G63" s="242">
        <f t="shared" si="29"/>
        <v>0</v>
      </c>
      <c r="H63" s="242">
        <f t="shared" si="29"/>
        <v>0</v>
      </c>
      <c r="I63" s="242">
        <f t="shared" si="29"/>
        <v>0</v>
      </c>
      <c r="J63" s="242">
        <f t="shared" si="29"/>
        <v>0</v>
      </c>
      <c r="K63" s="242">
        <f t="shared" si="29"/>
        <v>0</v>
      </c>
      <c r="L63" s="242">
        <f t="shared" si="29"/>
        <v>0</v>
      </c>
      <c r="M63" s="242">
        <f t="shared" si="29"/>
        <v>0</v>
      </c>
      <c r="N63" s="242">
        <f t="shared" si="29"/>
        <v>0</v>
      </c>
      <c r="O63" s="242">
        <f t="shared" si="29"/>
        <v>0</v>
      </c>
      <c r="P63" s="242">
        <f t="shared" si="29"/>
        <v>0</v>
      </c>
      <c r="Q63" s="317"/>
    </row>
    <row r="64" spans="2:17" x14ac:dyDescent="0.2">
      <c r="B64" s="327">
        <f>'Vaihe 3. Kassabudjetti'!B35</f>
        <v>27</v>
      </c>
      <c r="C64" s="255" t="str">
        <f>'Vaihe 3. Kassabudjetti'!C35</f>
        <v xml:space="preserve"> Muun yritystoiminnan investoinnit</v>
      </c>
      <c r="D64" s="379">
        <f>'Vaihe 3. Kassabudjetti'!D35</f>
        <v>24</v>
      </c>
      <c r="E64" s="379">
        <f>'Vaihe 3. Kassabudjetti'!E35</f>
        <v>0</v>
      </c>
      <c r="F64" s="379">
        <f>'Vaihe 3. Kassabudjetti'!F35</f>
        <v>0</v>
      </c>
      <c r="G64" s="379">
        <f>'Vaihe 3. Kassabudjetti'!G35</f>
        <v>0</v>
      </c>
      <c r="H64" s="379">
        <f>'Vaihe 3. Kassabudjetti'!H35</f>
        <v>0</v>
      </c>
      <c r="I64" s="379">
        <f>'Vaihe 3. Kassabudjetti'!I35</f>
        <v>0</v>
      </c>
      <c r="J64" s="379">
        <f>'Vaihe 3. Kassabudjetti'!J35</f>
        <v>0</v>
      </c>
      <c r="K64" s="379">
        <f>'Vaihe 3. Kassabudjetti'!K35</f>
        <v>0</v>
      </c>
      <c r="L64" s="379">
        <f>'Vaihe 3. Kassabudjetti'!L35</f>
        <v>0</v>
      </c>
      <c r="M64" s="379">
        <f>'Vaihe 3. Kassabudjetti'!M35</f>
        <v>0</v>
      </c>
      <c r="N64" s="379">
        <f>'Vaihe 3. Kassabudjetti'!N35</f>
        <v>0</v>
      </c>
      <c r="O64" s="379">
        <f>'Vaihe 3. Kassabudjetti'!O35</f>
        <v>0</v>
      </c>
      <c r="P64" s="379">
        <f>'Vaihe 3. Kassabudjetti'!P35</f>
        <v>0</v>
      </c>
      <c r="Q64" s="226">
        <f>'Vaihe 3. Kassabudjetti'!Q38</f>
        <v>0</v>
      </c>
    </row>
    <row r="65" spans="2:17" x14ac:dyDescent="0.2">
      <c r="B65" s="323"/>
      <c r="C65" s="325" t="s">
        <v>33</v>
      </c>
      <c r="D65" s="380"/>
      <c r="E65" s="242">
        <f t="shared" ref="E65:P65" si="30">E64-E64/(1+$D64/100)</f>
        <v>0</v>
      </c>
      <c r="F65" s="242">
        <f t="shared" si="30"/>
        <v>0</v>
      </c>
      <c r="G65" s="242">
        <f t="shared" si="30"/>
        <v>0</v>
      </c>
      <c r="H65" s="242">
        <f t="shared" si="30"/>
        <v>0</v>
      </c>
      <c r="I65" s="242">
        <f t="shared" si="30"/>
        <v>0</v>
      </c>
      <c r="J65" s="242">
        <f t="shared" si="30"/>
        <v>0</v>
      </c>
      <c r="K65" s="242">
        <f t="shared" si="30"/>
        <v>0</v>
      </c>
      <c r="L65" s="242">
        <f t="shared" si="30"/>
        <v>0</v>
      </c>
      <c r="M65" s="242">
        <f t="shared" si="30"/>
        <v>0</v>
      </c>
      <c r="N65" s="242">
        <f t="shared" si="30"/>
        <v>0</v>
      </c>
      <c r="O65" s="242">
        <f t="shared" si="30"/>
        <v>0</v>
      </c>
      <c r="P65" s="242">
        <f t="shared" si="30"/>
        <v>0</v>
      </c>
      <c r="Q65" s="317"/>
    </row>
    <row r="66" spans="2:17" x14ac:dyDescent="0.2">
      <c r="B66" s="326">
        <f>'Vaihe 3. Kassabudjetti'!B36</f>
        <v>28</v>
      </c>
      <c r="C66" s="324" t="str">
        <f>'Vaihe 3. Kassabudjetti'!C36</f>
        <v xml:space="preserve"> Muut kiinteät kulut sis. Alv</v>
      </c>
      <c r="D66" s="238">
        <f>'Vaihe 3. Kassabudjetti'!D36</f>
        <v>24</v>
      </c>
      <c r="E66" s="239">
        <f>'Vaihe 3. Kassabudjetti'!E36</f>
        <v>0</v>
      </c>
      <c r="F66" s="239">
        <f>'Vaihe 3. Kassabudjetti'!F36</f>
        <v>0</v>
      </c>
      <c r="G66" s="239">
        <f>'Vaihe 3. Kassabudjetti'!G36</f>
        <v>0</v>
      </c>
      <c r="H66" s="239">
        <f>'Vaihe 3. Kassabudjetti'!H36</f>
        <v>0</v>
      </c>
      <c r="I66" s="239">
        <f>'Vaihe 3. Kassabudjetti'!I36</f>
        <v>0</v>
      </c>
      <c r="J66" s="239">
        <f>'Vaihe 3. Kassabudjetti'!J36</f>
        <v>0</v>
      </c>
      <c r="K66" s="239">
        <f>'Vaihe 3. Kassabudjetti'!K36</f>
        <v>0</v>
      </c>
      <c r="L66" s="239">
        <f>'Vaihe 3. Kassabudjetti'!L36</f>
        <v>0</v>
      </c>
      <c r="M66" s="239">
        <f>'Vaihe 3. Kassabudjetti'!M36</f>
        <v>0</v>
      </c>
      <c r="N66" s="239">
        <f>'Vaihe 3. Kassabudjetti'!N36</f>
        <v>0</v>
      </c>
      <c r="O66" s="239">
        <f>'Vaihe 3. Kassabudjetti'!O36</f>
        <v>0</v>
      </c>
      <c r="P66" s="239">
        <f>'Vaihe 3. Kassabudjetti'!P36</f>
        <v>0</v>
      </c>
      <c r="Q66" s="246">
        <f>'Vaihe 3. Kassabudjetti'!Q36</f>
        <v>0</v>
      </c>
    </row>
    <row r="67" spans="2:17" x14ac:dyDescent="0.2">
      <c r="B67" s="323"/>
      <c r="C67" s="325" t="s">
        <v>33</v>
      </c>
      <c r="D67" s="241"/>
      <c r="E67" s="242">
        <f t="shared" ref="E67:P67" si="31">E66-E66/(1+$D66/100)</f>
        <v>0</v>
      </c>
      <c r="F67" s="242">
        <f t="shared" si="31"/>
        <v>0</v>
      </c>
      <c r="G67" s="242">
        <f t="shared" si="31"/>
        <v>0</v>
      </c>
      <c r="H67" s="242">
        <f t="shared" si="31"/>
        <v>0</v>
      </c>
      <c r="I67" s="242">
        <f t="shared" si="31"/>
        <v>0</v>
      </c>
      <c r="J67" s="242">
        <f t="shared" si="31"/>
        <v>0</v>
      </c>
      <c r="K67" s="242">
        <f t="shared" si="31"/>
        <v>0</v>
      </c>
      <c r="L67" s="242">
        <f t="shared" si="31"/>
        <v>0</v>
      </c>
      <c r="M67" s="242">
        <f t="shared" si="31"/>
        <v>0</v>
      </c>
      <c r="N67" s="242">
        <f t="shared" si="31"/>
        <v>0</v>
      </c>
      <c r="O67" s="242">
        <f t="shared" si="31"/>
        <v>0</v>
      </c>
      <c r="P67" s="242">
        <f t="shared" si="31"/>
        <v>0</v>
      </c>
      <c r="Q67" s="243"/>
    </row>
    <row r="68" spans="2:17" ht="13.5" thickBot="1" x14ac:dyDescent="0.25">
      <c r="C68" s="228" t="s">
        <v>37</v>
      </c>
      <c r="D68" s="249"/>
      <c r="E68" s="250">
        <f>E55+E59+E41+E43+E45+E49+E51+E53+E57+E67+E61+E63+E65+E47</f>
        <v>0</v>
      </c>
      <c r="F68" s="250">
        <f t="shared" ref="F68:P68" si="32">F55+F59+F41+F43+F45+F49+F51+F53+F57+F67+F61+F63+F65+F47</f>
        <v>0</v>
      </c>
      <c r="G68" s="250">
        <f t="shared" si="32"/>
        <v>0</v>
      </c>
      <c r="H68" s="250">
        <f t="shared" si="32"/>
        <v>0</v>
      </c>
      <c r="I68" s="250">
        <f t="shared" si="32"/>
        <v>0</v>
      </c>
      <c r="J68" s="250">
        <f t="shared" si="32"/>
        <v>0</v>
      </c>
      <c r="K68" s="250">
        <f t="shared" si="32"/>
        <v>0</v>
      </c>
      <c r="L68" s="250">
        <f>L55+L59+L41+L43+L45+L49+L51+L53+L57+L67+L61+L63+L65+L47</f>
        <v>0</v>
      </c>
      <c r="M68" s="250">
        <f t="shared" si="32"/>
        <v>0</v>
      </c>
      <c r="N68" s="250">
        <f t="shared" si="32"/>
        <v>0</v>
      </c>
      <c r="O68" s="250">
        <f t="shared" si="32"/>
        <v>0</v>
      </c>
      <c r="P68" s="250">
        <f t="shared" si="32"/>
        <v>0</v>
      </c>
      <c r="Q68" s="251">
        <f>SUM(E68:P68)</f>
        <v>0</v>
      </c>
    </row>
    <row r="69" spans="2:17" x14ac:dyDescent="0.2">
      <c r="C69" s="252"/>
      <c r="D69" s="252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4"/>
    </row>
    <row r="70" spans="2:17" ht="13.5" thickBot="1" x14ac:dyDescent="0.25">
      <c r="C70" s="255" t="s">
        <v>38</v>
      </c>
      <c r="D70" s="252"/>
      <c r="E70" s="256">
        <f>E37-E68</f>
        <v>0</v>
      </c>
      <c r="F70" s="256">
        <f t="shared" ref="F70:P70" si="33">F37-F68</f>
        <v>0</v>
      </c>
      <c r="G70" s="256">
        <f t="shared" si="33"/>
        <v>0</v>
      </c>
      <c r="H70" s="256">
        <f t="shared" si="33"/>
        <v>0</v>
      </c>
      <c r="I70" s="256">
        <f t="shared" si="33"/>
        <v>0</v>
      </c>
      <c r="J70" s="256">
        <f t="shared" si="33"/>
        <v>0</v>
      </c>
      <c r="K70" s="256">
        <f t="shared" si="33"/>
        <v>0</v>
      </c>
      <c r="L70" s="256">
        <f t="shared" si="33"/>
        <v>0</v>
      </c>
      <c r="M70" s="256">
        <f t="shared" si="33"/>
        <v>0</v>
      </c>
      <c r="N70" s="256">
        <f t="shared" si="33"/>
        <v>0</v>
      </c>
      <c r="O70" s="256">
        <f t="shared" si="33"/>
        <v>0</v>
      </c>
      <c r="P70" s="256">
        <f t="shared" si="33"/>
        <v>0</v>
      </c>
      <c r="Q70" s="257"/>
    </row>
  </sheetData>
  <sheetProtection password="9675" sheet="1" objects="1" scenarios="1" selectLockedCells="1" selectUnlockedCells="1"/>
  <pageMargins left="0.7" right="0.7" top="0.75" bottom="0.75" header="0.3" footer="0.3"/>
  <pageSetup paperSize="9" orientation="portrait" verticalDpi="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3</vt:i4>
      </vt:variant>
    </vt:vector>
  </HeadingPairs>
  <TitlesOfParts>
    <vt:vector size="7" baseType="lpstr">
      <vt:lpstr>Vaihe 1.Tuotantotulot ja -menot</vt:lpstr>
      <vt:lpstr>Vaihe 2. Yleiskulujen erittelyt</vt:lpstr>
      <vt:lpstr>Vaihe 3. Kassabudjetti</vt:lpstr>
      <vt:lpstr>Aputaulu</vt:lpstr>
      <vt:lpstr>'Vaihe 1.Tuotantotulot ja -menot'!Tulostusalue</vt:lpstr>
      <vt:lpstr>'Vaihe 2. Yleiskulujen erittelyt'!Tulostusalue</vt:lpstr>
      <vt:lpstr>'Vaihe 3. Kassabudjetti'!Tulostusalue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Agrikassabudjetti esimerkki</dc:title>
  <dc:creator>Yritystulkki</dc:creator>
  <cp:lastModifiedBy>Ari Järvinen</cp:lastModifiedBy>
  <cp:lastPrinted>2016-01-19T16:17:43Z</cp:lastPrinted>
  <dcterms:created xsi:type="dcterms:W3CDTF">2000-01-05T18:21:55Z</dcterms:created>
  <dcterms:modified xsi:type="dcterms:W3CDTF">2016-03-08T19:08:45Z</dcterms:modified>
</cp:coreProperties>
</file>