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Vaihdetut 2025\FT14 Investerings 250903\"/>
    </mc:Choice>
  </mc:AlternateContent>
  <xr:revisionPtr revIDLastSave="0" documentId="13_ncr:1_{35C1BA00-A4B0-409F-9F2C-3544FB996805}" xr6:coauthVersionLast="47" xr6:coauthVersionMax="47" xr10:uidLastSave="{00000000-0000-0000-0000-000000000000}"/>
  <workbookProtection workbookAlgorithmName="SHA-512" workbookHashValue="YSz2f0Tktk4zPDn4biq72Cq0pK6+RSg0Qmw25nX8ibK6thMGb+Em3zwV6Hx5OGjcjWtK4zjfm+Rsb9OIv/DGzw==" workbookSaltValue="ISOukfvI2/FPJAIRMg3NDA==" workbookSpinCount="100000" lockStructure="1"/>
  <bookViews>
    <workbookView xWindow="-103" yWindow="-103" windowWidth="33120" windowHeight="18120" xr2:uid="{00000000-000D-0000-FFFF-FFFF00000000}"/>
  </bookViews>
  <sheets>
    <sheet name="KALKYL" sheetId="12" r:id="rId1"/>
    <sheet name="EXEMPEL" sheetId="17" r:id="rId2"/>
  </sheets>
  <definedNames>
    <definedName name="_xlnm.Print_Area" localSheetId="1">EXEMPEL!$B$4:$K$61</definedName>
    <definedName name="_xlnm.Print_Area" localSheetId="0">KALKYL!$B$4:$V$64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2" l="1"/>
  <c r="Q21" i="12"/>
  <c r="E57" i="17"/>
  <c r="J57" i="17" s="1"/>
  <c r="J39" i="17"/>
  <c r="P31" i="17"/>
  <c r="B28" i="17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P26" i="17"/>
  <c r="J24" i="17"/>
  <c r="P21" i="17"/>
  <c r="M10" i="17"/>
  <c r="M8" i="17"/>
  <c r="P39" i="17" l="1"/>
  <c r="P40" i="17" s="1"/>
  <c r="J49" i="17"/>
  <c r="S29" i="12" l="1"/>
  <c r="J41" i="12" l="1"/>
  <c r="S34" i="12" l="1"/>
  <c r="S24" i="12"/>
  <c r="K58" i="12"/>
  <c r="J58" i="12"/>
  <c r="K52" i="12"/>
  <c r="J52" i="12"/>
  <c r="K46" i="12"/>
  <c r="J46" i="12"/>
  <c r="K40" i="12"/>
  <c r="J40" i="12"/>
  <c r="K34" i="12"/>
  <c r="J34" i="12"/>
  <c r="S42" i="12" l="1"/>
  <c r="S43" i="12" s="1"/>
  <c r="K41" i="12"/>
  <c r="K35" i="12"/>
  <c r="F61" i="12"/>
  <c r="K59" i="12" s="1"/>
  <c r="K47" i="12" l="1"/>
  <c r="K53" i="12"/>
  <c r="J35" i="12" l="1"/>
  <c r="E61" i="12" l="1"/>
  <c r="B32" i="12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J47" i="12" l="1"/>
  <c r="J59" i="12"/>
  <c r="J53" i="12"/>
  <c r="Q34" i="12" l="1"/>
  <c r="Q29" i="12"/>
  <c r="Q24" i="12"/>
  <c r="Q42" i="12" l="1"/>
  <c r="Q4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Yritystulkki</author>
  </authors>
  <commentList>
    <comment ref="C2" authorId="0" shapeId="0" xr:uid="{AC3E05B9-126B-429A-B3AD-ED34B938655B}">
      <text>
        <r>
          <rPr>
            <sz val="10"/>
            <color indexed="81"/>
            <rFont val="Tahoma"/>
            <family val="2"/>
          </rPr>
          <t xml:space="preserve">Programmet kalkylerar investeringens lönsamhet samtidigt med olika kalkyleringsmetoder. 
Med programmet du kan kalkylera t.ex.
    - maskin- och anläggninginvesteringar
    - lokalinvesteringar för uthyrning, butiker, industrifastigheter mm.
    - lönsamhet av långfristig markadsföringsinvestering
    - hyrning vs. anskaffning
</t>
        </r>
      </text>
    </comment>
    <comment ref="T19" authorId="0" shapeId="0" xr:uid="{916CC92D-1DAA-4A42-9984-61116DED4AFF}">
      <text>
        <r>
          <rPr>
            <sz val="10"/>
            <color indexed="81"/>
            <rFont val="Tahoma"/>
            <family val="2"/>
          </rPr>
          <t>Intäkter och utgifter som genereras av investeringen årligen. Finansiella kostnader tas inte med i beräkningen. Använd priser utan mervärdesskatt. Om mervärdeskatt är inte avdragbar (vårdbransch, företagets årliga  omsättning mindre än 15 000 euro), skrivas prisen inkl. Moms.</t>
        </r>
      </text>
    </comment>
    <comment ref="E22" authorId="0" shapeId="0" xr:uid="{CF506B14-A68B-46E8-A666-BFC9816E1B8A}">
      <text>
        <r>
          <rPr>
            <sz val="10"/>
            <color indexed="81"/>
            <rFont val="Tahoma"/>
            <family val="2"/>
          </rPr>
          <t xml:space="preserve">AVKASTNINGSKRAVETS STORLEK BEROR PÅ RISKEN.
AVKASTNINGSPROCENTER
1. Investeringar, som grundar sig på lag eller myndighetsbestämmelser,
   såsom arbetarskydds- och miljöinvesteringar 0 %.
2. Säkerställande av marknadsställningen via investeringar 6 %.
3. Placeringsobjekt t.ex. byggnad som skall uthyras, affärslokal 7 - 10 %.
4. Förnyelse eller grundreparation av maskiner och apparatur 10-12 %.
5. Nedsättning av kostnader med hjälp av investeringar 12-15 %.
6. Ökning av avkastningarna med hjälp av investeringar 15-20 %.
7. Erövring av nya marknadsområden eller åstadkommande av nya 
    produkter med hjälp av riskfyllda investeringar &gt; 20 %. </t>
        </r>
      </text>
    </comment>
    <comment ref="E26" authorId="0" shapeId="0" xr:uid="{3CF17109-A309-4741-9F4A-0E291D5BCA45}">
      <text>
        <r>
          <rPr>
            <sz val="10"/>
            <color indexed="81"/>
            <rFont val="Tahoma"/>
            <family val="2"/>
          </rPr>
          <t>Restvärdet läggas till nettoavkastnings-summan av sista bruksåret.</t>
        </r>
      </text>
    </comment>
    <comment ref="Q27" authorId="1" shapeId="0" xr:uid="{28CC35FE-D20E-4006-A321-7E7C3BD59F7B}">
      <text>
        <r>
          <rPr>
            <b/>
            <sz val="10"/>
            <color indexed="81"/>
            <rFont val="Tahoma"/>
            <family val="2"/>
          </rPr>
          <t xml:space="preserve">Palkan sivukulukerroin on 1,3 -1,5 riippuen toimialasta.
</t>
        </r>
        <r>
          <rPr>
            <sz val="10"/>
            <color indexed="81"/>
            <rFont val="Tahoma"/>
            <family val="2"/>
          </rPr>
          <t>Kerroin 1,3 sisältää pakolliset vakuutusmaksut, työeläkemaksut, sairaanhoitomaksut, lomapalkan.
Kerroin 1,5 sisältää edellisten lisäksi mm. lomarahan ja sairauskuluvakuutuksen.</t>
        </r>
      </text>
    </comment>
    <comment ref="E29" authorId="0" shapeId="0" xr:uid="{66F522D4-E209-4A24-BAA6-8D56C3DC8E85}">
      <text>
        <r>
          <rPr>
            <sz val="10"/>
            <color indexed="81"/>
            <rFont val="Tahoma"/>
            <family val="2"/>
          </rPr>
          <t>Skriv investeringens värde med - tecken</t>
        </r>
        <r>
          <rPr>
            <b/>
            <sz val="10"/>
            <color indexed="81"/>
            <rFont val="Tahoma"/>
            <family val="2"/>
          </rPr>
          <t xml:space="preserve"> utan Moms. </t>
        </r>
        <r>
          <rPr>
            <sz val="10"/>
            <color indexed="81"/>
            <rFont val="Tahoma"/>
            <family val="2"/>
          </rPr>
          <t xml:space="preserve">Om Moms-avdrag kan inte göras, skriv investeringens värde inkl. Moms. </t>
        </r>
      </text>
    </comment>
    <comment ref="Q30" authorId="0" shapeId="0" xr:uid="{A95C82C2-ABB4-4F36-821C-04E6C21800A0}">
      <text>
        <r>
          <rPr>
            <sz val="10"/>
            <color indexed="81"/>
            <rFont val="Tahoma"/>
            <family val="2"/>
          </rPr>
          <t>Endast de kostnader som orsakas av denna investeringen!</t>
        </r>
      </text>
    </comment>
    <comment ref="E31" authorId="0" shapeId="0" xr:uid="{BAB1F6A1-4135-4DAC-A8DD-85B57238B2F3}">
      <text>
        <r>
          <rPr>
            <sz val="10"/>
            <color indexed="81"/>
            <rFont val="Tahoma"/>
            <family val="2"/>
          </rPr>
          <t>- Indexhöjningar på nettoavkastning är inte tillåtna. 
- Nettoavkastningen på investeringar i maskiner
  och utrustning kommer att bibehållas samma för 
  varje år under brukstiden.
- Nettoavkastning i ett bygg- och fastighetsprojekt
  varierar vanligtvis årligen. Man måste förbereda sig för  
  oväntade reparationer. Till exempel värmesystemet måste 
  förnyas mycket tidigare än planerat. I detta fall kan  
  avkastningen vara negativ.</t>
        </r>
      </text>
    </comment>
    <comment ref="L31" authorId="0" shapeId="0" xr:uid="{961D1501-5347-4642-B32D-CE031DC4764B}">
      <text>
        <r>
          <rPr>
            <sz val="10"/>
            <color indexed="81"/>
            <rFont val="Tahoma"/>
            <family val="2"/>
          </rPr>
          <t>Totalvinst/-förlust under brukstiden. Om negativ, minska kalkylräntan.</t>
        </r>
      </text>
    </comment>
    <comment ref="L37" authorId="0" shapeId="0" xr:uid="{B53733CF-1BDA-4F94-8980-D83C39C95976}">
      <text>
        <r>
          <rPr>
            <sz val="10"/>
            <color indexed="81"/>
            <rFont val="Tahoma"/>
            <family val="2"/>
          </rPr>
          <t>Investeringens kalkylmässig avkastningsprocent.</t>
        </r>
      </text>
    </comment>
    <comment ref="L43" authorId="0" shapeId="0" xr:uid="{CF627CE8-773A-479D-A7F2-6877B6D0518B}">
      <text>
        <r>
          <rPr>
            <sz val="10"/>
            <color indexed="81"/>
            <rFont val="Tahoma"/>
            <family val="2"/>
          </rPr>
          <t>Restvärdet måste vara noll. Avkastningen blir bättre, då kalkyleringsräntan är lägre.</t>
        </r>
      </text>
    </comment>
    <comment ref="Q43" authorId="0" shapeId="0" xr:uid="{F19A031C-E371-46CB-9007-368F639BFA41}">
      <text>
        <r>
          <rPr>
            <sz val="10"/>
            <color indexed="81"/>
            <rFont val="Tahoma"/>
            <family val="2"/>
          </rPr>
          <t xml:space="preserve">Nettoavkastning för ett vanligt verksamhetsår, som förflyttas till punkt Nettoavkastning år 1.  </t>
        </r>
      </text>
    </comment>
    <comment ref="L49" authorId="1" shapeId="0" xr:uid="{72941798-AD2F-452D-AF38-9BC7102E3A3C}">
      <text>
        <r>
          <rPr>
            <sz val="10"/>
            <color indexed="81"/>
            <rFont val="Tahoma"/>
            <family val="2"/>
          </rPr>
          <t>Investeringens återbetalningstid beräknad efter årlig nettoavkastning.
Beräkningen iakttager inte inflation eller investeringens restvärde och därför inte kan användas som enda kriterium för val av investeringar.</t>
        </r>
      </text>
    </comment>
    <comment ref="L55" authorId="1" shapeId="0" xr:uid="{3CDD754C-5C70-466A-80CE-E5A1879529B2}">
      <text>
        <r>
          <rPr>
            <sz val="10"/>
            <color indexed="81"/>
            <rFont val="Tahoma"/>
            <family val="2"/>
          </rPr>
          <t>Investeringens kalkylmässig avkastnings -% inklusive avskrivningarna. Kalkylmetoden tar hänsyn till skatteeffekten.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2" authorId="0" shapeId="0" xr:uid="{57641CC7-892F-43BF-B065-40282CA17CB3}">
      <text>
        <r>
          <rPr>
            <sz val="10"/>
            <color indexed="81"/>
            <rFont val="Tahoma"/>
            <family val="2"/>
          </rPr>
          <t>Programmet kalkylerar investeringens lönsamhet samtidigt med alla kalkyleringsmetoder. 
Med programmet du kan kalkylera t.ex.
    - maskin- och anläggninginvesteringar
    - lokalinvesteringar för uthyrning, butiker, industrifastigheter mm.
    - lönsamhet av långfristig markadsföringsinvestering
    - hyrning vs. anskaffning</t>
        </r>
      </text>
    </comment>
    <comment ref="E19" authorId="0" shapeId="0" xr:uid="{A2F43391-C6C3-457C-8F45-B8E0144BC835}">
      <text>
        <r>
          <rPr>
            <sz val="10"/>
            <color indexed="81"/>
            <rFont val="Tahoma"/>
            <family val="2"/>
          </rPr>
          <t xml:space="preserve">Skriv beloppet med minus-företecken utan Moms. </t>
        </r>
      </text>
    </comment>
    <comment ref="E21" authorId="0" shapeId="0" xr:uid="{EE5D2B40-A167-408A-BCCA-C3865A50C5A8}">
      <text>
        <r>
          <rPr>
            <sz val="10"/>
            <color indexed="81"/>
            <rFont val="Tahoma"/>
            <family val="2"/>
          </rPr>
          <t xml:space="preserve">AVKASTNINGSKRAVETS STORLEK BEROR PÅ RISKEN.
AVKASTNINGSPROCENTER
1. Investeringar, som grundar sig på lag eller myndighetsbestämmelser,
   såsom arbetarskydds- och miljöinvesteringar 0 %.
2. Säkerställande av marknadsställningen via investeringar 6 %.
3. Placeringsobjekt t.ex. byggnad som skall uthyras, affärslokal 7 - 10 %.
4. Förnyelse eller grundreparation av maskiner och apparatur 10-12 %.
5. Nedsättning av kostnader med hjälp av investeringar 12-15 %.
6. Ökning av avkastningarna med hjälp av investeringar 15-20 %.
7. Erövring av nya marknadsområden eller åstadkommande av nya 
    produkter med hjälp av riskfyllda investeringar &gt; 20 %. </t>
        </r>
      </text>
    </comment>
    <comment ref="E25" authorId="0" shapeId="0" xr:uid="{05F69A98-AE67-4519-8BD5-6972B6A0E074}">
      <text>
        <r>
          <rPr>
            <sz val="10"/>
            <color indexed="81"/>
            <rFont val="Tahoma"/>
            <family val="2"/>
          </rPr>
          <t>Restvärdet läggas till nettoavkastningssumman av sista bruksåret.</t>
        </r>
      </text>
    </comment>
    <comment ref="E27" authorId="0" shapeId="0" xr:uid="{84B78B87-8F61-44E8-BE28-E38BA0AE79BA}">
      <text>
        <r>
          <rPr>
            <sz val="10"/>
            <color indexed="81"/>
            <rFont val="Tahoma"/>
            <family val="2"/>
          </rPr>
          <t>Nettoavkastning kan kalkyleras med NETTOAVKASTNINGSKALKYL eller skriv investeringens årliga nettoavkastning. Årlig nettoavkastning kan vara också negativt (förlust).</t>
        </r>
      </text>
    </comment>
    <comment ref="J49" authorId="0" shapeId="0" xr:uid="{61D386EB-CBC5-4707-B4E5-E00736A131CD}">
      <text>
        <r>
          <rPr>
            <sz val="10"/>
            <color indexed="81"/>
            <rFont val="Tahoma"/>
            <family val="2"/>
          </rPr>
          <t>• Investeringens återbetalningstid beräknad efter årlig nettoavkastning. Berättar ingenting om investeringens avkastning.
• Beräkningen iakttager inte inflation eller investeringens restvärde och därför inte  kan användas som enda  kriterium för val av investeringar.</t>
        </r>
      </text>
    </comment>
  </commentList>
</comments>
</file>

<file path=xl/sharedStrings.xml><?xml version="1.0" encoding="utf-8"?>
<sst xmlns="http://schemas.openxmlformats.org/spreadsheetml/2006/main" count="197" uniqueCount="150">
  <si>
    <t xml:space="preserve"> </t>
  </si>
  <si>
    <t xml:space="preserve">  </t>
  </si>
  <si>
    <t xml:space="preserve">   </t>
  </si>
  <si>
    <t>,</t>
  </si>
  <si>
    <t xml:space="preserve"> €</t>
  </si>
  <si>
    <t>FT14 KALKYLERINGPROGRAM FÖR INVESTERING</t>
  </si>
  <si>
    <t>GUIDE</t>
  </si>
  <si>
    <t>Företagets namn</t>
  </si>
  <si>
    <t>Utförare</t>
  </si>
  <si>
    <t>Investeringsprojektet</t>
  </si>
  <si>
    <t xml:space="preserve"> UTGÅNGSVÄRDEN</t>
  </si>
  <si>
    <t>Investering 1.</t>
  </si>
  <si>
    <t>Investering 2.</t>
  </si>
  <si>
    <t>NYVÄRDESMETOD</t>
  </si>
  <si>
    <t xml:space="preserve"> INTERN RÄNTESATS - METOD</t>
  </si>
  <si>
    <t>ANNUITETSMETOD</t>
  </si>
  <si>
    <t>METOD FÖR ÅTERBETALNINGSTID</t>
  </si>
  <si>
    <t>METOD FÖR KAPITALETS AVKASTNING</t>
  </si>
  <si>
    <t>Avkrävd avkastnings -%</t>
  </si>
  <si>
    <t>Brukstid (år)</t>
  </si>
  <si>
    <t>Restvärde</t>
  </si>
  <si>
    <t>Investeringsutgift</t>
  </si>
  <si>
    <t>Investeringsvärde
(ett negativt tal)</t>
  </si>
  <si>
    <t xml:space="preserve"> Nettoavkastning år 1</t>
  </si>
  <si>
    <t>Nettoavkastning år 21.</t>
  </si>
  <si>
    <t>Nettoavkastning år 22.</t>
  </si>
  <si>
    <t>Nettoavkastning år 23.</t>
  </si>
  <si>
    <t>Nettoavkastning år 24.</t>
  </si>
  <si>
    <t>Nettoavkastning år 25.</t>
  </si>
  <si>
    <t>TOTALAVKASTNING</t>
  </si>
  <si>
    <t>TOTAL-AVKASTNING</t>
  </si>
  <si>
    <t>RÄNTEAVKASTNING</t>
  </si>
  <si>
    <t>RÄNTE-
AVKASTNING</t>
  </si>
  <si>
    <t>ÅRLIG
AVKASTNING</t>
  </si>
  <si>
    <t>ÅTER-
BETALNINGSTID</t>
  </si>
  <si>
    <t>MEDELRÄNTE-AVKASTNING</t>
  </si>
  <si>
    <t>Datum</t>
  </si>
  <si>
    <t xml:space="preserve"> år</t>
  </si>
  <si>
    <t>SAMMANLAGT</t>
  </si>
  <si>
    <t>Anteckningar</t>
  </si>
  <si>
    <t>NETTOAVKASTNING OM ÅRET</t>
  </si>
  <si>
    <t xml:space="preserve"> 1. Försäljningsinkomster</t>
  </si>
  <si>
    <t xml:space="preserve"> 2. Materialbruk</t>
  </si>
  <si>
    <t xml:space="preserve"> 3. Personalkostnader</t>
  </si>
  <si>
    <t xml:space="preserve"> - löner/månad</t>
  </si>
  <si>
    <t xml:space="preserve"> - lönemånader</t>
  </si>
  <si>
    <t xml:space="preserve"> - lönebikostnadsfaktor</t>
  </si>
  <si>
    <t xml:space="preserve"> 4. Energi, vatten</t>
  </si>
  <si>
    <t xml:space="preserve"> 5. Kostnader av affärslokaler</t>
  </si>
  <si>
    <t xml:space="preserve"> - hyror och vederlag</t>
  </si>
  <si>
    <t xml:space="preserve"> - värme</t>
  </si>
  <si>
    <t xml:space="preserve"> - reparationskostnader</t>
  </si>
  <si>
    <t xml:space="preserve"> - städning, bevakning</t>
  </si>
  <si>
    <t xml:space="preserve"> 6. Övriga verksamhetskostnader</t>
  </si>
  <si>
    <t xml:space="preserve"> - marknadsföring</t>
  </si>
  <si>
    <t xml:space="preserve"> - hyror av apparater och inventarier</t>
  </si>
  <si>
    <t xml:space="preserve"> - ADB-kostnader, program</t>
  </si>
  <si>
    <t xml:space="preserve"> - reparation, service</t>
  </si>
  <si>
    <t xml:space="preserve"> - produktutveckling</t>
  </si>
  <si>
    <t xml:space="preserve"> - försäkringar, maskinskada</t>
  </si>
  <si>
    <t xml:space="preserve"> - övriga kostnader</t>
  </si>
  <si>
    <t>UTGIFTER SAMMANLAGT</t>
  </si>
  <si>
    <t>Ansvar av programmets rättighet och resultaten</t>
  </si>
  <si>
    <t>Användaren är medveten, att programmet kan innehålla fel och ge felaktiga resultaten.</t>
  </si>
  <si>
    <t xml:space="preserve">Resultaten är riktningsgivande och användaren har eget ansvar om tolkning av resultaten. </t>
  </si>
  <si>
    <t>Uppdatering 1.9.2025</t>
  </si>
  <si>
    <t>NETTOAVKASTNINGSKALKYL</t>
  </si>
  <si>
    <t>Företagstolken</t>
  </si>
  <si>
    <t>Byggkostnaderna 550 000 euro och restvärde i slutet 100 000 euro.</t>
  </si>
  <si>
    <t>UTGÅNGSVÄRDEN</t>
  </si>
  <si>
    <t>RESULTAT</t>
  </si>
  <si>
    <t>ANTECKNINGAR ELLER EGEN KALKYL</t>
  </si>
  <si>
    <t xml:space="preserve"> NYVÄRDESMETOD</t>
  </si>
  <si>
    <t xml:space="preserve"> 500 m2 x 11 euro/m2 x 12 månader</t>
  </si>
  <si>
    <t>Avkrävd avkastings -%</t>
  </si>
  <si>
    <t xml:space="preserve"> • Totalavkastning under brukstiden med given </t>
  </si>
  <si>
    <t>kalkyleringsränta. Noggrannaste resultat.</t>
  </si>
  <si>
    <t xml:space="preserve"> euro</t>
  </si>
  <si>
    <t xml:space="preserve"> INTERN RÄNTESATS </t>
  </si>
  <si>
    <t xml:space="preserve"> Nettoavkastning år 2</t>
  </si>
  <si>
    <t xml:space="preserve"> Nettoavkastning år 3</t>
  </si>
  <si>
    <t xml:space="preserve"> • Investeringens kalkylmässig avkastningsprocent </t>
  </si>
  <si>
    <t xml:space="preserve"> Nettoavkastning år 4</t>
  </si>
  <si>
    <t xml:space="preserve"> Nettoavkastning år 5</t>
  </si>
  <si>
    <t xml:space="preserve"> Nettoavkastning år 6</t>
  </si>
  <si>
    <t xml:space="preserve"> Nettoavkastning år 7</t>
  </si>
  <si>
    <t xml:space="preserve"> Nettoavkastning år 8</t>
  </si>
  <si>
    <t xml:space="preserve"> Nettoavkastning år 9</t>
  </si>
  <si>
    <t xml:space="preserve"> Nettoavkastning år 10</t>
  </si>
  <si>
    <t xml:space="preserve"> • Årlig avkastning med given kalkyleringsränta och brukstid.</t>
  </si>
  <si>
    <t xml:space="preserve"> Fastighetsförsäkring 0,3 % av anskaffningspriset = 1500 € + maskinskada</t>
  </si>
  <si>
    <t xml:space="preserve"> Nettoavkastning år 11</t>
  </si>
  <si>
    <t xml:space="preserve"> • Restvärdet måste vara noll.</t>
  </si>
  <si>
    <t xml:space="preserve"> Fastighetsskatt</t>
  </si>
  <si>
    <t xml:space="preserve"> Nettoavkastning år 12</t>
  </si>
  <si>
    <t xml:space="preserve"> Nettoavkastning år 13</t>
  </si>
  <si>
    <t>ÅRLIG AVKASTNING</t>
  </si>
  <si>
    <t xml:space="preserve"> Nettoavkastning år 14</t>
  </si>
  <si>
    <t xml:space="preserve"> Nettoavkastning år 15</t>
  </si>
  <si>
    <t xml:space="preserve"> Nettoavkastning år 16</t>
  </si>
  <si>
    <t xml:space="preserve"> METOD FÖR ÅTERBETALNINGSTID </t>
  </si>
  <si>
    <t xml:space="preserve"> Nettoavkastning år 17</t>
  </si>
  <si>
    <t xml:space="preserve"> Nettoavkastning år 18</t>
  </si>
  <si>
    <t xml:space="preserve"> • Investeringens återbetalningstid beräknad efter årlig </t>
  </si>
  <si>
    <t xml:space="preserve"> Nettoavkastning år 19</t>
  </si>
  <si>
    <t xml:space="preserve">nettoavkastning. </t>
  </si>
  <si>
    <t xml:space="preserve"> Nettoavkastning år 20</t>
  </si>
  <si>
    <t xml:space="preserve"> • Beräkningen iakttager inte inflation eller investeringens </t>
  </si>
  <si>
    <t xml:space="preserve"> Nettoavkastning år 21</t>
  </si>
  <si>
    <t xml:space="preserve">  restvärde och därför.</t>
  </si>
  <si>
    <t xml:space="preserve"> Nettoavkastning år 22</t>
  </si>
  <si>
    <t xml:space="preserve"> Nettoavkastning år 23</t>
  </si>
  <si>
    <t>ÅTERBETALNINGSTID</t>
  </si>
  <si>
    <t xml:space="preserve"> Nettoavkastning år 24</t>
  </si>
  <si>
    <t xml:space="preserve"> Nettoavkastning år 25</t>
  </si>
  <si>
    <t xml:space="preserve"> Nettoavkastning år 26</t>
  </si>
  <si>
    <t xml:space="preserve"> METOD FÖR KAPITALETS AVKASTNING</t>
  </si>
  <si>
    <t xml:space="preserve"> Nettoavkastning år 27</t>
  </si>
  <si>
    <t xml:space="preserve"> Nettoavkastning år 28</t>
  </si>
  <si>
    <t xml:space="preserve"> • Investeringens kalkylmässig avkastnings -% inklusive </t>
  </si>
  <si>
    <t xml:space="preserve"> Nettoavkastning år 29</t>
  </si>
  <si>
    <t>avskrivningarna.</t>
  </si>
  <si>
    <t xml:space="preserve"> Nettoavkastning år 30</t>
  </si>
  <si>
    <t xml:space="preserve">Centralaffären hyr ut 500 m2 butikslokal för 15 år. Hyresgästen betalar brukskostnaderna men inte reparation- och </t>
  </si>
  <si>
    <t>servicekostnader eller försäkring och fastighetsskatt. Hyra 11 euro/m2/månad. Önskvärd ränta på investeringen 8 %.</t>
  </si>
  <si>
    <t>Investor Ab</t>
  </si>
  <si>
    <t xml:space="preserve"> Nettoavkastning år 2.</t>
  </si>
  <si>
    <t xml:space="preserve"> Nettoavkastning år 3.</t>
  </si>
  <si>
    <t xml:space="preserve"> Nettoavkastning år 4.</t>
  </si>
  <si>
    <t xml:space="preserve"> Nettoavkastning år 5.</t>
  </si>
  <si>
    <t xml:space="preserve"> Nettoavkastning år 6.</t>
  </si>
  <si>
    <t xml:space="preserve"> Nettoavkastning år 7.</t>
  </si>
  <si>
    <t xml:space="preserve"> Nettoavkastning år 8.</t>
  </si>
  <si>
    <t xml:space="preserve"> Nettoavkastning år 9.</t>
  </si>
  <si>
    <t xml:space="preserve"> Nettoavkastning år 10.</t>
  </si>
  <si>
    <t xml:space="preserve"> Nettoavkastning år 11.</t>
  </si>
  <si>
    <t xml:space="preserve"> Nettoavkastning år 12.</t>
  </si>
  <si>
    <t xml:space="preserve"> Nettoavkastning år 13.</t>
  </si>
  <si>
    <t xml:space="preserve"> Nettoavkastning år 14.</t>
  </si>
  <si>
    <t xml:space="preserve"> Nettoavkastning år 15.</t>
  </si>
  <si>
    <t xml:space="preserve"> Nettoavkastning år 16.</t>
  </si>
  <si>
    <t xml:space="preserve"> Nettoavkastning år 17.</t>
  </si>
  <si>
    <t xml:space="preserve"> Nettoavkastning år 18.</t>
  </si>
  <si>
    <t xml:space="preserve"> Nettoavkastning år 19.</t>
  </si>
  <si>
    <t xml:space="preserve"> Nettoavkastning år 20.</t>
  </si>
  <si>
    <t xml:space="preserve"> Nettoavkastning år 21.</t>
  </si>
  <si>
    <t xml:space="preserve"> Nettoavkastning år 22.</t>
  </si>
  <si>
    <t xml:space="preserve"> Nettoavkastning år 23.</t>
  </si>
  <si>
    <t xml:space="preserve"> Nettoavkastning år 24.</t>
  </si>
  <si>
    <t xml:space="preserve"> Nettoavkastning år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</si>
</sst>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0.0\ %"/>
    <numFmt numFmtId="165" formatCode="0.0"/>
    <numFmt numFmtId="166" formatCode="#,##0\ &quot;€&quot;"/>
    <numFmt numFmtId="167" formatCode="#,##0_ ;[Red]\-#,##0\ "/>
    <numFmt numFmtId="168" formatCode="0_ ;[Red]\-0\ "/>
    <numFmt numFmtId="169" formatCode="#,##0.0"/>
    <numFmt numFmtId="170" formatCode="#,##0.0_ ;[Red]\-#,##0.0\ 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i/>
      <sz val="8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color rgb="FF000000"/>
      <name val="Arial"/>
      <family val="2"/>
    </font>
    <font>
      <b/>
      <i/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vertical="center"/>
      <protection locked="0" hidden="1"/>
    </xf>
    <xf numFmtId="0" fontId="16" fillId="0" borderId="0" xfId="0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right" vertical="top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6" fillId="0" borderId="0" xfId="1"/>
    <xf numFmtId="0" fontId="6" fillId="0" borderId="0" xfId="1" applyProtection="1">
      <protection hidden="1"/>
    </xf>
    <xf numFmtId="0" fontId="7" fillId="0" borderId="0" xfId="1" applyFont="1"/>
    <xf numFmtId="0" fontId="8" fillId="0" borderId="0" xfId="1" applyFont="1"/>
    <xf numFmtId="0" fontId="5" fillId="0" borderId="0" xfId="1" applyFont="1" applyAlignment="1">
      <alignment horizontal="right"/>
    </xf>
    <xf numFmtId="0" fontId="15" fillId="0" borderId="0" xfId="1" applyFont="1" applyAlignment="1" applyProtection="1">
      <alignment horizontal="left" vertical="center"/>
      <protection hidden="1"/>
    </xf>
    <xf numFmtId="0" fontId="6" fillId="0" borderId="0" xfId="1" applyAlignment="1" applyProtection="1">
      <alignment vertical="center"/>
      <protection hidden="1"/>
    </xf>
    <xf numFmtId="0" fontId="15" fillId="0" borderId="0" xfId="1" applyFont="1" applyAlignment="1" applyProtection="1">
      <alignment horizontal="left"/>
      <protection hidden="1"/>
    </xf>
    <xf numFmtId="0" fontId="16" fillId="0" borderId="0" xfId="1" applyFont="1" applyAlignment="1" applyProtection="1">
      <alignment horizontal="right" vertical="top"/>
      <protection hidden="1"/>
    </xf>
    <xf numFmtId="0" fontId="23" fillId="0" borderId="0" xfId="1" applyFont="1" applyAlignment="1" applyProtection="1">
      <alignment horizontal="left"/>
      <protection hidden="1"/>
    </xf>
    <xf numFmtId="0" fontId="16" fillId="0" borderId="0" xfId="1" applyFont="1" applyAlignment="1" applyProtection="1">
      <alignment horizontal="right" vertical="top" wrapText="1"/>
      <protection hidden="1"/>
    </xf>
    <xf numFmtId="0" fontId="10" fillId="0" borderId="0" xfId="1" applyFont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6" fillId="0" borderId="0" xfId="1" applyAlignment="1">
      <alignment vertical="center"/>
    </xf>
    <xf numFmtId="0" fontId="3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3" fillId="0" borderId="0" xfId="1" applyFont="1" applyAlignment="1" applyProtection="1">
      <alignment horizontal="left" vertical="top"/>
      <protection hidden="1"/>
    </xf>
    <xf numFmtId="0" fontId="4" fillId="0" borderId="0" xfId="1" applyFont="1"/>
    <xf numFmtId="0" fontId="14" fillId="0" borderId="0" xfId="1" applyFont="1" applyProtection="1">
      <protection hidden="1"/>
    </xf>
    <xf numFmtId="0" fontId="9" fillId="2" borderId="0" xfId="0" applyFont="1" applyFill="1" applyAlignment="1" applyProtection="1">
      <alignment vertical="center"/>
      <protection locked="0"/>
    </xf>
    <xf numFmtId="0" fontId="6" fillId="0" borderId="0" xfId="0" applyFont="1" applyProtection="1">
      <protection hidden="1"/>
    </xf>
    <xf numFmtId="0" fontId="23" fillId="0" borderId="0" xfId="1" applyFont="1" applyAlignment="1" applyProtection="1">
      <alignment horizontal="right" vertical="top" wrapText="1"/>
      <protection hidden="1"/>
    </xf>
    <xf numFmtId="0" fontId="3" fillId="6" borderId="0" xfId="1" applyFont="1" applyFill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right"/>
      <protection hidden="1"/>
    </xf>
    <xf numFmtId="166" fontId="13" fillId="2" borderId="3" xfId="1" applyNumberFormat="1" applyFont="1" applyFill="1" applyBorder="1" applyAlignment="1" applyProtection="1">
      <alignment horizontal="center" vertical="center"/>
      <protection locked="0"/>
    </xf>
    <xf numFmtId="166" fontId="3" fillId="4" borderId="2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left" vertical="center"/>
      <protection hidden="1"/>
    </xf>
    <xf numFmtId="164" fontId="13" fillId="0" borderId="0" xfId="1" applyNumberFormat="1" applyFont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horizontal="left" vertical="center"/>
      <protection hidden="1"/>
    </xf>
    <xf numFmtId="0" fontId="9" fillId="0" borderId="0" xfId="1" applyFont="1" applyAlignment="1">
      <alignment vertical="center"/>
    </xf>
    <xf numFmtId="0" fontId="20" fillId="0" borderId="0" xfId="1" applyFont="1" applyAlignment="1" applyProtection="1">
      <alignment horizontal="left"/>
      <protection hidden="1"/>
    </xf>
    <xf numFmtId="0" fontId="25" fillId="0" borderId="0" xfId="1" applyFont="1" applyAlignment="1" applyProtection="1">
      <alignment horizontal="left" vertical="center" wrapText="1"/>
      <protection hidden="1"/>
    </xf>
    <xf numFmtId="0" fontId="6" fillId="0" borderId="0" xfId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hidden="1"/>
    </xf>
    <xf numFmtId="0" fontId="13" fillId="0" borderId="0" xfId="1" applyFont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/>
      <protection locked="0" hidden="1"/>
    </xf>
    <xf numFmtId="10" fontId="13" fillId="2" borderId="2" xfId="1" applyNumberFormat="1" applyFont="1" applyFill="1" applyBorder="1" applyAlignment="1" applyProtection="1">
      <alignment horizontal="center" vertical="center"/>
      <protection locked="0" hidden="1"/>
    </xf>
    <xf numFmtId="165" fontId="13" fillId="2" borderId="2" xfId="1" applyNumberFormat="1" applyFont="1" applyFill="1" applyBorder="1" applyAlignment="1" applyProtection="1">
      <alignment horizontal="center" vertical="center"/>
      <protection locked="0" hidden="1"/>
    </xf>
    <xf numFmtId="166" fontId="13" fillId="2" borderId="2" xfId="1" applyNumberFormat="1" applyFont="1" applyFill="1" applyBorder="1" applyAlignment="1" applyProtection="1">
      <alignment horizontal="center"/>
      <protection locked="0" hidden="1"/>
    </xf>
    <xf numFmtId="0" fontId="3" fillId="0" borderId="0" xfId="1" applyFont="1"/>
    <xf numFmtId="168" fontId="22" fillId="0" borderId="0" xfId="1" applyNumberFormat="1" applyFont="1" applyAlignment="1">
      <alignment horizontal="center"/>
    </xf>
    <xf numFmtId="166" fontId="1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14" fontId="13" fillId="0" borderId="0" xfId="1" applyNumberFormat="1" applyFont="1" applyAlignment="1">
      <alignment horizontal="left" vertical="center"/>
    </xf>
    <xf numFmtId="0" fontId="23" fillId="0" borderId="0" xfId="1" applyFont="1" applyAlignment="1" applyProtection="1">
      <alignment horizontal="center" vertical="top"/>
      <protection hidden="1"/>
    </xf>
    <xf numFmtId="166" fontId="5" fillId="0" borderId="0" xfId="1" applyNumberFormat="1" applyFont="1" applyAlignment="1">
      <alignment horizontal="left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1" applyFont="1"/>
    <xf numFmtId="166" fontId="3" fillId="2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top"/>
      <protection hidden="1"/>
    </xf>
    <xf numFmtId="0" fontId="9" fillId="0" borderId="0" xfId="1" applyFont="1" applyAlignment="1" applyProtection="1">
      <alignment horizontal="left"/>
      <protection hidden="1"/>
    </xf>
    <xf numFmtId="0" fontId="6" fillId="0" borderId="0" xfId="1" applyAlignment="1" applyProtection="1">
      <alignment horizontal="left"/>
      <protection hidden="1"/>
    </xf>
    <xf numFmtId="0" fontId="10" fillId="0" borderId="0" xfId="1" applyFont="1" applyAlignment="1" applyProtection="1">
      <alignment horizontal="left"/>
      <protection hidden="1"/>
    </xf>
    <xf numFmtId="0" fontId="14" fillId="0" borderId="0" xfId="1" applyFont="1" applyAlignment="1" applyProtection="1">
      <alignment horizontal="right"/>
      <protection hidden="1"/>
    </xf>
    <xf numFmtId="0" fontId="13" fillId="0" borderId="0" xfId="1" applyFont="1" applyProtection="1">
      <protection hidden="1"/>
    </xf>
    <xf numFmtId="170" fontId="13" fillId="0" borderId="0" xfId="1" applyNumberFormat="1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167" fontId="3" fillId="3" borderId="21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3" borderId="21" xfId="1" applyNumberFormat="1" applyFont="1" applyFill="1" applyBorder="1" applyAlignment="1">
      <alignment horizontal="center" vertical="center"/>
    </xf>
    <xf numFmtId="170" fontId="3" fillId="3" borderId="21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Alignment="1" applyProtection="1">
      <alignment horizontal="left"/>
      <protection locked="0"/>
    </xf>
    <xf numFmtId="168" fontId="26" fillId="3" borderId="18" xfId="1" applyNumberFormat="1" applyFont="1" applyFill="1" applyBorder="1" applyAlignment="1">
      <alignment horizontal="center"/>
    </xf>
    <xf numFmtId="166" fontId="3" fillId="3" borderId="20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right"/>
    </xf>
    <xf numFmtId="168" fontId="2" fillId="3" borderId="16" xfId="1" applyNumberFormat="1" applyFont="1" applyFill="1" applyBorder="1" applyAlignment="1">
      <alignment vertical="center" wrapText="1"/>
    </xf>
    <xf numFmtId="168" fontId="2" fillId="3" borderId="17" xfId="1" applyNumberFormat="1" applyFont="1" applyFill="1" applyBorder="1" applyAlignment="1">
      <alignment vertical="center" wrapText="1"/>
    </xf>
    <xf numFmtId="0" fontId="13" fillId="3" borderId="0" xfId="1" applyFont="1" applyFill="1" applyAlignment="1">
      <alignment horizontal="left" vertical="center"/>
    </xf>
    <xf numFmtId="166" fontId="13" fillId="3" borderId="17" xfId="1" applyNumberFormat="1" applyFont="1" applyFill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31" fillId="0" borderId="7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6" fillId="0" borderId="8" xfId="0" applyFont="1" applyBorder="1" applyProtection="1"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vertical="center"/>
      <protection hidden="1"/>
    </xf>
    <xf numFmtId="3" fontId="6" fillId="0" borderId="2" xfId="0" applyNumberFormat="1" applyFont="1" applyBorder="1" applyAlignment="1">
      <alignment horizontal="center" vertical="center"/>
    </xf>
    <xf numFmtId="0" fontId="32" fillId="0" borderId="10" xfId="0" applyFont="1" applyBorder="1" applyAlignment="1" applyProtection="1">
      <alignment horizontal="left" vertical="center"/>
      <protection hidden="1"/>
    </xf>
    <xf numFmtId="169" fontId="6" fillId="2" borderId="2" xfId="0" applyNumberFormat="1" applyFon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protection hidden="1"/>
    </xf>
    <xf numFmtId="3" fontId="6" fillId="3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hidden="1"/>
    </xf>
    <xf numFmtId="3" fontId="3" fillId="3" borderId="22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8" xfId="0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9" fillId="2" borderId="8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3" fontId="3" fillId="5" borderId="21" xfId="0" applyNumberFormat="1" applyFont="1" applyFill="1" applyBorder="1" applyAlignment="1">
      <alignment horizontal="center" vertical="center"/>
    </xf>
    <xf numFmtId="14" fontId="13" fillId="0" borderId="0" xfId="1" applyNumberFormat="1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3" borderId="17" xfId="1" applyFill="1" applyBorder="1" applyAlignment="1">
      <alignment horizontal="left" vertical="center" wrapText="1" indent="1"/>
    </xf>
    <xf numFmtId="0" fontId="6" fillId="2" borderId="0" xfId="1" applyFill="1" applyAlignment="1" applyProtection="1">
      <alignment vertical="center"/>
      <protection locked="0"/>
    </xf>
    <xf numFmtId="10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center" vertical="top" wrapText="1"/>
      <protection hidden="1"/>
    </xf>
    <xf numFmtId="0" fontId="23" fillId="0" borderId="0" xfId="1" applyFont="1" applyAlignment="1" applyProtection="1">
      <alignment horizontal="right" vertical="top"/>
      <protection hidden="1"/>
    </xf>
    <xf numFmtId="0" fontId="3" fillId="3" borderId="19" xfId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3" borderId="0" xfId="1" applyFill="1" applyAlignment="1">
      <alignment horizontal="left" vertical="center" wrapText="1" indent="1"/>
    </xf>
    <xf numFmtId="0" fontId="6" fillId="0" borderId="0" xfId="1" applyAlignment="1" applyProtection="1">
      <alignment horizontal="right"/>
      <protection hidden="1"/>
    </xf>
    <xf numFmtId="168" fontId="2" fillId="3" borderId="0" xfId="1" applyNumberFormat="1" applyFont="1" applyFill="1" applyAlignment="1">
      <alignment vertical="center" wrapText="1"/>
    </xf>
    <xf numFmtId="0" fontId="6" fillId="0" borderId="16" xfId="1" applyBorder="1"/>
    <xf numFmtId="0" fontId="6" fillId="0" borderId="17" xfId="1" applyBorder="1"/>
    <xf numFmtId="0" fontId="6" fillId="0" borderId="18" xfId="1" applyBorder="1"/>
    <xf numFmtId="0" fontId="6" fillId="0" borderId="19" xfId="1" applyBorder="1"/>
    <xf numFmtId="0" fontId="6" fillId="0" borderId="20" xfId="1" applyBorder="1"/>
    <xf numFmtId="0" fontId="6" fillId="3" borderId="0" xfId="1" applyFill="1"/>
    <xf numFmtId="0" fontId="13" fillId="3" borderId="0" xfId="1" applyFont="1" applyFill="1" applyAlignment="1">
      <alignment horizontal="center" vertical="center"/>
    </xf>
    <xf numFmtId="0" fontId="26" fillId="0" borderId="17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4" fillId="0" borderId="0" xfId="1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8" fontId="27" fillId="3" borderId="0" xfId="1" applyNumberFormat="1" applyFont="1" applyFill="1" applyAlignment="1">
      <alignment horizontal="left" indent="1"/>
    </xf>
    <xf numFmtId="166" fontId="9" fillId="3" borderId="0" xfId="1" applyNumberFormat="1" applyFont="1" applyFill="1" applyAlignment="1">
      <alignment horizontal="left"/>
    </xf>
    <xf numFmtId="168" fontId="22" fillId="3" borderId="0" xfId="1" applyNumberFormat="1" applyFont="1" applyFill="1" applyAlignment="1">
      <alignment horizontal="left" indent="1"/>
    </xf>
    <xf numFmtId="166" fontId="13" fillId="3" borderId="0" xfId="1" applyNumberFormat="1" applyFont="1" applyFill="1" applyAlignment="1">
      <alignment horizontal="left"/>
    </xf>
    <xf numFmtId="3" fontId="6" fillId="0" borderId="0" xfId="0" applyNumberFormat="1" applyFont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hidden="1"/>
    </xf>
    <xf numFmtId="168" fontId="3" fillId="2" borderId="4" xfId="1" applyNumberFormat="1" applyFont="1" applyFill="1" applyBorder="1" applyAlignment="1" applyProtection="1">
      <alignment horizontal="center" vertical="center"/>
      <protection locked="0"/>
    </xf>
    <xf numFmtId="168" fontId="1" fillId="3" borderId="5" xfId="1" applyNumberFormat="1" applyFont="1" applyFill="1" applyBorder="1" applyAlignment="1" applyProtection="1">
      <alignment horizontal="center" vertical="center"/>
      <protection hidden="1"/>
    </xf>
    <xf numFmtId="168" fontId="26" fillId="3" borderId="5" xfId="1" applyNumberFormat="1" applyFont="1" applyFill="1" applyBorder="1" applyAlignment="1" applyProtection="1">
      <alignment horizontal="center" vertical="center"/>
      <protection hidden="1"/>
    </xf>
    <xf numFmtId="168" fontId="26" fillId="3" borderId="6" xfId="1" applyNumberFormat="1" applyFont="1" applyFill="1" applyBorder="1" applyAlignment="1" applyProtection="1">
      <alignment horizontal="center" vertical="center"/>
      <protection hidden="1"/>
    </xf>
    <xf numFmtId="168" fontId="1" fillId="3" borderId="6" xfId="1" applyNumberFormat="1" applyFont="1" applyFill="1" applyBorder="1" applyAlignment="1" applyProtection="1">
      <alignment horizontal="center" vertical="center"/>
      <protection hidden="1"/>
    </xf>
    <xf numFmtId="168" fontId="26" fillId="3" borderId="12" xfId="1" applyNumberFormat="1" applyFont="1" applyFill="1" applyBorder="1" applyAlignment="1" applyProtection="1">
      <alignment horizontal="center" vertical="center"/>
      <protection hidden="1"/>
    </xf>
    <xf numFmtId="0" fontId="6" fillId="5" borderId="0" xfId="1" applyFill="1"/>
    <xf numFmtId="0" fontId="6" fillId="2" borderId="8" xfId="1" applyFill="1" applyBorder="1" applyAlignment="1" applyProtection="1">
      <alignment horizontal="left" vertical="top"/>
      <protection locked="0"/>
    </xf>
    <xf numFmtId="0" fontId="6" fillId="0" borderId="0" xfId="1" applyAlignment="1">
      <alignment horizontal="left" vertical="top"/>
    </xf>
    <xf numFmtId="0" fontId="6" fillId="2" borderId="10" xfId="1" applyFill="1" applyBorder="1" applyAlignment="1" applyProtection="1">
      <alignment horizontal="left" vertical="top"/>
      <protection locked="0"/>
    </xf>
    <xf numFmtId="0" fontId="6" fillId="2" borderId="0" xfId="1" applyFill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168" fontId="22" fillId="3" borderId="0" xfId="1" applyNumberFormat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3" fillId="2" borderId="0" xfId="1" applyFont="1" applyFill="1" applyAlignment="1" applyProtection="1">
      <alignment horizontal="center" vertical="center"/>
      <protection locked="0"/>
    </xf>
    <xf numFmtId="166" fontId="3" fillId="3" borderId="17" xfId="1" applyNumberFormat="1" applyFont="1" applyFill="1" applyBorder="1" applyAlignment="1">
      <alignment horizontal="center" vertical="center"/>
    </xf>
    <xf numFmtId="166" fontId="3" fillId="3" borderId="17" xfId="1" applyNumberFormat="1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3" fillId="0" borderId="11" xfId="0" applyFont="1" applyBorder="1" applyAlignment="1" applyProtection="1">
      <alignment horizontal="left" vertical="center" indent="1"/>
      <protection hidden="1"/>
    </xf>
    <xf numFmtId="0" fontId="31" fillId="0" borderId="6" xfId="0" applyFont="1" applyBorder="1" applyAlignment="1" applyProtection="1">
      <alignment horizontal="left" vertical="center" indent="1"/>
      <protection hidden="1"/>
    </xf>
    <xf numFmtId="0" fontId="31" fillId="0" borderId="1" xfId="0" applyFont="1" applyBorder="1" applyAlignment="1" applyProtection="1">
      <alignment horizontal="left" vertical="center" indent="1"/>
      <protection hidden="1"/>
    </xf>
    <xf numFmtId="0" fontId="5" fillId="2" borderId="0" xfId="1" applyFont="1" applyFill="1" applyAlignment="1" applyProtection="1">
      <alignment horizontal="left" vertical="center"/>
      <protection locked="0"/>
    </xf>
    <xf numFmtId="0" fontId="6" fillId="2" borderId="7" xfId="1" applyFill="1" applyBorder="1" applyAlignment="1" applyProtection="1">
      <alignment horizontal="left" vertical="top"/>
      <protection locked="0"/>
    </xf>
    <xf numFmtId="0" fontId="3" fillId="5" borderId="0" xfId="1" applyFont="1" applyFill="1" applyAlignment="1" applyProtection="1">
      <alignment horizontal="left" vertical="center" indent="1"/>
      <protection hidden="1"/>
    </xf>
    <xf numFmtId="0" fontId="6" fillId="0" borderId="0" xfId="1" applyAlignment="1">
      <alignment horizontal="left" vertical="center" indent="1"/>
    </xf>
    <xf numFmtId="0" fontId="6" fillId="2" borderId="0" xfId="1" applyFill="1" applyProtection="1">
      <protection locked="0"/>
    </xf>
    <xf numFmtId="0" fontId="6" fillId="2" borderId="0" xfId="1" applyFill="1" applyAlignment="1" applyProtection="1">
      <alignment horizontal="left" vertical="top"/>
      <protection locked="0"/>
    </xf>
    <xf numFmtId="6" fontId="6" fillId="2" borderId="0" xfId="1" applyNumberFormat="1" applyFill="1" applyAlignment="1" applyProtection="1">
      <alignment horizontal="left" vertical="top"/>
      <protection locked="0"/>
    </xf>
    <xf numFmtId="0" fontId="9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68" fontId="22" fillId="3" borderId="18" xfId="1" applyNumberFormat="1" applyFont="1" applyFill="1" applyBorder="1" applyAlignment="1">
      <alignment horizontal="right" vertical="center" wrapText="1" indent="1"/>
    </xf>
    <xf numFmtId="168" fontId="22" fillId="3" borderId="19" xfId="1" applyNumberFormat="1" applyFont="1" applyFill="1" applyBorder="1" applyAlignment="1">
      <alignment horizontal="right" vertical="center" wrapText="1" indent="1"/>
    </xf>
    <xf numFmtId="14" fontId="13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vertical="center"/>
      <protection hidden="1"/>
    </xf>
    <xf numFmtId="3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/>
      <protection hidden="1"/>
    </xf>
    <xf numFmtId="0" fontId="9" fillId="2" borderId="10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hidden="1"/>
    </xf>
    <xf numFmtId="3" fontId="9" fillId="0" borderId="2" xfId="0" applyNumberFormat="1" applyFont="1" applyBorder="1" applyAlignment="1">
      <alignment horizontal="center" vertical="center"/>
    </xf>
    <xf numFmtId="0" fontId="6" fillId="0" borderId="0" xfId="1" applyAlignment="1" applyProtection="1">
      <alignment horizontal="right" indent="1"/>
      <protection hidden="1"/>
    </xf>
    <xf numFmtId="0" fontId="6" fillId="0" borderId="0" xfId="1" applyAlignment="1">
      <alignment horizontal="right" indent="1"/>
    </xf>
    <xf numFmtId="0" fontId="11" fillId="0" borderId="10" xfId="0" applyFont="1" applyBorder="1" applyAlignment="1" applyProtection="1">
      <alignment horizontal="left" vertical="center"/>
      <protection hidden="1"/>
    </xf>
    <xf numFmtId="168" fontId="27" fillId="0" borderId="16" xfId="1" applyNumberFormat="1" applyFont="1" applyBorder="1" applyAlignment="1">
      <alignment horizontal="left"/>
    </xf>
    <xf numFmtId="166" fontId="13" fillId="0" borderId="17" xfId="1" applyNumberFormat="1" applyFont="1" applyBorder="1" applyAlignment="1">
      <alignment horizontal="right"/>
    </xf>
    <xf numFmtId="169" fontId="9" fillId="2" borderId="2" xfId="0" applyNumberFormat="1" applyFont="1" applyFill="1" applyBorder="1" applyAlignment="1" applyProtection="1">
      <alignment horizontal="center" vertical="center"/>
      <protection locked="0"/>
    </xf>
    <xf numFmtId="167" fontId="13" fillId="0" borderId="21" xfId="1" applyNumberFormat="1" applyFont="1" applyBorder="1" applyAlignment="1">
      <alignment horizontal="center" vertical="center"/>
    </xf>
    <xf numFmtId="166" fontId="13" fillId="0" borderId="17" xfId="1" applyNumberFormat="1" applyFont="1" applyBorder="1" applyAlignment="1">
      <alignment horizontal="left"/>
    </xf>
    <xf numFmtId="4" fontId="9" fillId="2" borderId="2" xfId="0" applyNumberFormat="1" applyFont="1" applyFill="1" applyBorder="1" applyAlignment="1" applyProtection="1">
      <alignment horizontal="center" vertical="center"/>
      <protection locked="0"/>
    </xf>
    <xf numFmtId="168" fontId="22" fillId="0" borderId="18" xfId="1" applyNumberFormat="1" applyFont="1" applyBorder="1" applyAlignment="1">
      <alignment horizontal="center"/>
    </xf>
    <xf numFmtId="166" fontId="13" fillId="0" borderId="20" xfId="1" applyNumberFormat="1" applyFont="1" applyBorder="1" applyAlignment="1">
      <alignment horizontal="right"/>
    </xf>
    <xf numFmtId="0" fontId="13" fillId="0" borderId="10" xfId="0" applyFont="1" applyBorder="1" applyProtection="1">
      <protection hidden="1"/>
    </xf>
    <xf numFmtId="3" fontId="9" fillId="3" borderId="2" xfId="0" applyNumberFormat="1" applyFont="1" applyFill="1" applyBorder="1" applyAlignment="1">
      <alignment horizontal="center" vertical="center"/>
    </xf>
    <xf numFmtId="168" fontId="13" fillId="2" borderId="4" xfId="1" applyNumberFormat="1" applyFont="1" applyFill="1" applyBorder="1" applyAlignment="1" applyProtection="1">
      <alignment horizontal="center"/>
      <protection locked="0" hidden="1"/>
    </xf>
    <xf numFmtId="0" fontId="9" fillId="2" borderId="10" xfId="0" applyFont="1" applyFill="1" applyBorder="1" applyAlignment="1" applyProtection="1">
      <alignment horizontal="left"/>
      <protection locked="0" hidden="1"/>
    </xf>
    <xf numFmtId="168" fontId="22" fillId="3" borderId="5" xfId="1" applyNumberFormat="1" applyFont="1" applyFill="1" applyBorder="1" applyAlignment="1" applyProtection="1">
      <alignment horizontal="center"/>
      <protection hidden="1"/>
    </xf>
    <xf numFmtId="0" fontId="11" fillId="2" borderId="10" xfId="0" applyFont="1" applyFill="1" applyBorder="1" applyAlignment="1" applyProtection="1">
      <alignment horizontal="left" vertical="center"/>
      <protection locked="0" hidden="1"/>
    </xf>
    <xf numFmtId="168" fontId="22" fillId="0" borderId="16" xfId="1" applyNumberFormat="1" applyFont="1" applyBorder="1" applyAlignment="1">
      <alignment horizontal="center"/>
    </xf>
    <xf numFmtId="164" fontId="13" fillId="0" borderId="21" xfId="1" applyNumberFormat="1" applyFont="1" applyBorder="1" applyAlignment="1">
      <alignment horizontal="center" vertical="center"/>
    </xf>
    <xf numFmtId="0" fontId="9" fillId="0" borderId="10" xfId="0" applyFont="1" applyBorder="1" applyAlignment="1" applyProtection="1">
      <alignment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locked="0" hidden="1"/>
    </xf>
    <xf numFmtId="3" fontId="9" fillId="8" borderId="22" xfId="0" applyNumberFormat="1" applyFont="1" applyFill="1" applyBorder="1" applyAlignment="1">
      <alignment horizontal="center"/>
    </xf>
    <xf numFmtId="3" fontId="13" fillId="4" borderId="24" xfId="0" applyNumberFormat="1" applyFont="1" applyFill="1" applyBorder="1" applyAlignment="1">
      <alignment horizontal="center" vertical="center"/>
    </xf>
    <xf numFmtId="0" fontId="6" fillId="2" borderId="6" xfId="1" applyFill="1" applyBorder="1"/>
    <xf numFmtId="0" fontId="6" fillId="2" borderId="1" xfId="1" applyFill="1" applyBorder="1"/>
    <xf numFmtId="0" fontId="6" fillId="2" borderId="25" xfId="1" applyFill="1" applyBorder="1"/>
    <xf numFmtId="168" fontId="22" fillId="3" borderId="6" xfId="1" applyNumberFormat="1" applyFont="1" applyFill="1" applyBorder="1" applyAlignment="1" applyProtection="1">
      <alignment horizontal="center"/>
      <protection hidden="1"/>
    </xf>
    <xf numFmtId="170" fontId="13" fillId="0" borderId="21" xfId="1" applyNumberFormat="1" applyFont="1" applyBorder="1" applyAlignment="1">
      <alignment horizontal="center" vertical="center"/>
    </xf>
    <xf numFmtId="168" fontId="22" fillId="3" borderId="12" xfId="1" applyNumberFormat="1" applyFont="1" applyFill="1" applyBorder="1" applyAlignment="1" applyProtection="1">
      <alignment horizontal="center"/>
      <protection hidden="1"/>
    </xf>
    <xf numFmtId="0" fontId="9" fillId="0" borderId="17" xfId="1" applyFont="1" applyBorder="1" applyAlignment="1">
      <alignment horizontal="left"/>
    </xf>
    <xf numFmtId="166" fontId="3" fillId="0" borderId="17" xfId="1" applyNumberFormat="1" applyFont="1" applyBorder="1" applyAlignment="1">
      <alignment horizontal="right"/>
    </xf>
    <xf numFmtId="0" fontId="3" fillId="0" borderId="19" xfId="1" applyFont="1" applyBorder="1" applyAlignment="1">
      <alignment horizontal="right"/>
    </xf>
    <xf numFmtId="166" fontId="3" fillId="0" borderId="20" xfId="1" applyNumberFormat="1" applyFont="1" applyBorder="1" applyAlignment="1">
      <alignment horizontal="right"/>
    </xf>
    <xf numFmtId="0" fontId="36" fillId="0" borderId="0" xfId="1" applyFont="1" applyAlignment="1" applyProtection="1">
      <alignment horizontal="left" vertical="center"/>
      <protection hidden="1"/>
    </xf>
    <xf numFmtId="168" fontId="9" fillId="3" borderId="0" xfId="1" applyNumberFormat="1" applyFont="1" applyFill="1" applyAlignment="1">
      <alignment horizontal="left" vertical="center" wrapText="1" indent="1"/>
    </xf>
    <xf numFmtId="168" fontId="6" fillId="3" borderId="0" xfId="1" applyNumberFormat="1" applyFill="1" applyAlignment="1">
      <alignment horizontal="left" vertical="center" wrapText="1" indent="1"/>
    </xf>
    <xf numFmtId="0" fontId="6" fillId="5" borderId="12" xfId="1" applyFill="1" applyBorder="1" applyAlignment="1" applyProtection="1">
      <alignment horizontal="left" vertical="center"/>
      <protection hidden="1"/>
    </xf>
    <xf numFmtId="0" fontId="6" fillId="5" borderId="3" xfId="1" applyFill="1" applyBorder="1" applyAlignment="1" applyProtection="1">
      <alignment horizontal="left" vertical="center"/>
      <protection hidden="1"/>
    </xf>
    <xf numFmtId="0" fontId="35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168" fontId="27" fillId="3" borderId="0" xfId="1" applyNumberFormat="1" applyFont="1" applyFill="1" applyAlignment="1">
      <alignment horizontal="left" vertical="center" indent="1"/>
    </xf>
    <xf numFmtId="168" fontId="2" fillId="3" borderId="0" xfId="1" applyNumberFormat="1" applyFont="1" applyFill="1" applyAlignment="1">
      <alignment horizontal="left" vertical="center" indent="1"/>
    </xf>
    <xf numFmtId="0" fontId="3" fillId="5" borderId="12" xfId="1" applyFont="1" applyFill="1" applyBorder="1" applyAlignment="1" applyProtection="1">
      <alignment horizontal="left" vertical="center"/>
      <protection hidden="1"/>
    </xf>
    <xf numFmtId="0" fontId="3" fillId="5" borderId="3" xfId="1" applyFont="1" applyFill="1" applyBorder="1" applyAlignment="1" applyProtection="1">
      <alignment horizontal="left" vertical="center"/>
      <protection hidden="1"/>
    </xf>
    <xf numFmtId="0" fontId="34" fillId="7" borderId="15" xfId="1" applyFont="1" applyFill="1" applyBorder="1" applyAlignment="1">
      <alignment horizontal="center" vertical="center"/>
    </xf>
    <xf numFmtId="0" fontId="34" fillId="7" borderId="17" xfId="1" applyFont="1" applyFill="1" applyBorder="1" applyAlignment="1">
      <alignment horizontal="center" vertical="center"/>
    </xf>
    <xf numFmtId="168" fontId="34" fillId="7" borderId="15" xfId="1" applyNumberFormat="1" applyFont="1" applyFill="1" applyBorder="1" applyAlignment="1">
      <alignment horizontal="center" vertical="center"/>
    </xf>
    <xf numFmtId="168" fontId="34" fillId="7" borderId="17" xfId="1" applyNumberFormat="1" applyFont="1" applyFill="1" applyBorder="1" applyAlignment="1">
      <alignment horizontal="center" vertical="center"/>
    </xf>
    <xf numFmtId="168" fontId="34" fillId="7" borderId="13" xfId="1" applyNumberFormat="1" applyFont="1" applyFill="1" applyBorder="1" applyAlignment="1">
      <alignment horizontal="center" vertical="center"/>
    </xf>
    <xf numFmtId="168" fontId="34" fillId="7" borderId="14" xfId="1" applyNumberFormat="1" applyFont="1" applyFill="1" applyBorder="1" applyAlignment="1">
      <alignment horizontal="center" vertical="center"/>
    </xf>
    <xf numFmtId="168" fontId="34" fillId="7" borderId="16" xfId="1" applyNumberFormat="1" applyFont="1" applyFill="1" applyBorder="1" applyAlignment="1">
      <alignment horizontal="center" vertical="center"/>
    </xf>
    <xf numFmtId="168" fontId="34" fillId="7" borderId="0" xfId="1" applyNumberFormat="1" applyFont="1" applyFill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0" fontId="23" fillId="0" borderId="0" xfId="1" applyFont="1" applyAlignment="1" applyProtection="1">
      <alignment horizontal="right"/>
      <protection hidden="1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29" fillId="2" borderId="1" xfId="1" applyFont="1" applyFill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 wrapText="1"/>
      <protection hidden="1"/>
    </xf>
    <xf numFmtId="0" fontId="20" fillId="0" borderId="0" xfId="1" applyFont="1" applyAlignment="1" applyProtection="1">
      <alignment horizontal="left" vertical="center"/>
      <protection hidden="1"/>
    </xf>
    <xf numFmtId="0" fontId="13" fillId="0" borderId="0" xfId="1" applyFont="1" applyAlignment="1" applyProtection="1">
      <alignment horizontal="right" vertical="center" indent="1"/>
      <protection hidden="1"/>
    </xf>
    <xf numFmtId="0" fontId="13" fillId="0" borderId="0" xfId="1" applyFont="1" applyAlignment="1" applyProtection="1">
      <alignment horizontal="left"/>
      <protection hidden="1"/>
    </xf>
    <xf numFmtId="0" fontId="9" fillId="0" borderId="0" xfId="1" applyFont="1" applyAlignment="1">
      <alignment horizontal="left"/>
    </xf>
    <xf numFmtId="0" fontId="14" fillId="0" borderId="0" xfId="1" applyFont="1" applyAlignment="1" applyProtection="1">
      <alignment horizontal="right" vertical="center"/>
      <protection hidden="1"/>
    </xf>
    <xf numFmtId="0" fontId="13" fillId="0" borderId="0" xfId="1" applyFont="1" applyAlignment="1" applyProtection="1">
      <alignment horizontal="center"/>
      <protection hidden="1"/>
    </xf>
    <xf numFmtId="0" fontId="17" fillId="0" borderId="0" xfId="1" applyFont="1" applyAlignment="1">
      <alignment horizontal="left" vertical="center"/>
    </xf>
    <xf numFmtId="0" fontId="34" fillId="7" borderId="13" xfId="1" applyFont="1" applyFill="1" applyBorder="1" applyAlignment="1">
      <alignment horizontal="center" vertical="center"/>
    </xf>
    <xf numFmtId="0" fontId="34" fillId="7" borderId="14" xfId="1" applyFont="1" applyFill="1" applyBorder="1" applyAlignment="1">
      <alignment horizontal="center" vertical="center"/>
    </xf>
    <xf numFmtId="0" fontId="34" fillId="7" borderId="16" xfId="1" applyFont="1" applyFill="1" applyBorder="1" applyAlignment="1">
      <alignment horizontal="center" vertical="center"/>
    </xf>
    <xf numFmtId="0" fontId="34" fillId="7" borderId="0" xfId="1" applyFont="1" applyFill="1" applyAlignment="1">
      <alignment horizontal="center" vertical="center"/>
    </xf>
    <xf numFmtId="168" fontId="27" fillId="3" borderId="0" xfId="1" applyNumberFormat="1" applyFont="1" applyFill="1" applyAlignment="1">
      <alignment horizontal="left" indent="1"/>
    </xf>
    <xf numFmtId="168" fontId="22" fillId="3" borderId="0" xfId="1" applyNumberFormat="1" applyFont="1" applyFill="1" applyAlignment="1">
      <alignment horizontal="left" indent="1"/>
    </xf>
    <xf numFmtId="0" fontId="6" fillId="2" borderId="0" xfId="0" applyFont="1" applyFill="1" applyAlignment="1" applyProtection="1">
      <alignment vertical="center"/>
      <protection locked="0"/>
    </xf>
    <xf numFmtId="168" fontId="22" fillId="3" borderId="16" xfId="1" applyNumberFormat="1" applyFont="1" applyFill="1" applyBorder="1" applyAlignment="1">
      <alignment horizontal="center" vertical="center" wrapText="1"/>
    </xf>
    <xf numFmtId="168" fontId="22" fillId="3" borderId="0" xfId="1" applyNumberFormat="1" applyFont="1" applyFill="1" applyAlignment="1">
      <alignment horizontal="center" vertical="center" wrapText="1"/>
    </xf>
    <xf numFmtId="0" fontId="6" fillId="3" borderId="0" xfId="1" applyFill="1" applyAlignment="1">
      <alignment horizontal="left" vertical="center" wrapText="1" indent="1"/>
    </xf>
    <xf numFmtId="0" fontId="9" fillId="3" borderId="0" xfId="1" applyFont="1" applyFill="1" applyAlignment="1">
      <alignment horizontal="left" vertical="center" wrapText="1" indent="1"/>
    </xf>
    <xf numFmtId="0" fontId="3" fillId="0" borderId="8" xfId="1" applyFont="1" applyBorder="1" applyAlignment="1" applyProtection="1">
      <alignment horizontal="right" vertical="center"/>
      <protection hidden="1"/>
    </xf>
    <xf numFmtId="0" fontId="3" fillId="0" borderId="9" xfId="1" applyFont="1" applyBorder="1" applyAlignment="1" applyProtection="1">
      <alignment horizontal="right" vertical="center"/>
      <protection hidden="1"/>
    </xf>
    <xf numFmtId="0" fontId="6" fillId="0" borderId="0" xfId="0" applyFont="1" applyAlignment="1">
      <alignment vertical="center"/>
    </xf>
    <xf numFmtId="0" fontId="13" fillId="3" borderId="16" xfId="1" applyFont="1" applyFill="1" applyBorder="1" applyAlignment="1">
      <alignment horizontal="center" wrapText="1"/>
    </xf>
    <xf numFmtId="0" fontId="13" fillId="3" borderId="0" xfId="1" applyFont="1" applyFill="1" applyAlignment="1">
      <alignment horizontal="center" wrapText="1"/>
    </xf>
    <xf numFmtId="0" fontId="24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/>
      <protection hidden="1"/>
    </xf>
    <xf numFmtId="0" fontId="34" fillId="7" borderId="0" xfId="0" applyFont="1" applyFill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32" fillId="2" borderId="10" xfId="0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left" vertical="center"/>
      <protection locked="0"/>
    </xf>
    <xf numFmtId="0" fontId="32" fillId="2" borderId="11" xfId="0" applyFont="1" applyFill="1" applyBorder="1" applyAlignment="1" applyProtection="1">
      <alignment horizontal="left" vertical="center"/>
      <protection locked="0"/>
    </xf>
    <xf numFmtId="0" fontId="34" fillId="7" borderId="0" xfId="1" applyFont="1" applyFill="1" applyAlignment="1" applyProtection="1">
      <alignment horizontal="center" vertical="center"/>
      <protection hidden="1"/>
    </xf>
    <xf numFmtId="0" fontId="3" fillId="5" borderId="0" xfId="1" applyFont="1" applyFill="1" applyAlignment="1" applyProtection="1">
      <alignment horizontal="center" vertical="center"/>
      <protection hidden="1"/>
    </xf>
    <xf numFmtId="0" fontId="3" fillId="5" borderId="11" xfId="1" applyFont="1" applyFill="1" applyBorder="1" applyAlignment="1" applyProtection="1">
      <alignment horizontal="center" vertical="center"/>
      <protection hidden="1"/>
    </xf>
    <xf numFmtId="0" fontId="3" fillId="5" borderId="0" xfId="1" applyFont="1" applyFill="1" applyAlignment="1">
      <alignment horizontal="center" vertical="center" wrapText="1"/>
    </xf>
    <xf numFmtId="168" fontId="22" fillId="3" borderId="16" xfId="1" applyNumberFormat="1" applyFont="1" applyFill="1" applyBorder="1" applyAlignment="1">
      <alignment horizontal="center" wrapText="1"/>
    </xf>
    <xf numFmtId="168" fontId="22" fillId="3" borderId="0" xfId="1" applyNumberFormat="1" applyFont="1" applyFill="1" applyAlignment="1">
      <alignment horizontal="center" wrapText="1"/>
    </xf>
    <xf numFmtId="168" fontId="22" fillId="3" borderId="0" xfId="1" applyNumberFormat="1" applyFont="1" applyFill="1" applyAlignment="1">
      <alignment horizontal="center"/>
    </xf>
    <xf numFmtId="168" fontId="22" fillId="3" borderId="16" xfId="1" applyNumberFormat="1" applyFont="1" applyFill="1" applyBorder="1" applyAlignment="1">
      <alignment horizontal="center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hidden="1"/>
    </xf>
    <xf numFmtId="0" fontId="5" fillId="0" borderId="0" xfId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9" fillId="2" borderId="7" xfId="1" applyFont="1" applyFill="1" applyBorder="1" applyAlignment="1" applyProtection="1">
      <alignment horizontal="left" vertical="center"/>
      <protection locked="0"/>
    </xf>
    <xf numFmtId="0" fontId="9" fillId="2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Alignment="1" applyProtection="1">
      <alignment horizontal="center"/>
      <protection hidden="1"/>
    </xf>
    <xf numFmtId="0" fontId="30" fillId="0" borderId="0" xfId="1" applyFont="1" applyAlignment="1" applyProtection="1">
      <alignment horizontal="center" vertical="top" wrapText="1"/>
      <protection hidden="1"/>
    </xf>
    <xf numFmtId="0" fontId="29" fillId="0" borderId="0" xfId="1" applyFont="1" applyAlignment="1" applyProtection="1">
      <alignment horizontal="center" vertical="top" wrapText="1"/>
      <protection hidden="1"/>
    </xf>
    <xf numFmtId="0" fontId="3" fillId="5" borderId="0" xfId="1" applyFont="1" applyFill="1" applyAlignment="1">
      <alignment horizontal="right" indent="1"/>
    </xf>
    <xf numFmtId="0" fontId="3" fillId="5" borderId="13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9" fillId="2" borderId="10" xfId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3" fillId="5" borderId="0" xfId="1" applyFont="1" applyFill="1" applyAlignment="1" applyProtection="1">
      <alignment horizontal="right" vertical="center" indent="1"/>
      <protection hidden="1"/>
    </xf>
    <xf numFmtId="0" fontId="3" fillId="5" borderId="11" xfId="1" applyFont="1" applyFill="1" applyBorder="1" applyAlignment="1" applyProtection="1">
      <alignment horizontal="right" vertical="center" indent="1"/>
      <protection hidden="1"/>
    </xf>
    <xf numFmtId="168" fontId="9" fillId="0" borderId="16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17" xfId="1" applyNumberFormat="1" applyFont="1" applyBorder="1" applyAlignment="1">
      <alignment horizontal="left"/>
    </xf>
    <xf numFmtId="0" fontId="27" fillId="0" borderId="16" xfId="1" applyFont="1" applyBorder="1" applyAlignment="1">
      <alignment horizontal="left" indent="1"/>
    </xf>
    <xf numFmtId="0" fontId="27" fillId="0" borderId="0" xfId="1" applyFont="1" applyAlignment="1">
      <alignment horizontal="left" indent="1"/>
    </xf>
    <xf numFmtId="0" fontId="27" fillId="0" borderId="17" xfId="1" applyFont="1" applyBorder="1" applyAlignment="1">
      <alignment horizontal="left" indent="1"/>
    </xf>
    <xf numFmtId="168" fontId="28" fillId="0" borderId="16" xfId="1" applyNumberFormat="1" applyFont="1" applyBorder="1" applyAlignment="1">
      <alignment horizontal="right" indent="1"/>
    </xf>
    <xf numFmtId="168" fontId="28" fillId="0" borderId="0" xfId="1" applyNumberFormat="1" applyFont="1" applyAlignment="1">
      <alignment horizontal="right" indent="1"/>
    </xf>
    <xf numFmtId="0" fontId="13" fillId="0" borderId="19" xfId="1" applyFont="1" applyBorder="1" applyAlignment="1">
      <alignment horizontal="left" vertical="center"/>
    </xf>
    <xf numFmtId="0" fontId="9" fillId="0" borderId="0" xfId="1" applyFont="1" applyAlignment="1" applyProtection="1">
      <alignment horizontal="left" vertical="top"/>
      <protection hidden="1"/>
    </xf>
    <xf numFmtId="0" fontId="21" fillId="7" borderId="0" xfId="1" applyFont="1" applyFill="1" applyAlignment="1" applyProtection="1">
      <alignment horizontal="center" vertical="center"/>
      <protection hidden="1"/>
    </xf>
    <xf numFmtId="0" fontId="9" fillId="5" borderId="12" xfId="1" applyFont="1" applyFill="1" applyBorder="1" applyAlignment="1" applyProtection="1">
      <alignment horizontal="left" vertical="center" indent="1"/>
      <protection hidden="1"/>
    </xf>
    <xf numFmtId="0" fontId="9" fillId="5" borderId="3" xfId="1" applyFont="1" applyFill="1" applyBorder="1" applyAlignment="1" applyProtection="1">
      <alignment horizontal="left" vertical="center" indent="1"/>
      <protection hidden="1"/>
    </xf>
    <xf numFmtId="0" fontId="13" fillId="0" borderId="0" xfId="1" applyFont="1" applyAlignment="1">
      <alignment horizontal="left" vertical="center"/>
    </xf>
    <xf numFmtId="0" fontId="13" fillId="5" borderId="12" xfId="1" applyFont="1" applyFill="1" applyBorder="1" applyAlignment="1" applyProtection="1">
      <alignment horizontal="left" vertical="center" indent="1"/>
      <protection hidden="1"/>
    </xf>
    <xf numFmtId="0" fontId="13" fillId="5" borderId="3" xfId="1" applyFont="1" applyFill="1" applyBorder="1" applyAlignment="1" applyProtection="1">
      <alignment horizontal="left" vertical="center" indent="1"/>
      <protection hidden="1"/>
    </xf>
    <xf numFmtId="168" fontId="26" fillId="5" borderId="13" xfId="1" applyNumberFormat="1" applyFont="1" applyFill="1" applyBorder="1" applyAlignment="1">
      <alignment horizontal="center" vertical="center"/>
    </xf>
    <xf numFmtId="168" fontId="26" fillId="5" borderId="14" xfId="1" applyNumberFormat="1" applyFont="1" applyFill="1" applyBorder="1" applyAlignment="1">
      <alignment horizontal="center" vertical="center"/>
    </xf>
    <xf numFmtId="168" fontId="26" fillId="5" borderId="15" xfId="1" applyNumberFormat="1" applyFont="1" applyFill="1" applyBorder="1" applyAlignment="1">
      <alignment horizontal="center" vertical="center"/>
    </xf>
    <xf numFmtId="168" fontId="26" fillId="5" borderId="16" xfId="1" applyNumberFormat="1" applyFont="1" applyFill="1" applyBorder="1" applyAlignment="1">
      <alignment horizontal="center" vertical="center"/>
    </xf>
    <xf numFmtId="168" fontId="26" fillId="5" borderId="0" xfId="1" applyNumberFormat="1" applyFont="1" applyFill="1" applyAlignment="1">
      <alignment horizontal="center" vertical="center"/>
    </xf>
    <xf numFmtId="168" fontId="26" fillId="5" borderId="17" xfId="1" applyNumberFormat="1" applyFont="1" applyFill="1" applyBorder="1" applyAlignment="1">
      <alignment horizontal="center" vertical="center"/>
    </xf>
    <xf numFmtId="168" fontId="27" fillId="0" borderId="16" xfId="1" applyNumberFormat="1" applyFont="1" applyBorder="1" applyAlignment="1">
      <alignment horizontal="left"/>
    </xf>
    <xf numFmtId="168" fontId="27" fillId="0" borderId="0" xfId="1" applyNumberFormat="1" applyFont="1" applyAlignment="1">
      <alignment horizontal="left"/>
    </xf>
    <xf numFmtId="168" fontId="27" fillId="0" borderId="17" xfId="1" applyNumberFormat="1" applyFont="1" applyBorder="1" applyAlignment="1">
      <alignment horizontal="left"/>
    </xf>
    <xf numFmtId="0" fontId="6" fillId="2" borderId="0" xfId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indent="2"/>
      <protection hidden="1"/>
    </xf>
    <xf numFmtId="0" fontId="13" fillId="0" borderId="0" xfId="0" applyFont="1" applyAlignment="1" applyProtection="1">
      <alignment horizontal="left" vertical="center" indent="2"/>
      <protection hidden="1"/>
    </xf>
    <xf numFmtId="0" fontId="13" fillId="0" borderId="11" xfId="0" applyFont="1" applyBorder="1" applyAlignment="1" applyProtection="1">
      <alignment horizontal="left" vertical="center" indent="2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68" fontId="27" fillId="0" borderId="16" xfId="1" applyNumberFormat="1" applyFont="1" applyBorder="1" applyAlignment="1">
      <alignment horizontal="left" indent="1"/>
    </xf>
    <xf numFmtId="168" fontId="27" fillId="0" borderId="0" xfId="1" applyNumberFormat="1" applyFont="1" applyAlignment="1">
      <alignment horizontal="left" indent="1"/>
    </xf>
    <xf numFmtId="168" fontId="27" fillId="0" borderId="17" xfId="1" applyNumberFormat="1" applyFont="1" applyBorder="1" applyAlignment="1">
      <alignment horizontal="left" indent="1"/>
    </xf>
    <xf numFmtId="0" fontId="10" fillId="2" borderId="0" xfId="0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right"/>
    </xf>
    <xf numFmtId="168" fontId="28" fillId="0" borderId="16" xfId="1" applyNumberFormat="1" applyFont="1" applyBorder="1" applyAlignment="1">
      <alignment horizontal="center"/>
    </xf>
    <xf numFmtId="168" fontId="28" fillId="0" borderId="17" xfId="1" applyNumberFormat="1" applyFont="1" applyBorder="1" applyAlignment="1">
      <alignment horizontal="center"/>
    </xf>
    <xf numFmtId="0" fontId="14" fillId="0" borderId="16" xfId="1" applyFont="1" applyBorder="1" applyAlignment="1">
      <alignment horizontal="left" vertical="center" wrapText="1" indent="3"/>
    </xf>
    <xf numFmtId="0" fontId="14" fillId="0" borderId="0" xfId="1" applyFont="1" applyAlignment="1">
      <alignment horizontal="left" vertical="center" wrapText="1" indent="3"/>
    </xf>
    <xf numFmtId="0" fontId="3" fillId="0" borderId="8" xfId="1" applyFont="1" applyBorder="1" applyAlignment="1" applyProtection="1">
      <alignment horizontal="right" indent="1"/>
      <protection hidden="1"/>
    </xf>
    <xf numFmtId="0" fontId="3" fillId="0" borderId="9" xfId="1" applyFont="1" applyBorder="1" applyAlignment="1" applyProtection="1">
      <alignment horizontal="right" indent="1"/>
      <protection hidden="1"/>
    </xf>
    <xf numFmtId="0" fontId="9" fillId="0" borderId="16" xfId="1" applyFont="1" applyBorder="1" applyAlignment="1">
      <alignment horizontal="left"/>
    </xf>
    <xf numFmtId="0" fontId="9" fillId="0" borderId="17" xfId="1" applyFont="1" applyBorder="1" applyAlignment="1">
      <alignment horizontal="left"/>
    </xf>
    <xf numFmtId="0" fontId="9" fillId="0" borderId="16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17" xfId="1" applyFont="1" applyBorder="1" applyAlignment="1">
      <alignment horizontal="left" indent="1"/>
    </xf>
    <xf numFmtId="0" fontId="6" fillId="0" borderId="0" xfId="1" applyAlignment="1" applyProtection="1">
      <alignment horizontal="left"/>
      <protection hidden="1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9" defaultPivotStyle="PivotStyleLight16"/>
  <colors>
    <mruColors>
      <color rgb="FF0152A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EXEMPEL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KALKYL!A1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349976</xdr:colOff>
      <xdr:row>4</xdr:row>
      <xdr:rowOff>39462</xdr:rowOff>
    </xdr:from>
    <xdr:to>
      <xdr:col>14</xdr:col>
      <xdr:colOff>21771</xdr:colOff>
      <xdr:row>7</xdr:row>
      <xdr:rowOff>21771</xdr:rowOff>
    </xdr:to>
    <xdr:sp macro="" textlink="">
      <xdr:nvSpPr>
        <xdr:cNvPr id="2" name="Suorakulmio: Pyöristetyt kulma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89CA1-9DFC-49DD-B075-BD4ABA303A03}"/>
            </a:ext>
          </a:extLst>
        </xdr:cNvPr>
        <xdr:cNvSpPr/>
      </xdr:nvSpPr>
      <xdr:spPr>
        <a:xfrm>
          <a:off x="7567205" y="1002848"/>
          <a:ext cx="1184909" cy="42862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EXEMPEL</a:t>
          </a:r>
          <a:endParaRPr lang="fi-FI" sz="1000" b="1"/>
        </a:p>
      </xdr:txBody>
    </xdr:sp>
    <xdr:clientData fLocksWithSheet="0" fPrintsWithSheet="0"/>
  </xdr:twoCellAnchor>
  <xdr:twoCellAnchor editAs="oneCell">
    <xdr:from>
      <xdr:col>11</xdr:col>
      <xdr:colOff>23664</xdr:colOff>
      <xdr:row>54</xdr:row>
      <xdr:rowOff>77148</xdr:rowOff>
    </xdr:from>
    <xdr:to>
      <xdr:col>11</xdr:col>
      <xdr:colOff>241352</xdr:colOff>
      <xdr:row>55</xdr:row>
      <xdr:rowOff>113298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1B7203E9-EE15-9F35-3842-AC2215E0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3307" y="9852519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22956</xdr:colOff>
      <xdr:row>48</xdr:row>
      <xdr:rowOff>66970</xdr:rowOff>
    </xdr:from>
    <xdr:to>
      <xdr:col>11</xdr:col>
      <xdr:colOff>240644</xdr:colOff>
      <xdr:row>49</xdr:row>
      <xdr:rowOff>103120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73173E02-5F79-25BC-44EE-5F9E5977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599" y="8764656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29108</xdr:colOff>
      <xdr:row>42</xdr:row>
      <xdr:rowOff>59398</xdr:rowOff>
    </xdr:from>
    <xdr:to>
      <xdr:col>11</xdr:col>
      <xdr:colOff>246796</xdr:colOff>
      <xdr:row>43</xdr:row>
      <xdr:rowOff>95546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9EA6ED30-182B-6C06-6B1E-2274CB86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8751" y="7679398"/>
          <a:ext cx="217688" cy="215763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23666</xdr:colOff>
      <xdr:row>30</xdr:row>
      <xdr:rowOff>65551</xdr:rowOff>
    </xdr:from>
    <xdr:to>
      <xdr:col>11</xdr:col>
      <xdr:colOff>241354</xdr:colOff>
      <xdr:row>31</xdr:row>
      <xdr:rowOff>101701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F60E8861-7BEA-3BAE-01AC-3E2BB60F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3309" y="5530180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16329</xdr:colOff>
      <xdr:row>36</xdr:row>
      <xdr:rowOff>70757</xdr:rowOff>
    </xdr:from>
    <xdr:to>
      <xdr:col>11</xdr:col>
      <xdr:colOff>234017</xdr:colOff>
      <xdr:row>37</xdr:row>
      <xdr:rowOff>106907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40B6CE1A-EAA4-45B9-90C0-316CF169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5972" y="6613071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10</xdr:col>
      <xdr:colOff>174172</xdr:colOff>
      <xdr:row>3</xdr:row>
      <xdr:rowOff>20315</xdr:rowOff>
    </xdr:from>
    <xdr:to>
      <xdr:col>11</xdr:col>
      <xdr:colOff>272143</xdr:colOff>
      <xdr:row>4</xdr:row>
      <xdr:rowOff>143256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DAC8BE92-F0D8-B177-4EE0-C55EEFE4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686" y="787758"/>
          <a:ext cx="925286" cy="318884"/>
        </a:xfrm>
        <a:prstGeom prst="rect">
          <a:avLst/>
        </a:prstGeom>
      </xdr:spPr>
    </xdr:pic>
    <xdr:clientData/>
  </xdr:twoCellAnchor>
  <xdr:twoCellAnchor editAs="oneCell">
    <xdr:from>
      <xdr:col>20</xdr:col>
      <xdr:colOff>239487</xdr:colOff>
      <xdr:row>17</xdr:row>
      <xdr:rowOff>85630</xdr:rowOff>
    </xdr:from>
    <xdr:to>
      <xdr:col>21</xdr:col>
      <xdr:colOff>538844</xdr:colOff>
      <xdr:row>19</xdr:row>
      <xdr:rowOff>18072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AC2B83BD-B9E3-4588-8CCE-07A48860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44" y="3128187"/>
          <a:ext cx="925286" cy="318884"/>
        </a:xfrm>
        <a:prstGeom prst="rect">
          <a:avLst/>
        </a:prstGeom>
      </xdr:spPr>
    </xdr:pic>
    <xdr:clientData/>
  </xdr:twoCellAnchor>
  <xdr:twoCellAnchor editAs="oneCell">
    <xdr:from>
      <xdr:col>8</xdr:col>
      <xdr:colOff>185057</xdr:colOff>
      <xdr:row>21</xdr:row>
      <xdr:rowOff>38099</xdr:rowOff>
    </xdr:from>
    <xdr:to>
      <xdr:col>10</xdr:col>
      <xdr:colOff>471614</xdr:colOff>
      <xdr:row>27</xdr:row>
      <xdr:rowOff>116042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1BEFDC6B-9A66-A978-25AD-AEB3DA8E2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171" y="3929742"/>
          <a:ext cx="1581957" cy="117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7383</xdr:colOff>
      <xdr:row>57</xdr:row>
      <xdr:rowOff>115183</xdr:rowOff>
    </xdr:from>
    <xdr:to>
      <xdr:col>2</xdr:col>
      <xdr:colOff>174172</xdr:colOff>
      <xdr:row>59</xdr:row>
      <xdr:rowOff>107021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B082D33-9D23-416C-9E06-1F84EDE98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526" y="9368040"/>
          <a:ext cx="819932" cy="312967"/>
        </a:xfrm>
        <a:prstGeom prst="rect">
          <a:avLst/>
        </a:prstGeom>
      </xdr:spPr>
    </xdr:pic>
    <xdr:clientData/>
  </xdr:twoCellAnchor>
  <xdr:twoCellAnchor>
    <xdr:from>
      <xdr:col>4</xdr:col>
      <xdr:colOff>855890</xdr:colOff>
      <xdr:row>26</xdr:row>
      <xdr:rowOff>83685</xdr:rowOff>
    </xdr:from>
    <xdr:to>
      <xdr:col>14</xdr:col>
      <xdr:colOff>665389</xdr:colOff>
      <xdr:row>39</xdr:row>
      <xdr:rowOff>67017</xdr:rowOff>
    </xdr:to>
    <xdr:cxnSp macro="">
      <xdr:nvCxnSpPr>
        <xdr:cNvPr id="3" name="Suora nuoliyhdysviiva 2">
          <a:extLst>
            <a:ext uri="{FF2B5EF4-FFF2-40B4-BE49-F238E27FC236}">
              <a16:creationId xmlns:a16="http://schemas.microsoft.com/office/drawing/2014/main" id="{272E3C1D-90C0-4AA3-BE4A-C13F5070A8E6}"/>
            </a:ext>
          </a:extLst>
        </xdr:cNvPr>
        <xdr:cNvCxnSpPr>
          <a:cxnSpLocks/>
          <a:stCxn id="8" idx="1"/>
        </xdr:cNvCxnSpPr>
      </xdr:nvCxnSpPr>
      <xdr:spPr>
        <a:xfrm flipH="1" flipV="1">
          <a:off x="3697061" y="4367214"/>
          <a:ext cx="6324599" cy="2067946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0</xdr:col>
      <xdr:colOff>243568</xdr:colOff>
      <xdr:row>31</xdr:row>
      <xdr:rowOff>44224</xdr:rowOff>
    </xdr:from>
    <xdr:to>
      <xdr:col>3</xdr:col>
      <xdr:colOff>228600</xdr:colOff>
      <xdr:row>36</xdr:row>
      <xdr:rowOff>96610</xdr:rowOff>
    </xdr:to>
    <xdr:sp macro="" textlink="">
      <xdr:nvSpPr>
        <xdr:cNvPr id="4" name="Kuvaselite: Viiva 3">
          <a:extLst>
            <a:ext uri="{FF2B5EF4-FFF2-40B4-BE49-F238E27FC236}">
              <a16:creationId xmlns:a16="http://schemas.microsoft.com/office/drawing/2014/main" id="{ED6A87E7-C4F7-4E66-8FF8-52956C5B357D}"/>
            </a:ext>
          </a:extLst>
        </xdr:cNvPr>
        <xdr:cNvSpPr/>
      </xdr:nvSpPr>
      <xdr:spPr>
        <a:xfrm>
          <a:off x="243568" y="4970010"/>
          <a:ext cx="1944461" cy="852486"/>
        </a:xfrm>
        <a:prstGeom prst="borderCallout1">
          <a:avLst>
            <a:gd name="adj1" fmla="val 99801"/>
            <a:gd name="adj2" fmla="val 50230"/>
            <a:gd name="adj3" fmla="val 173377"/>
            <a:gd name="adj4" fmla="val 131353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 anchorCtr="0"/>
        <a:lstStyle/>
        <a:p>
          <a:pPr algn="l"/>
          <a:r>
            <a:rPr lang="fi-FI" sz="1050">
              <a:solidFill>
                <a:sysClr val="windowText" lastClr="000000"/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Restvärdet läggas till nettoavkastningssumman av sista bruksåret.</a:t>
          </a:r>
        </a:p>
      </xdr:txBody>
    </xdr:sp>
    <xdr:clientData fPrintsWithSheet="0"/>
  </xdr:twoCellAnchor>
  <xdr:twoCellAnchor>
    <xdr:from>
      <xdr:col>1</xdr:col>
      <xdr:colOff>562656</xdr:colOff>
      <xdr:row>24</xdr:row>
      <xdr:rowOff>157843</xdr:rowOff>
    </xdr:from>
    <xdr:to>
      <xdr:col>4</xdr:col>
      <xdr:colOff>16329</xdr:colOff>
      <xdr:row>31</xdr:row>
      <xdr:rowOff>44224</xdr:rowOff>
    </xdr:to>
    <xdr:cxnSp macro="">
      <xdr:nvCxnSpPr>
        <xdr:cNvPr id="5" name="Suora nuoliyhdysviiva 4">
          <a:extLst>
            <a:ext uri="{FF2B5EF4-FFF2-40B4-BE49-F238E27FC236}">
              <a16:creationId xmlns:a16="http://schemas.microsoft.com/office/drawing/2014/main" id="{10B0429C-F008-4035-93F8-4BA9C30DBB44}"/>
            </a:ext>
          </a:extLst>
        </xdr:cNvPr>
        <xdr:cNvCxnSpPr>
          <a:stCxn id="4" idx="3"/>
        </xdr:cNvCxnSpPr>
      </xdr:nvCxnSpPr>
      <xdr:spPr>
        <a:xfrm flipV="1">
          <a:off x="1215799" y="3956957"/>
          <a:ext cx="1641701" cy="101305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11</xdr:col>
      <xdr:colOff>257854</xdr:colOff>
      <xdr:row>6</xdr:row>
      <xdr:rowOff>48985</xdr:rowOff>
    </xdr:from>
    <xdr:to>
      <xdr:col>17</xdr:col>
      <xdr:colOff>277585</xdr:colOff>
      <xdr:row>10</xdr:row>
      <xdr:rowOff>75519</xdr:rowOff>
    </xdr:to>
    <xdr:sp macro="" textlink="">
      <xdr:nvSpPr>
        <xdr:cNvPr id="6" name="Kuvaselite: Viiva 5">
          <a:extLst>
            <a:ext uri="{FF2B5EF4-FFF2-40B4-BE49-F238E27FC236}">
              <a16:creationId xmlns:a16="http://schemas.microsoft.com/office/drawing/2014/main" id="{ED19BB2A-9E3E-4C9A-8D23-936C391DC98B}"/>
            </a:ext>
          </a:extLst>
        </xdr:cNvPr>
        <xdr:cNvSpPr/>
      </xdr:nvSpPr>
      <xdr:spPr>
        <a:xfrm>
          <a:off x="7654697" y="1061356"/>
          <a:ext cx="4080102" cy="701449"/>
        </a:xfrm>
        <a:prstGeom prst="borderCallout1">
          <a:avLst>
            <a:gd name="adj1" fmla="val 48213"/>
            <a:gd name="adj2" fmla="val -331"/>
            <a:gd name="adj3" fmla="val 387210"/>
            <a:gd name="adj4" fmla="val -27648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Nyvärdesmetoden berättar att totalförlust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var 40 857 e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uro i jämförelse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 8 procents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avkastning.</a:t>
          </a:r>
          <a:endParaRPr lang="fi-FI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11</xdr:col>
      <xdr:colOff>283707</xdr:colOff>
      <xdr:row>12</xdr:row>
      <xdr:rowOff>39462</xdr:rowOff>
    </xdr:from>
    <xdr:to>
      <xdr:col>15</xdr:col>
      <xdr:colOff>293232</xdr:colOff>
      <xdr:row>14</xdr:row>
      <xdr:rowOff>72800</xdr:rowOff>
    </xdr:to>
    <xdr:sp macro="" textlink="">
      <xdr:nvSpPr>
        <xdr:cNvPr id="7" name="Kuvaselite: Viiva 6">
          <a:extLst>
            <a:ext uri="{FF2B5EF4-FFF2-40B4-BE49-F238E27FC236}">
              <a16:creationId xmlns:a16="http://schemas.microsoft.com/office/drawing/2014/main" id="{29716D26-4291-4523-BE36-CBEEDBA0990D}"/>
            </a:ext>
          </a:extLst>
        </xdr:cNvPr>
        <xdr:cNvSpPr/>
      </xdr:nvSpPr>
      <xdr:spPr>
        <a:xfrm>
          <a:off x="7392078" y="2064205"/>
          <a:ext cx="2763611" cy="349024"/>
        </a:xfrm>
        <a:prstGeom prst="borderCallout1">
          <a:avLst>
            <a:gd name="adj1" fmla="val 48213"/>
            <a:gd name="adj2" fmla="val -331"/>
            <a:gd name="adj3" fmla="val 836937"/>
            <a:gd name="adj4" fmla="val -40740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Kalkylmässig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avkastningsprocent.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fi-FI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14</xdr:col>
      <xdr:colOff>665389</xdr:colOff>
      <xdr:row>38</xdr:row>
      <xdr:rowOff>131311</xdr:rowOff>
    </xdr:from>
    <xdr:to>
      <xdr:col>16</xdr:col>
      <xdr:colOff>117702</xdr:colOff>
      <xdr:row>40</xdr:row>
      <xdr:rowOff>2723</xdr:rowOff>
    </xdr:to>
    <xdr:sp macro="" textlink="">
      <xdr:nvSpPr>
        <xdr:cNvPr id="8" name="Suorakulmio: Pyöristetyt kulmat 7">
          <a:extLst>
            <a:ext uri="{FF2B5EF4-FFF2-40B4-BE49-F238E27FC236}">
              <a16:creationId xmlns:a16="http://schemas.microsoft.com/office/drawing/2014/main" id="{07E01138-F265-42B5-875B-491841175D73}"/>
            </a:ext>
          </a:extLst>
        </xdr:cNvPr>
        <xdr:cNvSpPr/>
      </xdr:nvSpPr>
      <xdr:spPr>
        <a:xfrm>
          <a:off x="10021660" y="6336168"/>
          <a:ext cx="900113" cy="19798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1094013</xdr:colOff>
      <xdr:row>4</xdr:row>
      <xdr:rowOff>141514</xdr:rowOff>
    </xdr:from>
    <xdr:to>
      <xdr:col>20</xdr:col>
      <xdr:colOff>353785</xdr:colOff>
      <xdr:row>6</xdr:row>
      <xdr:rowOff>163286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53F4D-E5CD-44B7-B0B8-5A8B34D1F127}"/>
            </a:ext>
          </a:extLst>
        </xdr:cNvPr>
        <xdr:cNvSpPr/>
      </xdr:nvSpPr>
      <xdr:spPr>
        <a:xfrm>
          <a:off x="12915899" y="794657"/>
          <a:ext cx="1121229" cy="381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KALKYL</a:t>
          </a:r>
        </a:p>
      </xdr:txBody>
    </xdr:sp>
    <xdr:clientData/>
  </xdr:twoCellAnchor>
  <xdr:twoCellAnchor editAs="oneCell">
    <xdr:from>
      <xdr:col>20</xdr:col>
      <xdr:colOff>419100</xdr:colOff>
      <xdr:row>12</xdr:row>
      <xdr:rowOff>43543</xdr:rowOff>
    </xdr:from>
    <xdr:to>
      <xdr:col>20</xdr:col>
      <xdr:colOff>1483962</xdr:colOff>
      <xdr:row>14</xdr:row>
      <xdr:rowOff>134313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CDCA1686-74DA-4DDB-A5DD-DA81C16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2443" y="2068286"/>
          <a:ext cx="1064862" cy="406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C113"/>
  <sheetViews>
    <sheetView showGridLines="0" showZeros="0" tabSelected="1" zoomScaleNormal="100" zoomScaleSheetLayoutView="100" workbookViewId="0">
      <selection activeCell="B7" sqref="B7:F7"/>
    </sheetView>
  </sheetViews>
  <sheetFormatPr defaultColWidth="9.07421875" defaultRowHeight="12.45"/>
  <cols>
    <col min="1" max="1" width="7.07421875" style="16" customWidth="1"/>
    <col min="2" max="2" width="6.23046875" style="16" customWidth="1"/>
    <col min="3" max="3" width="9.69140625" style="16" customWidth="1"/>
    <col min="4" max="4" width="11.07421875" style="16" customWidth="1"/>
    <col min="5" max="6" width="12.23046875" style="16" customWidth="1"/>
    <col min="7" max="7" width="2.53515625" style="16" customWidth="1"/>
    <col min="8" max="8" width="8.765625" style="16" customWidth="1"/>
    <col min="9" max="9" width="6.4609375" style="16" customWidth="1"/>
    <col min="10" max="10" width="11.84375" style="16" customWidth="1"/>
    <col min="11" max="11" width="11.69140625" style="16" customWidth="1"/>
    <col min="12" max="12" width="3.921875" style="16" customWidth="1"/>
    <col min="13" max="13" width="12.53515625" style="16" customWidth="1"/>
    <col min="14" max="15" width="8.84375" style="16" customWidth="1"/>
    <col min="16" max="16" width="12.53515625" style="16" customWidth="1"/>
    <col min="17" max="17" width="17.69140625" style="16" customWidth="1"/>
    <col min="18" max="18" width="2.84375" style="16" customWidth="1"/>
    <col min="19" max="19" width="17.69140625" style="16" customWidth="1"/>
    <col min="20" max="22" width="8.84375" style="16" customWidth="1"/>
    <col min="23" max="16384" width="9.07421875" style="16"/>
  </cols>
  <sheetData>
    <row r="1" spans="2:22" ht="36" customHeight="1">
      <c r="M1" s="17"/>
      <c r="N1" s="17"/>
      <c r="O1" s="17"/>
      <c r="P1" s="17"/>
    </row>
    <row r="2" spans="2:22" ht="17.25" customHeight="1">
      <c r="C2" s="38" t="s">
        <v>6</v>
      </c>
      <c r="M2" s="17"/>
      <c r="O2" s="17"/>
      <c r="P2" s="17"/>
    </row>
    <row r="3" spans="2:22" ht="7.5" customHeight="1">
      <c r="B3" s="18"/>
      <c r="C3" s="18"/>
      <c r="D3" s="19"/>
      <c r="H3" s="20"/>
      <c r="M3" s="17"/>
      <c r="N3" s="17"/>
      <c r="O3" s="17"/>
      <c r="P3" s="17"/>
    </row>
    <row r="4" spans="2:22" ht="15.75" customHeight="1">
      <c r="B4" s="234" t="s">
        <v>5</v>
      </c>
      <c r="C4" s="21"/>
      <c r="D4" s="21"/>
      <c r="E4" s="21"/>
      <c r="F4" s="21"/>
      <c r="G4" s="21"/>
      <c r="H4" s="21"/>
      <c r="I4" s="126"/>
      <c r="J4" s="262"/>
      <c r="K4" s="262"/>
      <c r="L4" s="262"/>
      <c r="M4" s="71"/>
      <c r="N4" s="6"/>
      <c r="O4" s="6"/>
      <c r="P4" s="6"/>
      <c r="Q4" s="6"/>
      <c r="R4" s="6"/>
      <c r="S4" s="6"/>
      <c r="T4" s="6"/>
      <c r="U4" s="1"/>
      <c r="V4" s="12"/>
    </row>
    <row r="5" spans="2:22" ht="17.25" customHeight="1">
      <c r="B5" s="21"/>
      <c r="C5" s="21"/>
      <c r="D5" s="21"/>
      <c r="E5" s="21"/>
      <c r="F5" s="21"/>
      <c r="G5" s="21"/>
      <c r="H5" s="37"/>
      <c r="I5" s="126"/>
      <c r="J5" s="262"/>
      <c r="K5" s="262"/>
      <c r="L5" s="262"/>
      <c r="M5" s="71"/>
      <c r="N5" s="7"/>
      <c r="O5" s="6"/>
      <c r="P5" s="6"/>
      <c r="Q5" s="6"/>
      <c r="R5" s="256"/>
      <c r="S5" s="256"/>
      <c r="T5" s="256"/>
      <c r="U5" s="256"/>
      <c r="V5" s="256"/>
    </row>
    <row r="6" spans="2:22" ht="12.75" customHeight="1">
      <c r="B6" s="260" t="s">
        <v>7</v>
      </c>
      <c r="C6" s="260"/>
      <c r="D6" s="23"/>
      <c r="E6" s="23"/>
      <c r="F6" s="23"/>
      <c r="G6" s="23"/>
      <c r="H6" s="25" t="s">
        <v>8</v>
      </c>
      <c r="J6" s="262"/>
      <c r="K6" s="262"/>
      <c r="L6" s="262"/>
      <c r="M6" s="17"/>
      <c r="N6" s="257"/>
      <c r="O6" s="257"/>
      <c r="P6" s="7"/>
      <c r="Q6" s="7"/>
      <c r="R6" s="7"/>
      <c r="S6" s="11"/>
      <c r="T6" s="11"/>
      <c r="U6" s="11"/>
      <c r="V6" s="11"/>
    </row>
    <row r="7" spans="2:22" ht="13.4" customHeight="1">
      <c r="B7" s="263"/>
      <c r="C7" s="263"/>
      <c r="D7" s="263"/>
      <c r="E7" s="263"/>
      <c r="F7" s="263"/>
      <c r="G7" s="140"/>
      <c r="H7" s="264"/>
      <c r="I7" s="264"/>
      <c r="J7" s="264"/>
      <c r="K7" s="264"/>
      <c r="L7" s="264"/>
      <c r="M7" s="17"/>
      <c r="N7" s="258"/>
      <c r="O7" s="258"/>
      <c r="P7" s="258"/>
      <c r="Q7" s="258"/>
      <c r="R7" s="258"/>
      <c r="S7" s="7"/>
      <c r="T7" s="6"/>
      <c r="U7" s="8"/>
      <c r="V7" s="8"/>
    </row>
    <row r="8" spans="2:22" ht="7.85" customHeight="1">
      <c r="C8" s="26"/>
      <c r="D8" s="17"/>
      <c r="I8" s="125"/>
      <c r="J8" s="125"/>
      <c r="K8" s="125"/>
      <c r="L8" s="125"/>
      <c r="M8" s="17"/>
      <c r="N8" s="13"/>
      <c r="O8" s="14"/>
      <c r="P8" s="5"/>
      <c r="Q8" s="5"/>
      <c r="R8" s="5"/>
      <c r="S8" s="5"/>
      <c r="T8" s="116"/>
      <c r="U8" s="261"/>
      <c r="V8" s="261"/>
    </row>
    <row r="9" spans="2:22" ht="15.55" customHeight="1">
      <c r="B9" s="265" t="s">
        <v>9</v>
      </c>
      <c r="C9" s="265"/>
      <c r="D9" s="265"/>
      <c r="E9" s="265"/>
      <c r="F9" s="21"/>
      <c r="G9" s="21"/>
      <c r="H9" s="21"/>
      <c r="I9" s="21"/>
      <c r="J9" s="17"/>
      <c r="K9" s="17"/>
      <c r="L9" s="17"/>
      <c r="M9" s="17"/>
      <c r="N9" s="152"/>
      <c r="O9" s="152"/>
      <c r="P9" s="152"/>
      <c r="Q9" s="6"/>
      <c r="R9" s="6"/>
      <c r="S9" s="6"/>
      <c r="T9" s="6"/>
      <c r="U9" s="5"/>
      <c r="V9" s="5"/>
    </row>
    <row r="10" spans="2:22" ht="13.4" customHeight="1">
      <c r="B10" s="178" t="s">
        <v>11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7"/>
      <c r="N10" s="259"/>
      <c r="O10" s="259"/>
      <c r="P10" s="259"/>
      <c r="Q10" s="259"/>
      <c r="R10" s="259"/>
      <c r="S10" s="259"/>
      <c r="T10" s="259"/>
      <c r="U10" s="259"/>
      <c r="V10" s="259"/>
    </row>
    <row r="11" spans="2:22" ht="13.4" customHeight="1">
      <c r="B11" s="162"/>
      <c r="C11" s="182"/>
      <c r="D11" s="182"/>
      <c r="E11" s="182"/>
      <c r="F11" s="182"/>
      <c r="G11" s="183"/>
      <c r="H11" s="183"/>
      <c r="I11" s="182"/>
      <c r="J11" s="182"/>
      <c r="K11" s="182"/>
      <c r="L11" s="182"/>
      <c r="M11" s="17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2:22" ht="13.4" customHeight="1">
      <c r="B12" s="16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7"/>
      <c r="N12" s="128" t="s">
        <v>0</v>
      </c>
      <c r="O12" s="128"/>
      <c r="P12" s="128"/>
      <c r="Q12" s="128"/>
      <c r="R12" s="128"/>
      <c r="S12" s="128"/>
      <c r="T12" s="128"/>
      <c r="U12" s="128"/>
      <c r="V12" s="128"/>
    </row>
    <row r="13" spans="2:22" ht="13.4" customHeight="1">
      <c r="B13" s="16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7"/>
      <c r="N13" s="128"/>
      <c r="O13" s="128"/>
      <c r="P13" s="128"/>
      <c r="Q13" s="128"/>
      <c r="R13" s="128"/>
      <c r="S13" s="128"/>
      <c r="T13" s="128"/>
      <c r="U13" s="128"/>
      <c r="V13" s="128"/>
    </row>
    <row r="14" spans="2:22" ht="13.4" customHeight="1">
      <c r="B14" s="178" t="s">
        <v>12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7"/>
      <c r="N14" s="128"/>
      <c r="O14" s="128"/>
      <c r="P14" s="128"/>
      <c r="Q14" s="128"/>
      <c r="R14" s="128"/>
      <c r="S14" s="128"/>
      <c r="T14" s="128"/>
      <c r="U14" s="128"/>
      <c r="V14" s="128"/>
    </row>
    <row r="15" spans="2:22" ht="13.4" customHeight="1">
      <c r="B15" s="16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7"/>
      <c r="N15" s="128"/>
      <c r="O15" s="128"/>
      <c r="P15" s="128"/>
      <c r="Q15" s="128"/>
      <c r="R15" s="128"/>
      <c r="S15" s="128"/>
      <c r="T15" s="128"/>
      <c r="U15" s="128"/>
      <c r="V15" s="128"/>
    </row>
    <row r="16" spans="2:22" ht="13.4" customHeight="1">
      <c r="B16" s="16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7"/>
      <c r="N16" s="128"/>
      <c r="O16" s="128"/>
      <c r="P16" s="128"/>
      <c r="Q16" s="128"/>
      <c r="R16" s="128"/>
      <c r="S16" s="128"/>
      <c r="T16" s="128"/>
      <c r="U16" s="128"/>
      <c r="V16" s="128"/>
    </row>
    <row r="17" spans="2:29" ht="12.75" customHeight="1">
      <c r="B17" s="162" t="s">
        <v>0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7"/>
      <c r="N17" s="60"/>
      <c r="O17" s="60"/>
      <c r="P17" s="60"/>
      <c r="Q17" s="60"/>
      <c r="R17" s="60"/>
      <c r="S17" s="60"/>
      <c r="T17" s="60"/>
      <c r="U17" s="60"/>
      <c r="V17" s="60"/>
    </row>
    <row r="18" spans="2:29" ht="12.45" customHeight="1"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7"/>
      <c r="N18" s="60"/>
      <c r="O18" s="60"/>
      <c r="P18" s="60"/>
      <c r="Q18" s="60"/>
      <c r="R18" s="60"/>
      <c r="S18" s="60"/>
      <c r="T18" s="60"/>
      <c r="U18" s="60"/>
      <c r="V18" s="60"/>
    </row>
    <row r="19" spans="2:29" s="29" customFormat="1" ht="18" customHeight="1">
      <c r="B19" s="298" t="s">
        <v>10</v>
      </c>
      <c r="C19" s="298"/>
      <c r="D19" s="298"/>
      <c r="E19" s="298"/>
      <c r="F19" s="298"/>
      <c r="G19" s="39"/>
      <c r="M19" s="22"/>
      <c r="N19" s="291" t="s">
        <v>40</v>
      </c>
      <c r="O19" s="291"/>
      <c r="P19" s="291"/>
      <c r="Q19" s="291"/>
      <c r="R19" s="291"/>
      <c r="S19" s="291"/>
      <c r="T19" s="38" t="s">
        <v>6</v>
      </c>
      <c r="U19" s="142"/>
      <c r="V19" s="142"/>
    </row>
    <row r="20" spans="2:29" s="29" customFormat="1" ht="7" customHeight="1">
      <c r="B20" s="141"/>
      <c r="C20" s="141"/>
      <c r="D20" s="141"/>
      <c r="E20" s="141"/>
      <c r="F20" s="141"/>
      <c r="G20" s="39"/>
      <c r="M20" s="22"/>
      <c r="N20" s="142"/>
      <c r="O20" s="142"/>
      <c r="P20" s="142"/>
      <c r="Q20" s="142"/>
      <c r="R20" s="142"/>
      <c r="S20" s="142"/>
      <c r="T20" s="186"/>
      <c r="U20" s="142"/>
      <c r="V20" s="142"/>
    </row>
    <row r="21" spans="2:29" s="29" customFormat="1" ht="21.9" customHeight="1">
      <c r="B21" s="141"/>
      <c r="C21" s="141"/>
      <c r="D21" s="141"/>
      <c r="E21" s="168" t="s">
        <v>11</v>
      </c>
      <c r="F21" s="168" t="s">
        <v>12</v>
      </c>
      <c r="G21" s="39"/>
      <c r="H21" s="141"/>
      <c r="I21" s="141"/>
      <c r="J21" s="141"/>
      <c r="K21" s="141"/>
      <c r="L21" s="141"/>
      <c r="M21" s="22"/>
      <c r="Q21" s="168" t="str">
        <f>E21</f>
        <v>Investering 1.</v>
      </c>
      <c r="S21" s="168" t="str">
        <f>F21</f>
        <v>Investering 2.</v>
      </c>
      <c r="U21" s="142"/>
      <c r="V21" s="142"/>
    </row>
    <row r="22" spans="2:29" ht="16" customHeight="1">
      <c r="B22" s="299" t="s">
        <v>18</v>
      </c>
      <c r="C22" s="299"/>
      <c r="D22" s="300"/>
      <c r="E22" s="122"/>
      <c r="F22" s="122"/>
      <c r="L22" s="65"/>
      <c r="M22" s="17"/>
      <c r="N22" s="99" t="s">
        <v>41</v>
      </c>
      <c r="O22" s="100"/>
      <c r="P22" s="101"/>
      <c r="Q22" s="102">
        <v>0</v>
      </c>
      <c r="R22" s="112"/>
      <c r="S22" s="102">
        <v>0</v>
      </c>
      <c r="T22" s="112"/>
      <c r="U22" s="112"/>
      <c r="V22" s="112"/>
    </row>
    <row r="23" spans="2:29" ht="12.75" customHeight="1">
      <c r="B23" s="166"/>
      <c r="C23" s="180"/>
      <c r="M23" s="17"/>
      <c r="N23" s="103" t="s">
        <v>42</v>
      </c>
      <c r="O23" s="83"/>
      <c r="P23" s="36"/>
      <c r="Q23" s="102">
        <v>0</v>
      </c>
      <c r="R23" s="112"/>
      <c r="S23" s="102">
        <v>0</v>
      </c>
      <c r="T23" s="164"/>
      <c r="U23" s="164"/>
      <c r="V23" s="164"/>
    </row>
    <row r="24" spans="2:29" ht="16" customHeight="1">
      <c r="C24" s="179" t="s">
        <v>19</v>
      </c>
      <c r="D24" s="159"/>
      <c r="E24" s="123">
        <v>0</v>
      </c>
      <c r="F24" s="123">
        <v>0</v>
      </c>
      <c r="M24" s="17"/>
      <c r="N24" s="103" t="s">
        <v>43</v>
      </c>
      <c r="O24" s="83"/>
      <c r="P24" s="36"/>
      <c r="Q24" s="104">
        <f>Q25*Q26*Q27</f>
        <v>0</v>
      </c>
      <c r="R24" s="147"/>
      <c r="S24" s="104">
        <f t="shared" ref="S24" si="0">S25*S26*S27</f>
        <v>0</v>
      </c>
      <c r="T24" s="119"/>
      <c r="U24" s="119"/>
      <c r="V24" s="119"/>
    </row>
    <row r="25" spans="2:29" ht="13.5" customHeight="1">
      <c r="C25" s="180"/>
      <c r="G25" s="17"/>
      <c r="N25" s="105" t="s">
        <v>44</v>
      </c>
      <c r="O25" s="84"/>
      <c r="P25" s="36"/>
      <c r="Q25" s="102">
        <v>0</v>
      </c>
      <c r="R25" s="112"/>
      <c r="S25" s="102">
        <v>0</v>
      </c>
      <c r="T25" s="119"/>
      <c r="U25" s="119"/>
      <c r="V25" s="119"/>
    </row>
    <row r="26" spans="2:29" ht="16" customHeight="1">
      <c r="B26" s="17"/>
      <c r="C26" s="179" t="s">
        <v>20</v>
      </c>
      <c r="D26" s="159"/>
      <c r="E26" s="75">
        <v>0</v>
      </c>
      <c r="F26" s="75">
        <v>0</v>
      </c>
      <c r="G26" s="17"/>
      <c r="M26" s="17"/>
      <c r="N26" s="105" t="s">
        <v>45</v>
      </c>
      <c r="O26" s="84"/>
      <c r="P26" s="36"/>
      <c r="Q26" s="106">
        <v>12</v>
      </c>
      <c r="R26" s="112"/>
      <c r="S26" s="106">
        <v>12</v>
      </c>
      <c r="T26" s="119"/>
      <c r="U26" s="119"/>
      <c r="V26" s="119"/>
      <c r="Y26" s="235"/>
      <c r="Z26" s="236"/>
      <c r="AA26" s="236"/>
      <c r="AB26" s="236"/>
      <c r="AC26" s="236"/>
    </row>
    <row r="27" spans="2:29" ht="13.5" customHeight="1">
      <c r="G27" s="30"/>
      <c r="M27" s="17"/>
      <c r="N27" s="105" t="s">
        <v>46</v>
      </c>
      <c r="O27" s="84"/>
      <c r="P27" s="36"/>
      <c r="Q27" s="107">
        <v>1.5</v>
      </c>
      <c r="R27" s="112"/>
      <c r="S27" s="151">
        <v>1.5</v>
      </c>
      <c r="T27" s="119"/>
      <c r="U27" s="119"/>
      <c r="V27" s="119"/>
      <c r="Y27" s="236"/>
      <c r="Z27" s="236"/>
      <c r="AA27" s="236"/>
      <c r="AB27" s="236"/>
      <c r="AC27" s="236"/>
    </row>
    <row r="28" spans="2:29" ht="13.5" customHeight="1">
      <c r="B28" s="301" t="s">
        <v>22</v>
      </c>
      <c r="C28" s="301"/>
      <c r="D28" s="301"/>
      <c r="G28" s="17"/>
      <c r="M28" s="17"/>
      <c r="N28" s="108" t="s">
        <v>47</v>
      </c>
      <c r="O28" s="36"/>
      <c r="P28" s="36"/>
      <c r="Q28" s="102">
        <v>0</v>
      </c>
      <c r="R28" s="112"/>
      <c r="S28" s="102">
        <v>0</v>
      </c>
      <c r="T28" s="119"/>
      <c r="U28" s="119"/>
      <c r="V28" s="119"/>
      <c r="Y28" s="236"/>
      <c r="Z28" s="236"/>
      <c r="AA28" s="236"/>
      <c r="AB28" s="236"/>
      <c r="AC28" s="236"/>
    </row>
    <row r="29" spans="2:29" ht="16" customHeight="1">
      <c r="B29" s="301"/>
      <c r="C29" s="301"/>
      <c r="D29" s="301"/>
      <c r="E29" s="75">
        <v>0</v>
      </c>
      <c r="F29" s="75">
        <v>0</v>
      </c>
      <c r="G29" s="17"/>
      <c r="M29" s="17"/>
      <c r="N29" s="103" t="s">
        <v>48</v>
      </c>
      <c r="O29" s="83"/>
      <c r="P29" s="36"/>
      <c r="Q29" s="109">
        <f>SUM(Q30:Q33)</f>
        <v>0</v>
      </c>
      <c r="R29" s="148"/>
      <c r="S29" s="109">
        <f t="shared" ref="S29" si="1">SUM(S30:S33)</f>
        <v>0</v>
      </c>
      <c r="T29" s="119"/>
      <c r="U29" s="119"/>
      <c r="V29" s="119"/>
    </row>
    <row r="30" spans="2:29" ht="15.9" customHeight="1" thickBot="1">
      <c r="B30" s="17"/>
      <c r="C30" s="17"/>
      <c r="D30" s="130"/>
      <c r="E30" s="17"/>
      <c r="F30" s="17"/>
      <c r="G30" s="17"/>
      <c r="H30" s="239"/>
      <c r="I30" s="240"/>
      <c r="J30" s="240"/>
      <c r="K30" s="240"/>
      <c r="L30" s="240"/>
      <c r="M30" s="17"/>
      <c r="N30" s="292" t="s">
        <v>49</v>
      </c>
      <c r="O30" s="293"/>
      <c r="P30" s="294"/>
      <c r="Q30" s="102">
        <v>0</v>
      </c>
      <c r="R30" s="112"/>
      <c r="S30" s="102">
        <v>0</v>
      </c>
      <c r="T30" s="119"/>
      <c r="U30" s="119"/>
      <c r="V30" s="119"/>
    </row>
    <row r="31" spans="2:29" ht="14.15" customHeight="1">
      <c r="B31" s="153">
        <v>2026</v>
      </c>
      <c r="C31" s="243" t="s">
        <v>23</v>
      </c>
      <c r="D31" s="244"/>
      <c r="E31" s="86">
        <v>0</v>
      </c>
      <c r="F31" s="86">
        <v>0</v>
      </c>
      <c r="G31" s="30"/>
      <c r="H31" s="273" t="s">
        <v>13</v>
      </c>
      <c r="I31" s="274"/>
      <c r="J31" s="274"/>
      <c r="K31" s="274"/>
      <c r="L31" s="245"/>
      <c r="M31" s="17"/>
      <c r="N31" s="295" t="s">
        <v>50</v>
      </c>
      <c r="O31" s="296"/>
      <c r="P31" s="297"/>
      <c r="Q31" s="102">
        <v>0</v>
      </c>
      <c r="R31" s="112"/>
      <c r="S31" s="102">
        <v>0</v>
      </c>
      <c r="T31" s="119"/>
      <c r="U31" s="119"/>
      <c r="V31" s="119"/>
      <c r="Y31" s="16">
        <v>0</v>
      </c>
    </row>
    <row r="32" spans="2:29" ht="14.15" customHeight="1">
      <c r="B32" s="154">
        <f>B31+1</f>
        <v>2027</v>
      </c>
      <c r="C32" s="237" t="s">
        <v>126</v>
      </c>
      <c r="D32" s="238"/>
      <c r="E32" s="86">
        <v>0</v>
      </c>
      <c r="F32" s="86">
        <v>0</v>
      </c>
      <c r="G32" s="17"/>
      <c r="H32" s="275"/>
      <c r="I32" s="276"/>
      <c r="J32" s="276"/>
      <c r="K32" s="276"/>
      <c r="L32" s="246"/>
      <c r="M32" s="17"/>
      <c r="N32" s="295" t="s">
        <v>51</v>
      </c>
      <c r="O32" s="296"/>
      <c r="P32" s="297"/>
      <c r="Q32" s="102">
        <v>0</v>
      </c>
      <c r="R32" s="112"/>
      <c r="S32" s="102">
        <v>0</v>
      </c>
      <c r="T32" s="119"/>
      <c r="U32" s="119"/>
      <c r="V32" s="119"/>
      <c r="W32" s="16" t="s">
        <v>1</v>
      </c>
      <c r="Y32" s="16" t="s">
        <v>3</v>
      </c>
    </row>
    <row r="33" spans="2:29" ht="14.15" customHeight="1">
      <c r="B33" s="154">
        <f t="shared" ref="B33:B60" si="2">B32+1</f>
        <v>2028</v>
      </c>
      <c r="C33" s="237" t="s">
        <v>127</v>
      </c>
      <c r="D33" s="238"/>
      <c r="E33" s="86">
        <v>0</v>
      </c>
      <c r="F33" s="86">
        <v>0</v>
      </c>
      <c r="G33" s="17"/>
      <c r="H33" s="132"/>
      <c r="L33" s="139"/>
      <c r="M33" s="17"/>
      <c r="N33" s="295" t="s">
        <v>52</v>
      </c>
      <c r="O33" s="296"/>
      <c r="P33" s="297"/>
      <c r="Q33" s="102">
        <v>0</v>
      </c>
      <c r="R33" s="112"/>
      <c r="S33" s="102">
        <v>0</v>
      </c>
      <c r="T33" s="119"/>
      <c r="U33" s="119"/>
      <c r="V33" s="119"/>
      <c r="Y33" s="241"/>
      <c r="Z33" s="242"/>
      <c r="AA33" s="242"/>
      <c r="AB33" s="242"/>
      <c r="AC33" s="242"/>
    </row>
    <row r="34" spans="2:29" ht="14.15" customHeight="1" thickBot="1">
      <c r="B34" s="154">
        <f t="shared" si="2"/>
        <v>2029</v>
      </c>
      <c r="C34" s="237" t="s">
        <v>128</v>
      </c>
      <c r="D34" s="238"/>
      <c r="E34" s="86">
        <v>0</v>
      </c>
      <c r="F34" s="86">
        <v>0</v>
      </c>
      <c r="G34" s="17"/>
      <c r="H34" s="302" t="s">
        <v>30</v>
      </c>
      <c r="I34" s="303"/>
      <c r="J34" s="167" t="str">
        <f>E21</f>
        <v>Investering 1.</v>
      </c>
      <c r="K34" s="167" t="str">
        <f>F21</f>
        <v>Investering 2.</v>
      </c>
      <c r="L34" s="133"/>
      <c r="N34" s="103" t="s">
        <v>53</v>
      </c>
      <c r="O34" s="83"/>
      <c r="P34" s="36"/>
      <c r="Q34" s="104">
        <f>SUM(Q35:Q41)</f>
        <v>0</v>
      </c>
      <c r="R34" s="147"/>
      <c r="S34" s="104">
        <f t="shared" ref="S34" si="3">SUM(S35:S41)</f>
        <v>0</v>
      </c>
      <c r="T34" s="119"/>
      <c r="U34" s="119"/>
      <c r="V34" s="119"/>
      <c r="Y34" s="242"/>
      <c r="Z34" s="242"/>
      <c r="AA34" s="242"/>
      <c r="AB34" s="242"/>
      <c r="AC34" s="242"/>
    </row>
    <row r="35" spans="2:29" ht="14.15" customHeight="1" thickBot="1">
      <c r="B35" s="155">
        <f t="shared" si="2"/>
        <v>2030</v>
      </c>
      <c r="C35" s="243" t="s">
        <v>129</v>
      </c>
      <c r="D35" s="244"/>
      <c r="E35" s="86">
        <v>0</v>
      </c>
      <c r="F35" s="86">
        <v>0</v>
      </c>
      <c r="G35" s="17"/>
      <c r="H35" s="302"/>
      <c r="I35" s="303"/>
      <c r="J35" s="85">
        <f>IF(E29=0,0,E29+NPV(E22,E31,E32,E33,E34,E35,E36,E37,E38,E39,E40,E41,E42,E43,E44,E45,E46,E47,E48,E49,E50,E51,E52,E53,E54,E55,E56,E57,E58,E59,E60))</f>
        <v>0</v>
      </c>
      <c r="K35" s="85">
        <f>IF(F29=0,0,F29+NPV(F22,F31,F32,F33,F34,F35,F36,F37,F38,F39,F40,F41,F42,F43,F44,F45,F46,F47,F48,F49,F50,F51,F52,F53,F54,F55,F56,F57,F58,F59,F60))</f>
        <v>0</v>
      </c>
      <c r="L35" s="170" t="s">
        <v>4</v>
      </c>
      <c r="M35" s="17"/>
      <c r="N35" s="110" t="s">
        <v>54</v>
      </c>
      <c r="O35" s="36"/>
      <c r="P35" s="36"/>
      <c r="Q35" s="102">
        <v>0</v>
      </c>
      <c r="R35" s="112"/>
      <c r="S35" s="102">
        <v>0</v>
      </c>
      <c r="T35" s="119"/>
      <c r="U35" s="119"/>
      <c r="V35" s="119"/>
    </row>
    <row r="36" spans="2:29" ht="14.15" customHeight="1" thickBot="1">
      <c r="B36" s="154">
        <f t="shared" si="2"/>
        <v>2031</v>
      </c>
      <c r="C36" s="237" t="s">
        <v>130</v>
      </c>
      <c r="D36" s="238"/>
      <c r="E36" s="86">
        <v>0</v>
      </c>
      <c r="F36" s="86">
        <v>0</v>
      </c>
      <c r="G36" s="17"/>
      <c r="H36" s="134"/>
      <c r="I36" s="135"/>
      <c r="J36" s="135"/>
      <c r="K36" s="135"/>
      <c r="L36" s="136"/>
      <c r="M36" s="17"/>
      <c r="N36" s="110" t="s">
        <v>55</v>
      </c>
      <c r="O36" s="36"/>
      <c r="P36" s="36"/>
      <c r="Q36" s="102">
        <v>0</v>
      </c>
      <c r="R36" s="112"/>
      <c r="S36" s="102">
        <v>0</v>
      </c>
      <c r="T36" s="119"/>
      <c r="U36" s="119"/>
      <c r="V36" s="119"/>
    </row>
    <row r="37" spans="2:29" ht="14.15" customHeight="1">
      <c r="B37" s="154">
        <f t="shared" si="2"/>
        <v>2032</v>
      </c>
      <c r="C37" s="237" t="s">
        <v>131</v>
      </c>
      <c r="D37" s="238"/>
      <c r="E37" s="86">
        <v>0</v>
      </c>
      <c r="F37" s="86">
        <v>0</v>
      </c>
      <c r="G37" s="17"/>
      <c r="H37" s="249" t="s">
        <v>14</v>
      </c>
      <c r="I37" s="250"/>
      <c r="J37" s="250"/>
      <c r="K37" s="250"/>
      <c r="L37" s="247"/>
      <c r="M37" s="17"/>
      <c r="N37" s="253" t="s">
        <v>56</v>
      </c>
      <c r="O37" s="254"/>
      <c r="P37" s="255"/>
      <c r="Q37" s="102">
        <v>0</v>
      </c>
      <c r="R37" s="112">
        <v>0</v>
      </c>
      <c r="S37" s="102">
        <v>0</v>
      </c>
      <c r="T37" s="119"/>
      <c r="U37" s="119"/>
      <c r="V37" s="119"/>
    </row>
    <row r="38" spans="2:29" ht="14.15" customHeight="1">
      <c r="B38" s="154">
        <f t="shared" si="2"/>
        <v>2033</v>
      </c>
      <c r="C38" s="237" t="s">
        <v>132</v>
      </c>
      <c r="D38" s="238"/>
      <c r="E38" s="86">
        <v>0</v>
      </c>
      <c r="F38" s="86">
        <v>0</v>
      </c>
      <c r="G38" s="17"/>
      <c r="H38" s="251"/>
      <c r="I38" s="252"/>
      <c r="J38" s="252"/>
      <c r="K38" s="252"/>
      <c r="L38" s="248"/>
      <c r="M38" s="17"/>
      <c r="N38" s="253" t="s">
        <v>57</v>
      </c>
      <c r="O38" s="254"/>
      <c r="P38" s="255"/>
      <c r="Q38" s="102">
        <v>0</v>
      </c>
      <c r="R38" s="112"/>
      <c r="S38" s="102">
        <v>0</v>
      </c>
      <c r="T38" s="119"/>
      <c r="U38" s="119"/>
      <c r="V38" s="119"/>
    </row>
    <row r="39" spans="2:29" ht="14.15" customHeight="1">
      <c r="B39" s="154">
        <f t="shared" si="2"/>
        <v>2034</v>
      </c>
      <c r="C39" s="237" t="s">
        <v>133</v>
      </c>
      <c r="D39" s="238"/>
      <c r="E39" s="86">
        <v>0</v>
      </c>
      <c r="F39" s="86">
        <v>0</v>
      </c>
      <c r="G39" s="17"/>
      <c r="H39" s="132"/>
      <c r="L39" s="133"/>
      <c r="M39" s="17"/>
      <c r="N39" s="253" t="s">
        <v>58</v>
      </c>
      <c r="O39" s="254"/>
      <c r="P39" s="255"/>
      <c r="Q39" s="102">
        <v>0</v>
      </c>
      <c r="R39" s="112">
        <v>0</v>
      </c>
      <c r="S39" s="102">
        <v>0</v>
      </c>
      <c r="T39" s="119"/>
      <c r="U39" s="119"/>
      <c r="V39" s="119"/>
    </row>
    <row r="40" spans="2:29" ht="14.15" customHeight="1" thickBot="1">
      <c r="B40" s="155">
        <f t="shared" si="2"/>
        <v>2035</v>
      </c>
      <c r="C40" s="243" t="s">
        <v>134</v>
      </c>
      <c r="D40" s="244"/>
      <c r="E40" s="86">
        <v>0</v>
      </c>
      <c r="F40" s="86">
        <v>0</v>
      </c>
      <c r="G40" s="17"/>
      <c r="H40" s="302" t="s">
        <v>32</v>
      </c>
      <c r="I40" s="303"/>
      <c r="J40" s="167" t="str">
        <f>E21</f>
        <v>Investering 1.</v>
      </c>
      <c r="K40" s="167" t="str">
        <f>F21</f>
        <v>Investering 2.</v>
      </c>
      <c r="L40" s="133"/>
      <c r="M40" s="17"/>
      <c r="N40" s="253" t="s">
        <v>59</v>
      </c>
      <c r="O40" s="254"/>
      <c r="P40" s="255"/>
      <c r="Q40" s="102">
        <v>0</v>
      </c>
      <c r="R40" s="112">
        <v>0</v>
      </c>
      <c r="S40" s="102">
        <v>0</v>
      </c>
      <c r="T40" s="119"/>
      <c r="U40" s="119"/>
      <c r="V40" s="119"/>
      <c r="Y40" s="143"/>
      <c r="Z40" s="97"/>
      <c r="AA40" s="97"/>
      <c r="AB40" s="97"/>
      <c r="AC40" s="144"/>
    </row>
    <row r="41" spans="2:29" ht="14.15" customHeight="1" thickBot="1">
      <c r="B41" s="154">
        <f t="shared" si="2"/>
        <v>2036</v>
      </c>
      <c r="C41" s="237" t="s">
        <v>135</v>
      </c>
      <c r="D41" s="238"/>
      <c r="E41" s="86">
        <v>0</v>
      </c>
      <c r="F41" s="86">
        <v>0</v>
      </c>
      <c r="G41" s="17"/>
      <c r="H41" s="302"/>
      <c r="I41" s="303"/>
      <c r="J41" s="87">
        <f>IF(E31=0,0,IRR(E29:E60))</f>
        <v>0</v>
      </c>
      <c r="K41" s="87">
        <f>IF(F31=0,0,IRR(F29:F60))</f>
        <v>0</v>
      </c>
      <c r="L41" s="170"/>
      <c r="N41" s="253" t="s">
        <v>60</v>
      </c>
      <c r="O41" s="254"/>
      <c r="P41" s="255"/>
      <c r="Q41" s="102">
        <v>0</v>
      </c>
      <c r="R41" s="112"/>
      <c r="S41" s="102">
        <v>0</v>
      </c>
      <c r="T41" s="119"/>
      <c r="U41" s="119"/>
      <c r="V41" s="119"/>
      <c r="Y41" s="145"/>
      <c r="Z41" s="95"/>
      <c r="AA41" s="95"/>
      <c r="AB41" s="95"/>
      <c r="AC41" s="146"/>
    </row>
    <row r="42" spans="2:29" ht="14.15" customHeight="1" thickBot="1">
      <c r="B42" s="154">
        <f t="shared" si="2"/>
        <v>2037</v>
      </c>
      <c r="C42" s="237" t="s">
        <v>136</v>
      </c>
      <c r="D42" s="238"/>
      <c r="E42" s="86">
        <v>0</v>
      </c>
      <c r="F42" s="86">
        <v>0</v>
      </c>
      <c r="G42" s="17"/>
      <c r="H42" s="90"/>
      <c r="I42" s="127"/>
      <c r="J42" s="127"/>
      <c r="K42" s="127"/>
      <c r="L42" s="91"/>
      <c r="N42" s="172" t="s">
        <v>61</v>
      </c>
      <c r="O42" s="173"/>
      <c r="P42" s="174"/>
      <c r="Q42" s="111">
        <f>Q23+Q24+Q28+Q29+Q34</f>
        <v>0</v>
      </c>
      <c r="R42" s="149"/>
      <c r="S42" s="111">
        <f>S23+S24+S28+S29+S34</f>
        <v>0</v>
      </c>
      <c r="T42" s="119"/>
      <c r="U42" s="119"/>
      <c r="V42" s="119"/>
    </row>
    <row r="43" spans="2:29" ht="14.15" customHeight="1" thickBot="1">
      <c r="B43" s="154">
        <f t="shared" si="2"/>
        <v>2038</v>
      </c>
      <c r="C43" s="237" t="s">
        <v>137</v>
      </c>
      <c r="D43" s="238"/>
      <c r="E43" s="86">
        <v>0</v>
      </c>
      <c r="F43" s="86">
        <v>0</v>
      </c>
      <c r="G43" s="17"/>
      <c r="H43" s="249" t="s">
        <v>15</v>
      </c>
      <c r="I43" s="250"/>
      <c r="J43" s="250"/>
      <c r="K43" s="250"/>
      <c r="L43" s="247"/>
      <c r="N43" s="175" t="s">
        <v>40</v>
      </c>
      <c r="O43" s="176"/>
      <c r="P43" s="176"/>
      <c r="Q43" s="117">
        <f>Q22-Q42</f>
        <v>0</v>
      </c>
      <c r="R43" s="150"/>
      <c r="S43" s="117">
        <f>S22-S42</f>
        <v>0</v>
      </c>
      <c r="T43" s="119"/>
      <c r="U43" s="119"/>
      <c r="V43" s="119"/>
    </row>
    <row r="44" spans="2:29" ht="14.15" customHeight="1">
      <c r="B44" s="154">
        <f t="shared" si="2"/>
        <v>2039</v>
      </c>
      <c r="C44" s="237" t="s">
        <v>138</v>
      </c>
      <c r="D44" s="238"/>
      <c r="E44" s="86">
        <v>0</v>
      </c>
      <c r="F44" s="86">
        <v>0</v>
      </c>
      <c r="G44" s="17"/>
      <c r="H44" s="251"/>
      <c r="I44" s="252"/>
      <c r="J44" s="252"/>
      <c r="K44" s="252"/>
      <c r="L44" s="248"/>
      <c r="T44" s="163"/>
      <c r="U44" s="163"/>
      <c r="V44" s="163"/>
    </row>
    <row r="45" spans="2:29" ht="14.15" customHeight="1">
      <c r="B45" s="155">
        <f t="shared" si="2"/>
        <v>2040</v>
      </c>
      <c r="C45" s="243" t="s">
        <v>139</v>
      </c>
      <c r="D45" s="244"/>
      <c r="E45" s="86">
        <v>0</v>
      </c>
      <c r="F45" s="86">
        <v>0</v>
      </c>
      <c r="G45" s="17"/>
      <c r="H45" s="132"/>
      <c r="L45" s="133"/>
      <c r="N45" s="177" t="s">
        <v>39</v>
      </c>
      <c r="O45" s="177"/>
      <c r="P45" s="177"/>
      <c r="Q45" s="177"/>
      <c r="R45" s="177"/>
      <c r="S45" s="177"/>
      <c r="T45" s="177"/>
      <c r="U45" s="177"/>
      <c r="V45" s="177"/>
    </row>
    <row r="46" spans="2:29" ht="14.15" customHeight="1" thickBot="1">
      <c r="B46" s="154">
        <f t="shared" si="2"/>
        <v>2041</v>
      </c>
      <c r="C46" s="237" t="s">
        <v>140</v>
      </c>
      <c r="D46" s="238"/>
      <c r="E46" s="86">
        <v>0</v>
      </c>
      <c r="F46" s="86">
        <v>0</v>
      </c>
      <c r="G46" s="17"/>
      <c r="H46" s="302" t="s">
        <v>33</v>
      </c>
      <c r="I46" s="304"/>
      <c r="J46" s="138" t="str">
        <f>E21</f>
        <v>Investering 1.</v>
      </c>
      <c r="K46" s="138" t="str">
        <f>F21</f>
        <v>Investering 2.</v>
      </c>
      <c r="L46" s="96"/>
      <c r="N46" s="121"/>
      <c r="O46" s="121"/>
      <c r="P46" s="121"/>
      <c r="Q46" s="121"/>
      <c r="R46" s="121"/>
      <c r="S46" s="121"/>
      <c r="T46" s="121"/>
      <c r="U46" s="121"/>
      <c r="V46" s="121"/>
    </row>
    <row r="47" spans="2:29" ht="14.15" customHeight="1" thickBot="1">
      <c r="B47" s="154">
        <f t="shared" si="2"/>
        <v>2042</v>
      </c>
      <c r="C47" s="237" t="s">
        <v>141</v>
      </c>
      <c r="D47" s="238"/>
      <c r="E47" s="86">
        <v>0</v>
      </c>
      <c r="F47" s="86">
        <v>0</v>
      </c>
      <c r="H47" s="305"/>
      <c r="I47" s="304"/>
      <c r="J47" s="85">
        <f>IF(E24=0,0,IF(E26&gt;0,0,(E61/E24)-PMT(E22,E24,E29)))</f>
        <v>0</v>
      </c>
      <c r="K47" s="85">
        <f>IF(F24=0,0,IF(F26&gt;0,0,(F61/F24)-PMT(F22,F24,F29)))</f>
        <v>0</v>
      </c>
      <c r="L47" s="170" t="s">
        <v>4</v>
      </c>
      <c r="N47" s="171"/>
      <c r="O47" s="171"/>
      <c r="P47" s="171"/>
      <c r="Q47" s="171"/>
      <c r="R47" s="171"/>
      <c r="S47" s="171"/>
      <c r="T47" s="171"/>
      <c r="U47" s="171"/>
      <c r="V47" s="171"/>
    </row>
    <row r="48" spans="2:29" ht="14.15" customHeight="1" thickBot="1">
      <c r="B48" s="154">
        <f t="shared" si="2"/>
        <v>2043</v>
      </c>
      <c r="C48" s="237" t="s">
        <v>142</v>
      </c>
      <c r="D48" s="238"/>
      <c r="E48" s="86">
        <v>0</v>
      </c>
      <c r="F48" s="86">
        <v>0</v>
      </c>
      <c r="H48" s="132"/>
      <c r="L48" s="133"/>
      <c r="N48" s="279"/>
      <c r="O48" s="279"/>
      <c r="P48" s="279"/>
      <c r="Q48" s="279"/>
      <c r="R48" s="279"/>
      <c r="S48" s="279"/>
      <c r="T48" s="279"/>
      <c r="U48" s="279"/>
      <c r="V48" s="279"/>
    </row>
    <row r="49" spans="2:29" ht="14.15" customHeight="1">
      <c r="B49" s="154">
        <f t="shared" si="2"/>
        <v>2044</v>
      </c>
      <c r="C49" s="237" t="s">
        <v>143</v>
      </c>
      <c r="D49" s="238"/>
      <c r="E49" s="86">
        <v>0</v>
      </c>
      <c r="F49" s="86">
        <v>0</v>
      </c>
      <c r="H49" s="249" t="s">
        <v>16</v>
      </c>
      <c r="I49" s="250"/>
      <c r="J49" s="250"/>
      <c r="K49" s="250"/>
      <c r="L49" s="247"/>
      <c r="N49" s="181"/>
      <c r="O49" s="181"/>
      <c r="P49" s="181"/>
      <c r="Q49" s="181"/>
      <c r="R49" s="181"/>
      <c r="S49" s="181"/>
      <c r="T49" s="181"/>
      <c r="U49" s="181"/>
      <c r="V49" s="181"/>
      <c r="Y49" s="277"/>
      <c r="Z49" s="277"/>
      <c r="AA49" s="277"/>
      <c r="AB49" s="277"/>
      <c r="AC49" s="277"/>
    </row>
    <row r="50" spans="2:29" ht="14.15" customHeight="1">
      <c r="B50" s="156">
        <f t="shared" si="2"/>
        <v>2045</v>
      </c>
      <c r="C50" s="243" t="s">
        <v>144</v>
      </c>
      <c r="D50" s="244"/>
      <c r="E50" s="86">
        <v>0</v>
      </c>
      <c r="F50" s="86">
        <v>0</v>
      </c>
      <c r="H50" s="251"/>
      <c r="I50" s="252"/>
      <c r="J50" s="252"/>
      <c r="K50" s="252"/>
      <c r="L50" s="248"/>
      <c r="N50" s="171">
        <v>0</v>
      </c>
      <c r="O50" s="171"/>
      <c r="P50" s="171"/>
      <c r="Q50" s="171"/>
      <c r="R50" s="171"/>
      <c r="S50" s="171"/>
      <c r="T50" s="171"/>
      <c r="U50" s="171"/>
      <c r="V50" s="171"/>
      <c r="Y50" s="278"/>
      <c r="Z50" s="278"/>
      <c r="AA50" s="278"/>
      <c r="AB50" s="278"/>
      <c r="AC50" s="278"/>
    </row>
    <row r="51" spans="2:29" ht="14.15" customHeight="1">
      <c r="B51" s="157">
        <f t="shared" si="2"/>
        <v>2046</v>
      </c>
      <c r="C51" s="237" t="s">
        <v>145</v>
      </c>
      <c r="D51" s="238"/>
      <c r="E51" s="86">
        <v>0</v>
      </c>
      <c r="F51" s="86">
        <v>0</v>
      </c>
      <c r="H51" s="93"/>
      <c r="I51" s="131"/>
      <c r="L51" s="94"/>
      <c r="N51" s="171"/>
      <c r="O51" s="171"/>
      <c r="P51" s="171"/>
      <c r="Q51" s="171"/>
      <c r="R51" s="171"/>
      <c r="S51" s="171"/>
      <c r="T51" s="171"/>
      <c r="U51" s="171"/>
      <c r="V51" s="171"/>
      <c r="Y51" s="277"/>
      <c r="Z51" s="277"/>
      <c r="AA51" s="277"/>
      <c r="AB51" s="277"/>
      <c r="AC51" s="277"/>
    </row>
    <row r="52" spans="2:29" ht="14.15" customHeight="1" thickBot="1">
      <c r="B52" s="157">
        <f t="shared" si="2"/>
        <v>2047</v>
      </c>
      <c r="C52" s="237" t="s">
        <v>146</v>
      </c>
      <c r="D52" s="238"/>
      <c r="E52" s="86">
        <v>0</v>
      </c>
      <c r="F52" s="86">
        <v>0</v>
      </c>
      <c r="H52" s="280" t="s">
        <v>34</v>
      </c>
      <c r="I52" s="281"/>
      <c r="J52" s="165" t="str">
        <f>E21</f>
        <v>Investering 1.</v>
      </c>
      <c r="K52" s="165" t="str">
        <f>F21</f>
        <v>Investering 2.</v>
      </c>
      <c r="L52" s="133"/>
      <c r="N52" s="171">
        <v>0</v>
      </c>
      <c r="O52" s="171"/>
      <c r="P52" s="171"/>
      <c r="Q52" s="171"/>
      <c r="R52" s="171"/>
      <c r="S52" s="171"/>
      <c r="T52" s="171"/>
      <c r="U52" s="171"/>
      <c r="V52" s="171"/>
      <c r="Y52" s="277"/>
      <c r="Z52" s="277"/>
      <c r="AA52" s="277"/>
      <c r="AB52" s="277"/>
      <c r="AC52" s="277"/>
    </row>
    <row r="53" spans="2:29" ht="14.15" customHeight="1" thickBot="1">
      <c r="B53" s="157">
        <f t="shared" si="2"/>
        <v>2048</v>
      </c>
      <c r="C53" s="237" t="s">
        <v>147</v>
      </c>
      <c r="D53" s="238"/>
      <c r="E53" s="86">
        <v>0</v>
      </c>
      <c r="F53" s="86">
        <v>0</v>
      </c>
      <c r="H53" s="280"/>
      <c r="I53" s="281"/>
      <c r="J53" s="88">
        <f>IF(E24=0,0,-E29/((E61-E26)/E24))</f>
        <v>0</v>
      </c>
      <c r="K53" s="88">
        <f>IF(F24=0,0,-F29/((F61-F26)/F24))</f>
        <v>0</v>
      </c>
      <c r="L53" s="170" t="s">
        <v>37</v>
      </c>
      <c r="N53" s="171">
        <v>0</v>
      </c>
      <c r="O53" s="171"/>
      <c r="P53" s="171"/>
      <c r="Q53" s="171"/>
      <c r="R53" s="171"/>
      <c r="S53" s="171"/>
      <c r="T53" s="171"/>
      <c r="U53" s="171"/>
      <c r="V53" s="171"/>
    </row>
    <row r="54" spans="2:29" ht="14.15" customHeight="1" thickBot="1">
      <c r="B54" s="157">
        <f t="shared" si="2"/>
        <v>2049</v>
      </c>
      <c r="C54" s="237" t="s">
        <v>148</v>
      </c>
      <c r="D54" s="238"/>
      <c r="E54" s="86">
        <v>0</v>
      </c>
      <c r="F54" s="86">
        <v>0</v>
      </c>
      <c r="H54" s="187"/>
      <c r="I54" s="188"/>
      <c r="J54" s="135"/>
      <c r="K54" s="135"/>
      <c r="L54" s="136"/>
      <c r="N54" s="171"/>
      <c r="O54" s="171"/>
      <c r="P54" s="171"/>
      <c r="Q54" s="171"/>
      <c r="R54" s="171"/>
      <c r="S54" s="171"/>
      <c r="T54" s="171"/>
      <c r="U54" s="171"/>
      <c r="V54" s="171"/>
    </row>
    <row r="55" spans="2:29" ht="14.15" customHeight="1">
      <c r="B55" s="158">
        <f t="shared" si="2"/>
        <v>2050</v>
      </c>
      <c r="C55" s="243" t="s">
        <v>149</v>
      </c>
      <c r="D55" s="244"/>
      <c r="E55" s="86">
        <v>0</v>
      </c>
      <c r="F55" s="86">
        <v>0</v>
      </c>
      <c r="G55" s="17"/>
      <c r="H55" s="273" t="s">
        <v>17</v>
      </c>
      <c r="I55" s="274"/>
      <c r="J55" s="274"/>
      <c r="K55" s="274"/>
      <c r="L55" s="245"/>
      <c r="N55" s="171">
        <v>0</v>
      </c>
      <c r="O55" s="171"/>
      <c r="P55" s="171"/>
      <c r="Q55" s="171"/>
      <c r="R55" s="171"/>
      <c r="S55" s="171"/>
      <c r="T55" s="171"/>
      <c r="U55" s="171"/>
      <c r="V55" s="171"/>
    </row>
    <row r="56" spans="2:29" ht="14.15" customHeight="1">
      <c r="B56" s="157">
        <f t="shared" si="2"/>
        <v>2051</v>
      </c>
      <c r="C56" s="237" t="s">
        <v>24</v>
      </c>
      <c r="D56" s="238"/>
      <c r="E56" s="86">
        <v>0</v>
      </c>
      <c r="F56" s="86">
        <v>0</v>
      </c>
      <c r="G56" s="17"/>
      <c r="H56" s="275"/>
      <c r="I56" s="276"/>
      <c r="J56" s="276"/>
      <c r="K56" s="276"/>
      <c r="L56" s="246"/>
      <c r="N56" s="171"/>
      <c r="O56" s="171"/>
      <c r="P56" s="171"/>
      <c r="Q56" s="171"/>
      <c r="R56" s="171"/>
      <c r="S56" s="171"/>
      <c r="T56" s="171"/>
      <c r="U56" s="171"/>
      <c r="V56" s="171"/>
    </row>
    <row r="57" spans="2:29" ht="14.15" customHeight="1">
      <c r="B57" s="157">
        <f t="shared" si="2"/>
        <v>2052</v>
      </c>
      <c r="C57" s="237" t="s">
        <v>25</v>
      </c>
      <c r="D57" s="238"/>
      <c r="E57" s="86">
        <v>0</v>
      </c>
      <c r="F57" s="86">
        <v>0</v>
      </c>
      <c r="G57" s="17"/>
      <c r="H57" s="132"/>
      <c r="L57" s="133"/>
      <c r="N57" s="171"/>
      <c r="O57" s="171"/>
      <c r="P57" s="171"/>
      <c r="Q57" s="171"/>
      <c r="R57" s="171"/>
      <c r="S57" s="171"/>
      <c r="T57" s="171"/>
      <c r="U57" s="171"/>
      <c r="V57" s="171"/>
    </row>
    <row r="58" spans="2:29" ht="14.15" customHeight="1" thickBot="1">
      <c r="B58" s="157">
        <f t="shared" si="2"/>
        <v>2053</v>
      </c>
      <c r="C58" s="237" t="s">
        <v>26</v>
      </c>
      <c r="D58" s="238"/>
      <c r="E58" s="86">
        <v>0</v>
      </c>
      <c r="F58" s="86">
        <v>0</v>
      </c>
      <c r="G58" s="17"/>
      <c r="H58" s="287" t="s">
        <v>35</v>
      </c>
      <c r="I58" s="288"/>
      <c r="J58" s="138" t="str">
        <f>E21</f>
        <v>Investering 1.</v>
      </c>
      <c r="K58" s="138" t="str">
        <f>F21</f>
        <v>Investering 2.</v>
      </c>
      <c r="L58" s="120"/>
      <c r="N58" s="171"/>
      <c r="O58" s="171"/>
      <c r="P58" s="171"/>
      <c r="Q58" s="171"/>
      <c r="R58" s="171"/>
      <c r="S58" s="171"/>
      <c r="T58" s="171"/>
      <c r="U58" s="171"/>
      <c r="V58" s="171"/>
    </row>
    <row r="59" spans="2:29" ht="14.15" customHeight="1" thickBot="1">
      <c r="B59" s="157">
        <f t="shared" si="2"/>
        <v>2054</v>
      </c>
      <c r="C59" s="237" t="s">
        <v>27</v>
      </c>
      <c r="D59" s="238"/>
      <c r="E59" s="86">
        <v>0</v>
      </c>
      <c r="F59" s="86">
        <v>0</v>
      </c>
      <c r="G59" s="17"/>
      <c r="H59" s="287"/>
      <c r="I59" s="288"/>
      <c r="J59" s="87">
        <f>IF(E24=0,0,((E61-E26)/E24-(-E29-E26)/E24)/((-E29+E26)/2))</f>
        <v>0</v>
      </c>
      <c r="K59" s="87">
        <f>IF(F24=0,0,((F61-F26)/F24-(-F29-F26)/F24)/((-F29+F26)/2))</f>
        <v>0</v>
      </c>
      <c r="L59" s="169"/>
      <c r="N59" s="171"/>
      <c r="O59" s="171"/>
      <c r="P59" s="171"/>
      <c r="Q59" s="171"/>
      <c r="R59" s="171"/>
      <c r="S59" s="171"/>
      <c r="T59" s="171"/>
      <c r="U59" s="171"/>
      <c r="V59" s="171"/>
      <c r="Y59" s="283"/>
      <c r="Z59" s="282"/>
      <c r="AA59" s="282"/>
      <c r="AB59" s="282"/>
      <c r="AC59" s="282"/>
    </row>
    <row r="60" spans="2:29" ht="14.15" customHeight="1" thickBot="1">
      <c r="B60" s="157">
        <f t="shared" si="2"/>
        <v>2055</v>
      </c>
      <c r="C60" s="237" t="s">
        <v>28</v>
      </c>
      <c r="D60" s="238"/>
      <c r="E60" s="86">
        <v>0</v>
      </c>
      <c r="F60" s="86">
        <v>0</v>
      </c>
      <c r="G60" s="17"/>
      <c r="H60" s="134"/>
      <c r="I60" s="135"/>
      <c r="J60" s="135"/>
      <c r="K60" s="135"/>
      <c r="L60" s="136"/>
      <c r="N60" s="171"/>
      <c r="O60" s="171"/>
      <c r="P60" s="171"/>
      <c r="Q60" s="171"/>
      <c r="R60" s="171"/>
      <c r="S60" s="171"/>
      <c r="T60" s="171"/>
      <c r="U60" s="171"/>
      <c r="V60" s="171"/>
      <c r="Y60" s="282"/>
      <c r="Z60" s="282"/>
      <c r="AA60" s="282"/>
      <c r="AB60" s="129"/>
      <c r="AC60" s="129"/>
    </row>
    <row r="61" spans="2:29" ht="19.3" customHeight="1">
      <c r="B61" s="17"/>
      <c r="C61" s="284" t="s">
        <v>38</v>
      </c>
      <c r="D61" s="285"/>
      <c r="E61" s="124">
        <f>SUM(E31:E60)</f>
        <v>0</v>
      </c>
      <c r="F61" s="124">
        <f>SUM(F31:F60)</f>
        <v>0</v>
      </c>
      <c r="G61" s="17"/>
      <c r="N61" s="171"/>
      <c r="O61" s="171"/>
      <c r="P61" s="171"/>
      <c r="Q61" s="171"/>
      <c r="R61" s="171"/>
      <c r="S61" s="171"/>
      <c r="T61" s="171"/>
      <c r="U61" s="171"/>
      <c r="V61" s="171"/>
      <c r="Y61" s="283"/>
      <c r="Z61" s="282"/>
      <c r="AA61" s="282"/>
      <c r="AB61" s="282"/>
      <c r="AC61" s="282"/>
    </row>
    <row r="62" spans="2:29" ht="5.25" customHeight="1">
      <c r="C62" s="17"/>
      <c r="D62" s="17"/>
      <c r="E62" s="17"/>
      <c r="F62" s="17"/>
      <c r="G62" s="17"/>
      <c r="N62" s="171"/>
      <c r="O62" s="171"/>
      <c r="P62" s="171"/>
      <c r="Q62" s="171"/>
      <c r="R62" s="171"/>
      <c r="S62" s="171"/>
      <c r="T62" s="171"/>
      <c r="U62" s="171"/>
      <c r="V62" s="171"/>
    </row>
    <row r="63" spans="2:29" ht="12.65" customHeight="1">
      <c r="C63" s="17"/>
      <c r="D63" s="17"/>
      <c r="E63" s="17"/>
      <c r="F63" s="17"/>
      <c r="G63" s="17"/>
      <c r="H63" s="137"/>
      <c r="I63" s="92"/>
      <c r="J63" s="92"/>
      <c r="K63" s="72" t="s">
        <v>36</v>
      </c>
      <c r="N63" s="171"/>
      <c r="O63" s="171"/>
      <c r="P63" s="171"/>
      <c r="Q63" s="171"/>
      <c r="R63" s="171"/>
      <c r="S63" s="171"/>
      <c r="T63" s="171"/>
      <c r="U63" s="171"/>
      <c r="V63" s="171"/>
    </row>
    <row r="64" spans="2:29" ht="12.65" customHeight="1">
      <c r="C64" s="17"/>
      <c r="D64" s="17"/>
      <c r="E64" s="17"/>
      <c r="F64" s="17"/>
      <c r="G64" s="17"/>
      <c r="I64" s="69"/>
      <c r="J64" s="69"/>
      <c r="K64" s="89"/>
      <c r="N64" s="171"/>
      <c r="O64" s="171"/>
      <c r="P64" s="171"/>
      <c r="Q64" s="171"/>
      <c r="R64" s="171"/>
      <c r="S64" s="171"/>
      <c r="T64" s="171"/>
      <c r="U64" s="171"/>
      <c r="V64" s="171"/>
    </row>
    <row r="65" spans="2:22" ht="12.65" customHeight="1">
      <c r="C65" s="17"/>
      <c r="D65" s="17"/>
      <c r="E65" s="17"/>
      <c r="F65" s="17"/>
      <c r="G65" s="17"/>
      <c r="I65" s="69"/>
      <c r="J65" s="69"/>
      <c r="K65" s="69"/>
      <c r="N65" s="286"/>
      <c r="O65" s="286"/>
      <c r="P65" s="286"/>
      <c r="Q65" s="286"/>
      <c r="R65" s="286"/>
      <c r="S65" s="286"/>
      <c r="T65" s="286"/>
      <c r="U65" s="286"/>
      <c r="V65" s="286"/>
    </row>
    <row r="66" spans="2:22" ht="12.65" customHeight="1">
      <c r="C66" s="17"/>
      <c r="D66" s="17"/>
      <c r="E66" s="17"/>
      <c r="F66" s="17"/>
      <c r="G66" s="17"/>
      <c r="I66" s="69"/>
      <c r="J66" s="69"/>
      <c r="K66" s="69"/>
      <c r="N66" s="286"/>
      <c r="O66" s="286"/>
      <c r="P66" s="286"/>
      <c r="Q66" s="286"/>
      <c r="R66" s="286"/>
      <c r="S66" s="286"/>
      <c r="T66" s="286"/>
      <c r="U66" s="286"/>
      <c r="V66" s="286"/>
    </row>
    <row r="67" spans="2:22" ht="12.65" customHeight="1">
      <c r="C67" s="17"/>
      <c r="D67" s="17"/>
      <c r="E67" s="31"/>
      <c r="F67" s="31"/>
      <c r="G67" s="31"/>
      <c r="H67" s="17"/>
      <c r="I67" s="42"/>
      <c r="J67" s="42"/>
      <c r="K67" s="42"/>
      <c r="L67" s="43"/>
      <c r="N67" s="55"/>
      <c r="O67" s="55"/>
      <c r="P67" s="55"/>
      <c r="Q67" s="55"/>
      <c r="R67" s="55"/>
      <c r="S67" s="55"/>
      <c r="T67" s="55"/>
      <c r="U67" s="55"/>
      <c r="V67" s="55"/>
    </row>
    <row r="68" spans="2:22" ht="12.65" customHeight="1">
      <c r="B68" s="289" t="s">
        <v>62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N68" s="282"/>
      <c r="O68" s="282"/>
      <c r="P68" s="282"/>
      <c r="Q68" s="282"/>
      <c r="R68" s="55"/>
      <c r="S68" s="55"/>
      <c r="T68" s="55"/>
      <c r="U68" s="55"/>
      <c r="V68" s="55"/>
    </row>
    <row r="69" spans="2:22" ht="12" customHeight="1">
      <c r="B69" s="290" t="s">
        <v>63</v>
      </c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N69" s="282"/>
      <c r="O69" s="282"/>
      <c r="P69" s="282"/>
      <c r="Q69" s="282"/>
      <c r="R69" s="2"/>
      <c r="S69" s="2"/>
      <c r="T69" s="2"/>
      <c r="U69" s="2"/>
      <c r="V69" s="2"/>
    </row>
    <row r="70" spans="2:22" ht="12.65" customHeight="1">
      <c r="B70" s="290" t="s">
        <v>64</v>
      </c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N70" s="282"/>
      <c r="O70" s="282"/>
      <c r="P70" s="282"/>
      <c r="Q70" s="282"/>
      <c r="R70" s="55"/>
      <c r="S70" s="55"/>
      <c r="T70" s="55"/>
      <c r="U70" s="55"/>
      <c r="V70" s="55"/>
    </row>
    <row r="71" spans="2:22" ht="12.65" customHeight="1">
      <c r="B71" s="40"/>
      <c r="C71" s="267"/>
      <c r="D71" s="267"/>
      <c r="G71" s="28"/>
      <c r="H71" s="267"/>
      <c r="I71" s="267"/>
      <c r="L71" s="28"/>
      <c r="N71" s="282"/>
      <c r="O71" s="282"/>
      <c r="P71" s="282"/>
      <c r="Q71" s="282"/>
      <c r="R71" s="55"/>
      <c r="S71" s="55"/>
      <c r="T71" s="55"/>
      <c r="U71" s="55"/>
      <c r="V71" s="55"/>
    </row>
    <row r="72" spans="2:22" ht="12.65" customHeight="1">
      <c r="B72" s="28" t="s">
        <v>65</v>
      </c>
      <c r="C72" s="28"/>
      <c r="D72" s="40"/>
      <c r="E72" s="47"/>
      <c r="F72" s="47"/>
      <c r="G72" s="47"/>
      <c r="H72" s="46"/>
      <c r="I72" s="48"/>
      <c r="J72" s="46"/>
      <c r="K72" s="46"/>
      <c r="L72" s="46"/>
      <c r="N72" s="55"/>
      <c r="O72" s="55"/>
      <c r="P72" s="55"/>
      <c r="Q72" s="55"/>
      <c r="R72" s="55"/>
      <c r="S72" s="55"/>
      <c r="T72" s="55"/>
      <c r="U72" s="55"/>
      <c r="V72" s="55"/>
    </row>
    <row r="73" spans="2:22" ht="12.65" customHeight="1">
      <c r="B73" s="46"/>
      <c r="C73" s="40" t="s">
        <v>2</v>
      </c>
      <c r="D73" s="40"/>
      <c r="E73" s="40"/>
      <c r="F73" s="40"/>
      <c r="G73" s="40"/>
      <c r="H73" s="51"/>
      <c r="I73" s="51"/>
      <c r="J73" s="51"/>
      <c r="K73" s="51"/>
      <c r="L73" s="51"/>
      <c r="N73" s="55"/>
      <c r="O73" s="55"/>
      <c r="P73" s="55">
        <v>0</v>
      </c>
      <c r="Q73" s="55"/>
      <c r="R73" s="55"/>
      <c r="S73" s="55"/>
      <c r="T73" s="55"/>
      <c r="U73" s="55"/>
      <c r="V73" s="55"/>
    </row>
    <row r="74" spans="2:22" ht="6" customHeight="1">
      <c r="B74" s="46"/>
      <c r="C74" s="22"/>
      <c r="D74" s="22"/>
      <c r="E74" s="40"/>
      <c r="F74" s="40"/>
      <c r="G74" s="40"/>
      <c r="H74" s="29"/>
      <c r="I74" s="29"/>
      <c r="J74" s="29"/>
      <c r="K74" s="29"/>
      <c r="L74" s="29"/>
      <c r="N74" s="2"/>
      <c r="O74" s="2"/>
      <c r="P74" s="2"/>
      <c r="Q74" s="2"/>
      <c r="R74" s="2"/>
      <c r="S74" s="2"/>
      <c r="T74" s="2"/>
      <c r="U74" s="2"/>
      <c r="V74" s="2"/>
    </row>
    <row r="75" spans="2:22" ht="12.65" customHeight="1">
      <c r="B75" s="266"/>
      <c r="C75" s="266"/>
      <c r="D75" s="266"/>
      <c r="E75" s="50"/>
      <c r="F75" s="50"/>
      <c r="G75" s="50"/>
      <c r="H75" s="50"/>
      <c r="I75" s="50"/>
      <c r="J75" s="50"/>
      <c r="K75" s="50"/>
      <c r="L75" s="50"/>
      <c r="M75" s="50"/>
      <c r="N75" s="55"/>
      <c r="O75" s="55"/>
      <c r="P75" s="55"/>
      <c r="Q75" s="55"/>
      <c r="R75" s="55"/>
      <c r="S75" s="55"/>
      <c r="T75" s="55"/>
      <c r="U75" s="55"/>
      <c r="V75" s="55"/>
    </row>
    <row r="76" spans="2:22" ht="12.65" customHeight="1">
      <c r="B76" s="40"/>
      <c r="C76" s="267"/>
      <c r="D76" s="267"/>
      <c r="E76" s="49"/>
      <c r="F76" s="49"/>
      <c r="G76" s="28"/>
      <c r="H76" s="267"/>
      <c r="I76" s="267"/>
      <c r="L76" s="28"/>
      <c r="N76" s="55"/>
      <c r="O76" s="55"/>
      <c r="P76" s="55">
        <v>0</v>
      </c>
      <c r="Q76" s="55"/>
      <c r="R76" s="55"/>
      <c r="S76" s="55"/>
      <c r="T76" s="55"/>
      <c r="U76" s="55"/>
      <c r="V76" s="55"/>
    </row>
    <row r="77" spans="2:22" ht="12.65" customHeight="1">
      <c r="B77" s="46"/>
      <c r="C77" s="46"/>
      <c r="D77" s="40"/>
      <c r="E77" s="47"/>
      <c r="F77" s="47"/>
      <c r="G77" s="47"/>
      <c r="H77" s="46"/>
      <c r="I77" s="46"/>
      <c r="J77" s="46"/>
      <c r="K77" s="46"/>
      <c r="L77" s="46"/>
      <c r="M77" s="41"/>
      <c r="N77" s="56"/>
      <c r="O77" s="56"/>
      <c r="P77" s="56"/>
      <c r="Q77" s="56"/>
      <c r="R77" s="56"/>
      <c r="S77" s="56"/>
      <c r="T77" s="56"/>
      <c r="U77" s="56"/>
      <c r="V77" s="56"/>
    </row>
    <row r="78" spans="2:22" ht="12.65" customHeight="1">
      <c r="B78" s="51"/>
      <c r="C78" s="51"/>
      <c r="D78" s="51"/>
      <c r="E78" s="51"/>
      <c r="F78" s="51"/>
      <c r="G78" s="51"/>
      <c r="H78" s="46"/>
      <c r="I78" s="40"/>
      <c r="J78" s="46"/>
      <c r="K78" s="46"/>
      <c r="L78" s="46"/>
      <c r="M78" s="57"/>
      <c r="N78" s="56"/>
      <c r="O78" s="56"/>
      <c r="P78" s="56"/>
      <c r="Q78" s="56"/>
      <c r="R78" s="56"/>
      <c r="S78" s="56"/>
      <c r="T78" s="56"/>
      <c r="U78" s="56"/>
      <c r="V78" s="56"/>
    </row>
    <row r="79" spans="2:22" ht="12.65" customHeight="1">
      <c r="B79" s="51"/>
      <c r="C79" s="51"/>
      <c r="D79" s="51"/>
      <c r="E79" s="51"/>
      <c r="F79" s="51"/>
      <c r="G79" s="51"/>
      <c r="H79" s="46"/>
      <c r="I79" s="46"/>
      <c r="J79" s="46"/>
      <c r="K79" s="46"/>
      <c r="L79" s="46"/>
      <c r="M79" s="58"/>
      <c r="N79" s="56"/>
      <c r="O79" s="56"/>
      <c r="P79" s="56"/>
      <c r="Q79" s="56"/>
      <c r="R79" s="56"/>
      <c r="S79" s="56"/>
      <c r="T79" s="56"/>
      <c r="U79" s="56"/>
      <c r="V79" s="56"/>
    </row>
    <row r="80" spans="2:22" ht="12.6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40"/>
      <c r="N80" s="56"/>
      <c r="O80" s="56"/>
      <c r="P80" s="56"/>
      <c r="Q80" s="56"/>
      <c r="R80" s="56"/>
      <c r="S80" s="56"/>
      <c r="T80" s="56"/>
      <c r="U80" s="56"/>
      <c r="V80" s="56"/>
    </row>
    <row r="81" spans="2:22" ht="6" customHeight="1">
      <c r="N81" s="2"/>
      <c r="O81" s="2"/>
      <c r="P81" s="2"/>
      <c r="Q81" s="2"/>
      <c r="R81" s="2"/>
      <c r="S81" s="2"/>
      <c r="T81" s="2"/>
      <c r="U81" s="2"/>
      <c r="V81" s="2"/>
    </row>
    <row r="82" spans="2:22" ht="12.65" customHeight="1">
      <c r="B82" s="52"/>
      <c r="C82" s="50"/>
      <c r="D82" s="50"/>
      <c r="E82" s="29"/>
      <c r="F82" s="29"/>
      <c r="G82" s="29"/>
      <c r="H82" s="29"/>
      <c r="I82" s="29"/>
      <c r="J82" s="29"/>
      <c r="K82" s="29"/>
      <c r="L82" s="22"/>
      <c r="N82" s="55"/>
      <c r="O82" s="55"/>
      <c r="P82" s="55"/>
      <c r="Q82" s="55"/>
      <c r="R82" s="55"/>
      <c r="S82" s="55"/>
      <c r="T82" s="55"/>
      <c r="U82" s="55"/>
      <c r="V82" s="55"/>
    </row>
    <row r="83" spans="2:22" ht="12.65" customHeight="1">
      <c r="B83" s="52"/>
      <c r="C83" s="267"/>
      <c r="D83" s="267"/>
      <c r="E83" s="267"/>
      <c r="F83" s="267"/>
      <c r="G83" s="267"/>
      <c r="H83" s="22"/>
      <c r="I83" s="22"/>
      <c r="J83" s="22"/>
      <c r="K83" s="22"/>
      <c r="L83" s="29"/>
      <c r="N83" s="55"/>
      <c r="O83" s="55"/>
      <c r="P83" s="55">
        <v>0</v>
      </c>
      <c r="Q83" s="55"/>
      <c r="R83" s="55"/>
      <c r="S83" s="55"/>
      <c r="T83" s="55"/>
      <c r="U83" s="55"/>
      <c r="V83" s="55"/>
    </row>
    <row r="84" spans="2:22" ht="12.65" customHeight="1">
      <c r="B84" s="41"/>
      <c r="C84" s="46"/>
      <c r="D84" s="46"/>
      <c r="E84" s="46"/>
      <c r="F84" s="46"/>
      <c r="G84" s="48"/>
      <c r="H84" s="53"/>
      <c r="I84" s="54"/>
      <c r="J84" s="54"/>
      <c r="K84" s="54"/>
      <c r="L84" s="29"/>
      <c r="N84" s="56"/>
      <c r="O84" s="56"/>
      <c r="P84" s="56"/>
      <c r="Q84" s="56"/>
      <c r="R84" s="56"/>
      <c r="S84" s="56"/>
      <c r="T84" s="56"/>
      <c r="U84" s="56"/>
      <c r="V84" s="56"/>
    </row>
    <row r="85" spans="2:22" ht="13.4" customHeight="1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3"/>
    </row>
    <row r="86" spans="2:22" ht="12.75" customHeight="1"/>
    <row r="87" spans="2:22" ht="12.75" customHeight="1"/>
    <row r="89" spans="2:22" ht="5.2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2:22">
      <c r="D90" s="268"/>
      <c r="E90" s="269"/>
      <c r="F90" s="269"/>
      <c r="G90" s="269"/>
      <c r="H90" s="269"/>
      <c r="I90" s="269"/>
    </row>
    <row r="91" spans="2:22">
      <c r="D91" s="272"/>
      <c r="E91" s="272"/>
      <c r="F91" s="272"/>
      <c r="G91" s="272"/>
      <c r="H91" s="272"/>
      <c r="I91" s="272"/>
    </row>
    <row r="92" spans="2:22">
      <c r="D92" s="270"/>
      <c r="E92" s="270"/>
      <c r="F92" s="270"/>
      <c r="G92" s="270"/>
      <c r="I92" s="34"/>
    </row>
    <row r="94" spans="2:22">
      <c r="D94" s="268"/>
      <c r="E94" s="269"/>
      <c r="F94" s="269"/>
      <c r="G94" s="269"/>
      <c r="H94" s="269"/>
      <c r="I94" s="269"/>
    </row>
    <row r="95" spans="2:22">
      <c r="D95" s="272"/>
      <c r="E95" s="272"/>
      <c r="F95" s="272"/>
      <c r="G95" s="272"/>
      <c r="H95" s="272"/>
      <c r="I95" s="272"/>
    </row>
    <row r="96" spans="2:22">
      <c r="D96" s="270"/>
      <c r="E96" s="270"/>
      <c r="F96" s="270"/>
      <c r="G96" s="270"/>
      <c r="I96" s="34"/>
    </row>
    <row r="102" spans="2:12">
      <c r="H102" s="77"/>
      <c r="I102" s="77"/>
      <c r="J102" s="77"/>
      <c r="K102" s="77"/>
      <c r="L102" s="78"/>
    </row>
    <row r="103" spans="2:12">
      <c r="H103" s="17"/>
      <c r="I103" s="17"/>
      <c r="J103" s="17"/>
      <c r="K103" s="17"/>
      <c r="L103" s="17"/>
    </row>
    <row r="104" spans="2:12">
      <c r="H104" s="17"/>
      <c r="I104" s="17"/>
      <c r="J104" s="17"/>
      <c r="K104" s="17"/>
      <c r="L104" s="17"/>
    </row>
    <row r="105" spans="2:12" ht="14.15">
      <c r="B105" s="52"/>
      <c r="C105" s="52"/>
      <c r="D105" s="52"/>
      <c r="E105" s="52"/>
      <c r="F105" s="52"/>
      <c r="G105" s="52"/>
      <c r="I105" s="30"/>
      <c r="J105" s="17"/>
      <c r="K105" s="17"/>
      <c r="L105" s="17"/>
    </row>
    <row r="106" spans="2:12">
      <c r="B106" s="271"/>
      <c r="C106" s="271"/>
      <c r="D106" s="271"/>
      <c r="E106" s="49"/>
      <c r="F106" s="49"/>
      <c r="G106" s="49"/>
      <c r="H106" s="17"/>
      <c r="I106" s="17"/>
      <c r="J106" s="79"/>
      <c r="K106" s="79"/>
      <c r="L106" s="80"/>
    </row>
    <row r="107" spans="2:12">
      <c r="B107" s="41"/>
      <c r="C107" s="41"/>
      <c r="D107" s="41"/>
      <c r="E107" s="41"/>
      <c r="F107" s="41"/>
      <c r="G107" s="41"/>
      <c r="H107" s="17"/>
      <c r="I107" s="17"/>
      <c r="J107" s="42"/>
      <c r="K107" s="42"/>
      <c r="L107" s="17"/>
    </row>
    <row r="108" spans="2:12">
      <c r="B108" s="81"/>
      <c r="C108" s="31"/>
      <c r="D108" s="41"/>
      <c r="E108" s="77"/>
      <c r="F108" s="77"/>
      <c r="G108" s="77"/>
      <c r="H108" s="17"/>
      <c r="I108" s="17"/>
      <c r="J108" s="17"/>
      <c r="K108" s="17"/>
      <c r="L108" s="17"/>
    </row>
    <row r="109" spans="2:12">
      <c r="I109" s="34"/>
    </row>
    <row r="110" spans="2:12">
      <c r="H110" s="46"/>
      <c r="I110" s="34"/>
      <c r="J110" s="82"/>
      <c r="K110" s="82"/>
      <c r="L110" s="30"/>
    </row>
    <row r="111" spans="2:12">
      <c r="H111" s="41"/>
      <c r="I111" s="41"/>
      <c r="J111" s="41"/>
      <c r="K111" s="41"/>
      <c r="L111" s="41"/>
    </row>
    <row r="112" spans="2:12">
      <c r="H112" s="31"/>
      <c r="I112" s="81"/>
      <c r="J112" s="31"/>
      <c r="K112" s="31"/>
      <c r="L112" s="31"/>
    </row>
    <row r="113" spans="8:12">
      <c r="H113" s="58"/>
      <c r="I113" s="58"/>
      <c r="J113" s="58"/>
      <c r="K113" s="58"/>
      <c r="L113" s="76"/>
    </row>
  </sheetData>
  <sheetProtection algorithmName="SHA-512" hashValue="6FGxs27s1SWNBIVEZEDosg+UK+rw5weaY/+CePe+A2lI2wLCYQPt7vIuQzQOOffalf+6r30oWnPXP1KfNm2fFg==" saltValue="QiSPYBjrKqZrz89k3tA2LQ==" spinCount="100000" sheet="1" objects="1" scenarios="1" selectLockedCells="1"/>
  <mergeCells count="99">
    <mergeCell ref="H34:I35"/>
    <mergeCell ref="H31:K32"/>
    <mergeCell ref="C46:D46"/>
    <mergeCell ref="C47:D47"/>
    <mergeCell ref="C43:D43"/>
    <mergeCell ref="C41:D41"/>
    <mergeCell ref="C40:D40"/>
    <mergeCell ref="C42:D42"/>
    <mergeCell ref="H40:I41"/>
    <mergeCell ref="H46:I47"/>
    <mergeCell ref="B19:F19"/>
    <mergeCell ref="C44:D44"/>
    <mergeCell ref="C45:D45"/>
    <mergeCell ref="B22:D22"/>
    <mergeCell ref="B28:D29"/>
    <mergeCell ref="N19:S19"/>
    <mergeCell ref="N30:P30"/>
    <mergeCell ref="N31:P31"/>
    <mergeCell ref="N32:P32"/>
    <mergeCell ref="N33:P33"/>
    <mergeCell ref="L43:L44"/>
    <mergeCell ref="H43:K44"/>
    <mergeCell ref="N38:P38"/>
    <mergeCell ref="N39:P39"/>
    <mergeCell ref="N40:P40"/>
    <mergeCell ref="N41:P41"/>
    <mergeCell ref="C57:D57"/>
    <mergeCell ref="C58:D58"/>
    <mergeCell ref="C59:D59"/>
    <mergeCell ref="N68:Q71"/>
    <mergeCell ref="Y59:AC59"/>
    <mergeCell ref="Y60:AA60"/>
    <mergeCell ref="Y61:AC61"/>
    <mergeCell ref="C60:D60"/>
    <mergeCell ref="C61:D61"/>
    <mergeCell ref="N65:V65"/>
    <mergeCell ref="N66:V66"/>
    <mergeCell ref="H58:I59"/>
    <mergeCell ref="B68:L68"/>
    <mergeCell ref="B69:L69"/>
    <mergeCell ref="B70:L70"/>
    <mergeCell ref="Y49:AC49"/>
    <mergeCell ref="Y50:AC50"/>
    <mergeCell ref="Y51:AC51"/>
    <mergeCell ref="C54:D54"/>
    <mergeCell ref="N48:V48"/>
    <mergeCell ref="Y52:AC52"/>
    <mergeCell ref="C48:D48"/>
    <mergeCell ref="C49:D49"/>
    <mergeCell ref="C50:D50"/>
    <mergeCell ref="C51:D51"/>
    <mergeCell ref="H49:K50"/>
    <mergeCell ref="H52:I53"/>
    <mergeCell ref="L55:L56"/>
    <mergeCell ref="H55:K56"/>
    <mergeCell ref="C52:D52"/>
    <mergeCell ref="C53:D53"/>
    <mergeCell ref="L49:L50"/>
    <mergeCell ref="C55:D55"/>
    <mergeCell ref="C56:D56"/>
    <mergeCell ref="B106:D106"/>
    <mergeCell ref="D95:I95"/>
    <mergeCell ref="D96:G96"/>
    <mergeCell ref="D90:I90"/>
    <mergeCell ref="D91:I91"/>
    <mergeCell ref="B75:D75"/>
    <mergeCell ref="H71:I71"/>
    <mergeCell ref="C71:D71"/>
    <mergeCell ref="D94:I94"/>
    <mergeCell ref="C76:D76"/>
    <mergeCell ref="H76:I76"/>
    <mergeCell ref="C83:G83"/>
    <mergeCell ref="D92:G92"/>
    <mergeCell ref="R5:V5"/>
    <mergeCell ref="N6:O6"/>
    <mergeCell ref="N7:R7"/>
    <mergeCell ref="N10:V10"/>
    <mergeCell ref="B6:C6"/>
    <mergeCell ref="U8:V8"/>
    <mergeCell ref="J4:L6"/>
    <mergeCell ref="B7:F7"/>
    <mergeCell ref="H7:L7"/>
    <mergeCell ref="B9:E9"/>
    <mergeCell ref="Y26:AC28"/>
    <mergeCell ref="C39:D39"/>
    <mergeCell ref="H30:L30"/>
    <mergeCell ref="C37:D37"/>
    <mergeCell ref="C33:D33"/>
    <mergeCell ref="C34:D34"/>
    <mergeCell ref="Y33:AC34"/>
    <mergeCell ref="C35:D35"/>
    <mergeCell ref="C36:D36"/>
    <mergeCell ref="C31:D31"/>
    <mergeCell ref="C32:D32"/>
    <mergeCell ref="C38:D38"/>
    <mergeCell ref="L31:L32"/>
    <mergeCell ref="L37:L38"/>
    <mergeCell ref="H37:K38"/>
    <mergeCell ref="N37:P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 alignWithMargins="0"/>
  <colBreaks count="1" manualBreakCount="1">
    <brk id="12" min="3" max="6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C435-A7F7-4B6B-961A-A5628C440092}">
  <sheetPr>
    <tabColor rgb="FFFFC000"/>
  </sheetPr>
  <dimension ref="A2:U68"/>
  <sheetViews>
    <sheetView showGridLines="0" showZeros="0" workbookViewId="0">
      <selection activeCell="Q34" sqref="Q34"/>
    </sheetView>
  </sheetViews>
  <sheetFormatPr defaultRowHeight="12.45"/>
  <cols>
    <col min="4" max="4" width="12.4609375" customWidth="1"/>
    <col min="5" max="5" width="12.3046875" customWidth="1"/>
    <col min="6" max="6" width="3.53515625" customWidth="1"/>
    <col min="7" max="7" width="4.765625" customWidth="1"/>
    <col min="8" max="10" width="10.69140625" customWidth="1"/>
    <col min="11" max="11" width="11.69140625" customWidth="1"/>
    <col min="15" max="15" width="11.23046875" customWidth="1"/>
    <col min="19" max="19" width="17.07421875" customWidth="1"/>
    <col min="21" max="21" width="21.53515625" customWidth="1"/>
  </cols>
  <sheetData>
    <row r="2" spans="1:21">
      <c r="A2" s="16"/>
      <c r="B2" s="186"/>
      <c r="C2" s="38" t="s">
        <v>6</v>
      </c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6"/>
      <c r="Q2" s="16"/>
      <c r="R2" s="16"/>
      <c r="S2" s="16"/>
      <c r="T2" s="16"/>
      <c r="U2" s="16"/>
    </row>
    <row r="3" spans="1:21">
      <c r="A3" s="16"/>
      <c r="B3" s="18"/>
      <c r="C3" s="18"/>
      <c r="D3" s="19"/>
      <c r="E3" s="16"/>
      <c r="F3" s="16"/>
      <c r="G3" s="16"/>
      <c r="H3" s="20"/>
      <c r="I3" s="16"/>
      <c r="J3" s="16"/>
      <c r="K3" s="16"/>
      <c r="L3" s="17"/>
      <c r="M3" s="17"/>
      <c r="N3" s="17"/>
      <c r="O3" s="17"/>
      <c r="P3" s="16"/>
      <c r="Q3" s="16"/>
      <c r="R3" s="16"/>
      <c r="S3" s="16"/>
      <c r="T3" s="16"/>
      <c r="U3" s="16"/>
    </row>
    <row r="4" spans="1:21" ht="14.15">
      <c r="A4" s="16"/>
      <c r="B4" s="21" t="s">
        <v>5</v>
      </c>
      <c r="C4" s="21"/>
      <c r="D4" s="21"/>
      <c r="E4" s="21"/>
      <c r="F4" s="21"/>
      <c r="G4" s="21"/>
      <c r="H4" s="21"/>
      <c r="I4" s="312"/>
      <c r="J4" s="312"/>
      <c r="K4" s="312"/>
      <c r="L4" s="71"/>
      <c r="M4" s="6" t="s">
        <v>66</v>
      </c>
      <c r="N4" s="6"/>
      <c r="O4" s="6"/>
      <c r="P4" s="6"/>
      <c r="Q4" s="6"/>
      <c r="R4" s="6"/>
      <c r="S4" s="6"/>
      <c r="T4" s="1"/>
      <c r="U4" s="12"/>
    </row>
    <row r="5" spans="1:21" ht="14.15">
      <c r="A5" s="16"/>
      <c r="B5" s="21"/>
      <c r="C5" s="21"/>
      <c r="D5" s="21"/>
      <c r="E5" s="21"/>
      <c r="F5" s="21"/>
      <c r="G5" s="21"/>
      <c r="H5" s="37"/>
      <c r="I5" s="312"/>
      <c r="J5" s="312"/>
      <c r="K5" s="312"/>
      <c r="L5" s="71"/>
      <c r="M5" s="7"/>
      <c r="N5" s="6"/>
      <c r="O5" s="6"/>
      <c r="P5" s="6"/>
      <c r="Q5" s="256"/>
      <c r="R5" s="256"/>
      <c r="S5" s="256"/>
      <c r="T5" s="256"/>
      <c r="U5" s="256"/>
    </row>
    <row r="6" spans="1:21" ht="14.15">
      <c r="A6" s="16"/>
      <c r="B6" s="21"/>
      <c r="C6" s="21"/>
      <c r="D6" s="21"/>
      <c r="E6" s="21"/>
      <c r="F6" s="21"/>
      <c r="G6" s="21"/>
      <c r="H6" s="37"/>
      <c r="I6" s="312"/>
      <c r="J6" s="312"/>
      <c r="K6" s="312"/>
      <c r="L6" s="17"/>
      <c r="M6" s="6"/>
      <c r="N6" s="6"/>
      <c r="O6" s="6"/>
      <c r="P6" s="6"/>
      <c r="Q6" s="256"/>
      <c r="R6" s="256"/>
      <c r="S6" s="256"/>
      <c r="T6" s="256"/>
      <c r="U6" s="256"/>
    </row>
    <row r="7" spans="1:21" ht="14.15">
      <c r="A7" s="16"/>
      <c r="B7" s="260" t="s">
        <v>7</v>
      </c>
      <c r="C7" s="260"/>
      <c r="D7" s="23"/>
      <c r="E7" s="23"/>
      <c r="F7" s="23"/>
      <c r="G7" s="23"/>
      <c r="H7" s="24"/>
      <c r="I7" s="312"/>
      <c r="J7" s="312"/>
      <c r="K7" s="312"/>
      <c r="L7" s="17"/>
      <c r="M7" s="257" t="s">
        <v>7</v>
      </c>
      <c r="N7" s="257"/>
      <c r="O7" s="7"/>
      <c r="P7" s="7"/>
      <c r="Q7" s="7"/>
      <c r="R7" s="11"/>
      <c r="S7" s="11"/>
      <c r="T7" s="11"/>
      <c r="U7" s="11"/>
    </row>
    <row r="8" spans="1:21" ht="14.15">
      <c r="A8" s="16"/>
      <c r="B8" s="306" t="s">
        <v>125</v>
      </c>
      <c r="C8" s="306"/>
      <c r="D8" s="306"/>
      <c r="E8" s="306"/>
      <c r="F8" s="306"/>
      <c r="G8" s="306"/>
      <c r="H8" s="23"/>
      <c r="I8" s="313"/>
      <c r="J8" s="314"/>
      <c r="K8" s="314"/>
      <c r="L8" s="17"/>
      <c r="M8" s="307" t="str">
        <f>B8</f>
        <v>Investor Ab</v>
      </c>
      <c r="N8" s="307"/>
      <c r="O8" s="307"/>
      <c r="P8" s="307"/>
      <c r="Q8" s="307"/>
      <c r="R8" s="7"/>
      <c r="S8" s="6"/>
      <c r="T8" s="8"/>
      <c r="U8" s="8"/>
    </row>
    <row r="9" spans="1:21">
      <c r="A9" s="16"/>
      <c r="B9" s="25" t="s">
        <v>8</v>
      </c>
      <c r="C9" s="26"/>
      <c r="D9" s="17"/>
      <c r="E9" s="16"/>
      <c r="F9" s="16"/>
      <c r="G9" s="16"/>
      <c r="H9" s="16"/>
      <c r="I9" s="314"/>
      <c r="J9" s="314"/>
      <c r="K9" s="314"/>
      <c r="L9" s="17"/>
      <c r="M9" s="13" t="s">
        <v>8</v>
      </c>
      <c r="N9" s="14"/>
      <c r="O9" s="5"/>
      <c r="P9" s="5"/>
      <c r="Q9" s="5"/>
      <c r="R9" s="5"/>
      <c r="S9" s="5"/>
      <c r="T9" s="5"/>
      <c r="U9" s="15"/>
    </row>
    <row r="10" spans="1:21">
      <c r="A10" s="16"/>
      <c r="B10" s="306" t="s">
        <v>67</v>
      </c>
      <c r="C10" s="306"/>
      <c r="D10" s="306"/>
      <c r="E10" s="306"/>
      <c r="F10" s="306"/>
      <c r="G10" s="306"/>
      <c r="H10" s="16"/>
      <c r="I10" s="16"/>
      <c r="J10" s="16"/>
      <c r="K10" s="70"/>
      <c r="L10" s="17"/>
      <c r="M10" s="307" t="str">
        <f>B10</f>
        <v>Företagstolken</v>
      </c>
      <c r="N10" s="307"/>
      <c r="O10" s="307"/>
      <c r="P10" s="307"/>
      <c r="Q10" s="307"/>
      <c r="R10" s="36"/>
      <c r="S10" s="36"/>
      <c r="T10" s="36"/>
      <c r="U10" s="189"/>
    </row>
    <row r="11" spans="1:21" ht="14.15">
      <c r="A11" s="16"/>
      <c r="B11" s="308" t="s">
        <v>9</v>
      </c>
      <c r="C11" s="308"/>
      <c r="D11" s="21"/>
      <c r="E11" s="21"/>
      <c r="F11" s="21"/>
      <c r="G11" s="21"/>
      <c r="H11" s="21"/>
      <c r="I11" s="21"/>
      <c r="J11" s="17"/>
      <c r="K11" s="17"/>
      <c r="L11" s="17"/>
      <c r="M11" s="309"/>
      <c r="N11" s="309"/>
      <c r="O11" s="6"/>
      <c r="P11" s="6"/>
      <c r="Q11" s="6"/>
      <c r="R11" s="6"/>
      <c r="S11" s="6"/>
      <c r="T11" s="5"/>
      <c r="U11" s="5"/>
    </row>
    <row r="12" spans="1:21">
      <c r="A12" s="16"/>
      <c r="B12" s="310" t="s">
        <v>123</v>
      </c>
      <c r="C12" s="311"/>
      <c r="D12" s="311"/>
      <c r="E12" s="311"/>
      <c r="F12" s="311"/>
      <c r="G12" s="311"/>
      <c r="H12" s="311"/>
      <c r="I12" s="311"/>
      <c r="J12" s="311"/>
      <c r="K12" s="311"/>
      <c r="L12" s="17"/>
      <c r="M12" s="259"/>
      <c r="N12" s="259"/>
      <c r="O12" s="259"/>
      <c r="P12" s="259"/>
      <c r="Q12" s="259"/>
      <c r="R12" s="259"/>
      <c r="S12" s="259"/>
      <c r="T12" s="259"/>
      <c r="U12" s="259"/>
    </row>
    <row r="13" spans="1:21">
      <c r="A13" s="16"/>
      <c r="B13" s="322" t="s">
        <v>124</v>
      </c>
      <c r="C13" s="323"/>
      <c r="D13" s="323"/>
      <c r="E13" s="323"/>
      <c r="F13" s="323"/>
      <c r="G13" s="323"/>
      <c r="H13" s="323"/>
      <c r="I13" s="323"/>
      <c r="J13" s="323"/>
      <c r="K13" s="323"/>
      <c r="L13" s="17"/>
      <c r="M13" s="324"/>
      <c r="N13" s="324"/>
      <c r="O13" s="324"/>
      <c r="P13" s="324"/>
      <c r="Q13" s="324"/>
      <c r="R13" s="324"/>
      <c r="S13" s="324"/>
      <c r="T13" s="324"/>
      <c r="U13" s="324"/>
    </row>
    <row r="14" spans="1:21">
      <c r="A14" s="16"/>
      <c r="B14" s="322" t="s">
        <v>68</v>
      </c>
      <c r="C14" s="323"/>
      <c r="D14" s="323"/>
      <c r="E14" s="323"/>
      <c r="F14" s="323"/>
      <c r="G14" s="323"/>
      <c r="H14" s="323"/>
      <c r="I14" s="323"/>
      <c r="J14" s="323"/>
      <c r="K14" s="323"/>
      <c r="L14" s="17"/>
      <c r="M14" s="324"/>
      <c r="N14" s="324"/>
      <c r="O14" s="324"/>
      <c r="P14" s="324"/>
      <c r="Q14" s="324"/>
      <c r="R14" s="324"/>
      <c r="S14" s="324"/>
      <c r="T14" s="324"/>
      <c r="U14" s="324"/>
    </row>
    <row r="15" spans="1:21">
      <c r="A15" s="16"/>
      <c r="B15" s="322"/>
      <c r="C15" s="323"/>
      <c r="D15" s="323"/>
      <c r="E15" s="323"/>
      <c r="F15" s="323"/>
      <c r="G15" s="323"/>
      <c r="H15" s="323"/>
      <c r="I15" s="323"/>
      <c r="J15" s="323"/>
      <c r="K15" s="323"/>
      <c r="L15" s="17"/>
      <c r="M15" s="324"/>
      <c r="N15" s="324"/>
      <c r="O15" s="324"/>
      <c r="P15" s="324"/>
      <c r="Q15" s="324"/>
      <c r="R15" s="324"/>
      <c r="S15" s="324"/>
      <c r="T15" s="324"/>
      <c r="U15" s="324"/>
    </row>
    <row r="16" spans="1:21">
      <c r="A16" s="16"/>
      <c r="B16" s="27"/>
      <c r="C16" s="28"/>
      <c r="D16" s="336"/>
      <c r="E16" s="336"/>
      <c r="F16" s="336"/>
      <c r="G16" s="336"/>
      <c r="H16" s="336"/>
      <c r="I16" s="336"/>
      <c r="J16" s="336"/>
      <c r="K16" s="336"/>
      <c r="L16" s="17"/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14.15">
      <c r="A17" s="29"/>
      <c r="B17" s="337" t="s">
        <v>69</v>
      </c>
      <c r="C17" s="337"/>
      <c r="D17" s="337"/>
      <c r="E17" s="337"/>
      <c r="F17" s="39"/>
      <c r="G17" s="39"/>
      <c r="H17" s="337" t="s">
        <v>70</v>
      </c>
      <c r="I17" s="337"/>
      <c r="J17" s="337"/>
      <c r="K17" s="337"/>
      <c r="L17" s="22"/>
      <c r="M17" s="291" t="s">
        <v>40</v>
      </c>
      <c r="N17" s="291"/>
      <c r="O17" s="291"/>
      <c r="P17" s="291"/>
      <c r="Q17" s="73"/>
      <c r="R17" s="291" t="s">
        <v>71</v>
      </c>
      <c r="S17" s="291"/>
      <c r="T17" s="291"/>
      <c r="U17" s="291"/>
    </row>
    <row r="18" spans="1:21" ht="12.9" thickBo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65"/>
      <c r="L18" s="17"/>
      <c r="M18" s="190"/>
      <c r="N18" s="2"/>
      <c r="O18" s="5"/>
      <c r="P18" s="191"/>
      <c r="Q18" s="55"/>
      <c r="R18" s="55"/>
      <c r="S18" s="55"/>
      <c r="T18" s="55"/>
      <c r="U18" s="55"/>
    </row>
    <row r="19" spans="1:21">
      <c r="A19" s="16"/>
      <c r="B19" s="315" t="s">
        <v>21</v>
      </c>
      <c r="C19" s="315"/>
      <c r="D19" s="315"/>
      <c r="E19" s="75">
        <v>-550000</v>
      </c>
      <c r="F19" s="16"/>
      <c r="G19" s="16"/>
      <c r="H19" s="316" t="s">
        <v>72</v>
      </c>
      <c r="I19" s="317"/>
      <c r="J19" s="317"/>
      <c r="K19" s="318"/>
      <c r="L19" s="17"/>
      <c r="M19" s="192" t="s">
        <v>41</v>
      </c>
      <c r="N19" s="113"/>
      <c r="O19" s="114"/>
      <c r="P19" s="193">
        <v>66000</v>
      </c>
      <c r="Q19" s="55"/>
      <c r="R19" s="194" t="s">
        <v>73</v>
      </c>
      <c r="S19" s="115"/>
      <c r="T19" s="115"/>
      <c r="U19" s="195"/>
    </row>
    <row r="20" spans="1:21">
      <c r="A20" s="16"/>
      <c r="B20" s="16"/>
      <c r="C20" s="16"/>
      <c r="D20" s="16"/>
      <c r="E20" s="16"/>
      <c r="F20" s="16"/>
      <c r="G20" s="16"/>
      <c r="H20" s="319"/>
      <c r="I20" s="320"/>
      <c r="J20" s="320"/>
      <c r="K20" s="321"/>
      <c r="L20" s="17"/>
      <c r="M20" s="196" t="s">
        <v>42</v>
      </c>
      <c r="N20" s="3"/>
      <c r="O20" s="5"/>
      <c r="P20" s="193"/>
      <c r="Q20" s="55"/>
      <c r="R20" s="197"/>
      <c r="S20" s="35"/>
      <c r="T20" s="35"/>
      <c r="U20" s="198"/>
    </row>
    <row r="21" spans="1:21">
      <c r="A21" s="16"/>
      <c r="B21" s="325" t="s">
        <v>74</v>
      </c>
      <c r="C21" s="325"/>
      <c r="D21" s="326"/>
      <c r="E21" s="62">
        <v>0.08</v>
      </c>
      <c r="F21" s="17"/>
      <c r="G21" s="16"/>
      <c r="H21" s="327" t="s">
        <v>75</v>
      </c>
      <c r="I21" s="328"/>
      <c r="J21" s="328"/>
      <c r="K21" s="329"/>
      <c r="L21" s="17"/>
      <c r="M21" s="199" t="s">
        <v>43</v>
      </c>
      <c r="N21" s="3"/>
      <c r="O21" s="5"/>
      <c r="P21" s="200">
        <f>P22*P23*P24</f>
        <v>0</v>
      </c>
      <c r="Q21" s="55"/>
      <c r="R21" s="197"/>
      <c r="S21" s="35"/>
      <c r="T21" s="35"/>
      <c r="U21" s="198"/>
    </row>
    <row r="22" spans="1:21">
      <c r="A22" s="16"/>
      <c r="B22" s="201"/>
      <c r="C22" s="201"/>
      <c r="D22" s="202"/>
      <c r="E22" s="22"/>
      <c r="F22" s="17"/>
      <c r="G22" s="16"/>
      <c r="H22" s="330" t="s">
        <v>76</v>
      </c>
      <c r="I22" s="331"/>
      <c r="J22" s="331"/>
      <c r="K22" s="332"/>
      <c r="L22" s="17"/>
      <c r="M22" s="203" t="s">
        <v>44</v>
      </c>
      <c r="N22" s="9"/>
      <c r="O22" s="5"/>
      <c r="P22" s="193"/>
      <c r="Q22" s="55"/>
      <c r="R22" s="197"/>
      <c r="S22" s="35"/>
      <c r="T22" s="35"/>
      <c r="U22" s="198"/>
    </row>
    <row r="23" spans="1:21" ht="12.9" thickBot="1">
      <c r="A23" s="16"/>
      <c r="B23" s="325" t="s">
        <v>19</v>
      </c>
      <c r="C23" s="325"/>
      <c r="D23" s="326"/>
      <c r="E23" s="63">
        <v>15</v>
      </c>
      <c r="F23" s="30"/>
      <c r="G23" s="16"/>
      <c r="H23" s="204"/>
      <c r="I23" s="185"/>
      <c r="J23" s="185"/>
      <c r="K23" s="205"/>
      <c r="L23" s="17"/>
      <c r="M23" s="203" t="s">
        <v>45</v>
      </c>
      <c r="N23" s="9"/>
      <c r="O23" s="5"/>
      <c r="P23" s="206"/>
      <c r="Q23" s="55"/>
      <c r="R23" s="197"/>
      <c r="S23" s="35"/>
      <c r="T23" s="35"/>
      <c r="U23" s="198"/>
    </row>
    <row r="24" spans="1:21" ht="12.9" thickBot="1">
      <c r="A24" s="16"/>
      <c r="B24" s="201"/>
      <c r="C24" s="201"/>
      <c r="D24" s="202"/>
      <c r="E24" s="17"/>
      <c r="F24" s="17"/>
      <c r="G24" s="16"/>
      <c r="H24" s="333" t="s">
        <v>29</v>
      </c>
      <c r="I24" s="334"/>
      <c r="J24" s="207">
        <f>IF(E19=0,0,E19+NPV(E21,E27,E28,E29,E30,E31,E32,E33,E34,E35,E36,E37,E38,E39,E40,E41,E42,E43,E44,E45,E46,E47,E48,E49,E50,E51,E52,E53,E54,E55,E56))</f>
        <v>-40856.91871711961</v>
      </c>
      <c r="K24" s="208" t="s">
        <v>77</v>
      </c>
      <c r="L24" s="17"/>
      <c r="M24" s="203" t="s">
        <v>46</v>
      </c>
      <c r="N24" s="9"/>
      <c r="O24" s="5"/>
      <c r="P24" s="209">
        <v>1.5</v>
      </c>
      <c r="Q24" s="55"/>
      <c r="R24" s="197"/>
      <c r="S24" s="35"/>
      <c r="T24" s="35"/>
      <c r="U24" s="198"/>
    </row>
    <row r="25" spans="1:21" ht="12.9" thickBot="1">
      <c r="A25" s="16"/>
      <c r="B25" s="325" t="s">
        <v>20</v>
      </c>
      <c r="C25" s="325"/>
      <c r="D25" s="326"/>
      <c r="E25" s="64">
        <v>100000</v>
      </c>
      <c r="F25" s="17"/>
      <c r="G25" s="16"/>
      <c r="H25" s="210"/>
      <c r="I25" s="335"/>
      <c r="J25" s="335"/>
      <c r="K25" s="211"/>
      <c r="L25" s="17"/>
      <c r="M25" s="212" t="s">
        <v>47</v>
      </c>
      <c r="N25" s="5"/>
      <c r="O25" s="5"/>
      <c r="P25" s="193"/>
      <c r="Q25" s="55"/>
      <c r="R25" s="197"/>
      <c r="S25" s="35"/>
      <c r="T25" s="35"/>
      <c r="U25" s="198"/>
    </row>
    <row r="26" spans="1:21" ht="12.9" thickBot="1">
      <c r="A26" s="16"/>
      <c r="B26" s="17"/>
      <c r="C26" s="17"/>
      <c r="D26" s="17"/>
      <c r="E26" s="17"/>
      <c r="F26" s="17"/>
      <c r="G26" s="16"/>
      <c r="H26" s="66"/>
      <c r="I26" s="340"/>
      <c r="J26" s="340"/>
      <c r="K26" s="67"/>
      <c r="L26" s="17"/>
      <c r="M26" s="199" t="s">
        <v>48</v>
      </c>
      <c r="N26" s="3"/>
      <c r="O26" s="5"/>
      <c r="P26" s="213">
        <f>SUM(P27:P30)</f>
        <v>4000</v>
      </c>
      <c r="Q26" s="55"/>
      <c r="R26" s="197"/>
      <c r="S26" s="35"/>
      <c r="T26" s="35"/>
      <c r="U26" s="198"/>
    </row>
    <row r="27" spans="1:21">
      <c r="A27" s="16"/>
      <c r="B27" s="214">
        <v>2027</v>
      </c>
      <c r="C27" s="341" t="s">
        <v>23</v>
      </c>
      <c r="D27" s="342"/>
      <c r="E27" s="44">
        <v>55800</v>
      </c>
      <c r="F27" s="30"/>
      <c r="G27" s="16"/>
      <c r="H27" s="343" t="s">
        <v>78</v>
      </c>
      <c r="I27" s="344"/>
      <c r="J27" s="344"/>
      <c r="K27" s="345"/>
      <c r="L27" s="17"/>
      <c r="M27" s="215" t="s">
        <v>49</v>
      </c>
      <c r="N27" s="61"/>
      <c r="O27" s="61"/>
      <c r="P27" s="193"/>
      <c r="Q27" s="55"/>
      <c r="R27" s="197"/>
      <c r="S27" s="35"/>
      <c r="T27" s="35"/>
      <c r="U27" s="198"/>
    </row>
    <row r="28" spans="1:21">
      <c r="A28" s="16"/>
      <c r="B28" s="216">
        <f>B27+1</f>
        <v>2028</v>
      </c>
      <c r="C28" s="338" t="s">
        <v>79</v>
      </c>
      <c r="D28" s="339"/>
      <c r="E28" s="44">
        <v>55800</v>
      </c>
      <c r="F28" s="17"/>
      <c r="G28" s="16"/>
      <c r="H28" s="346"/>
      <c r="I28" s="347"/>
      <c r="J28" s="347"/>
      <c r="K28" s="348"/>
      <c r="L28" s="17"/>
      <c r="M28" s="217" t="s">
        <v>50</v>
      </c>
      <c r="N28" s="59"/>
      <c r="O28" s="59"/>
      <c r="P28" s="193"/>
      <c r="Q28" s="55"/>
      <c r="R28" s="197"/>
      <c r="S28" s="35"/>
      <c r="T28" s="35"/>
      <c r="U28" s="198"/>
    </row>
    <row r="29" spans="1:21">
      <c r="A29" s="16"/>
      <c r="B29" s="216">
        <f t="shared" ref="B29:B56" si="0">B28+1</f>
        <v>2029</v>
      </c>
      <c r="C29" s="338" t="s">
        <v>80</v>
      </c>
      <c r="D29" s="339"/>
      <c r="E29" s="44">
        <v>55800</v>
      </c>
      <c r="F29" s="17"/>
      <c r="G29" s="16"/>
      <c r="H29" s="349" t="s">
        <v>81</v>
      </c>
      <c r="I29" s="350"/>
      <c r="J29" s="350"/>
      <c r="K29" s="351"/>
      <c r="L29" s="17"/>
      <c r="M29" s="217" t="s">
        <v>51</v>
      </c>
      <c r="N29" s="59"/>
      <c r="O29" s="59"/>
      <c r="P29" s="193">
        <v>4000</v>
      </c>
      <c r="Q29" s="55"/>
      <c r="R29" s="197"/>
      <c r="S29" s="35"/>
      <c r="T29" s="35"/>
      <c r="U29" s="198"/>
    </row>
    <row r="30" spans="1:21" ht="12.9" thickBot="1">
      <c r="A30" s="16"/>
      <c r="B30" s="216">
        <f t="shared" si="0"/>
        <v>2030</v>
      </c>
      <c r="C30" s="338" t="s">
        <v>82</v>
      </c>
      <c r="D30" s="339"/>
      <c r="E30" s="44">
        <v>55800</v>
      </c>
      <c r="F30" s="17"/>
      <c r="G30" s="16"/>
      <c r="H30" s="218"/>
      <c r="I30" s="340"/>
      <c r="J30" s="340"/>
      <c r="K30" s="205"/>
      <c r="L30" s="17"/>
      <c r="M30" s="217" t="s">
        <v>52</v>
      </c>
      <c r="N30" s="10"/>
      <c r="O30" s="10"/>
      <c r="P30" s="193"/>
      <c r="Q30" s="55"/>
      <c r="R30" s="197"/>
      <c r="S30" s="35"/>
      <c r="T30" s="35"/>
      <c r="U30" s="198"/>
    </row>
    <row r="31" spans="1:21" ht="12.9" thickBot="1">
      <c r="A31" s="16"/>
      <c r="B31" s="216">
        <f t="shared" si="0"/>
        <v>2031</v>
      </c>
      <c r="C31" s="341" t="s">
        <v>83</v>
      </c>
      <c r="D31" s="342"/>
      <c r="E31" s="44">
        <v>55800</v>
      </c>
      <c r="F31" s="17"/>
      <c r="G31" s="16"/>
      <c r="H31" s="333" t="s">
        <v>31</v>
      </c>
      <c r="I31" s="334"/>
      <c r="J31" s="219">
        <v>6.9000000000000006E-2</v>
      </c>
      <c r="K31" s="205"/>
      <c r="L31" s="17"/>
      <c r="M31" s="199" t="s">
        <v>53</v>
      </c>
      <c r="N31" s="3"/>
      <c r="O31" s="5"/>
      <c r="P31" s="200">
        <f>SUM(P32:P38)</f>
        <v>6200</v>
      </c>
      <c r="Q31" s="55"/>
      <c r="R31" s="197"/>
      <c r="S31" s="35"/>
      <c r="T31" s="35"/>
      <c r="U31" s="198"/>
    </row>
    <row r="32" spans="1:21" ht="12.9" thickBot="1">
      <c r="A32" s="16"/>
      <c r="B32" s="216">
        <f t="shared" si="0"/>
        <v>2032</v>
      </c>
      <c r="C32" s="338" t="s">
        <v>84</v>
      </c>
      <c r="D32" s="339"/>
      <c r="E32" s="44">
        <v>55800</v>
      </c>
      <c r="F32" s="17"/>
      <c r="G32" s="16"/>
      <c r="H32" s="210"/>
      <c r="I32" s="335"/>
      <c r="J32" s="335"/>
      <c r="K32" s="211"/>
      <c r="L32" s="17"/>
      <c r="M32" s="220" t="s">
        <v>54</v>
      </c>
      <c r="N32" s="4"/>
      <c r="O32" s="5"/>
      <c r="P32" s="193"/>
      <c r="Q32" s="55"/>
      <c r="R32" s="197"/>
      <c r="S32" s="35"/>
      <c r="T32" s="35"/>
      <c r="U32" s="198"/>
    </row>
    <row r="33" spans="1:21" ht="12.9" thickBot="1">
      <c r="A33" s="16"/>
      <c r="B33" s="216">
        <f t="shared" si="0"/>
        <v>2033</v>
      </c>
      <c r="C33" s="338" t="s">
        <v>85</v>
      </c>
      <c r="D33" s="339"/>
      <c r="E33" s="44">
        <v>55800</v>
      </c>
      <c r="F33" s="17"/>
      <c r="G33" s="16"/>
      <c r="H33" s="66"/>
      <c r="I33" s="340"/>
      <c r="J33" s="340"/>
      <c r="K33" s="67"/>
      <c r="L33" s="17"/>
      <c r="M33" s="220" t="s">
        <v>55</v>
      </c>
      <c r="N33" s="4"/>
      <c r="O33" s="5"/>
      <c r="P33" s="193"/>
      <c r="Q33" s="55"/>
      <c r="R33" s="197"/>
      <c r="S33" s="35"/>
      <c r="T33" s="35"/>
      <c r="U33" s="198"/>
    </row>
    <row r="34" spans="1:21">
      <c r="A34" s="16"/>
      <c r="B34" s="216">
        <f t="shared" si="0"/>
        <v>2034</v>
      </c>
      <c r="C34" s="338" t="s">
        <v>86</v>
      </c>
      <c r="D34" s="339"/>
      <c r="E34" s="44">
        <v>55800</v>
      </c>
      <c r="F34" s="17"/>
      <c r="G34" s="16"/>
      <c r="H34" s="343" t="s">
        <v>15</v>
      </c>
      <c r="I34" s="344"/>
      <c r="J34" s="344"/>
      <c r="K34" s="345"/>
      <c r="L34" s="17"/>
      <c r="M34" s="221" t="s">
        <v>56</v>
      </c>
      <c r="N34" s="98"/>
      <c r="O34" s="98"/>
      <c r="P34" s="193"/>
      <c r="Q34" s="55"/>
      <c r="R34" s="197"/>
      <c r="S34" s="35"/>
      <c r="T34" s="35"/>
      <c r="U34" s="198"/>
    </row>
    <row r="35" spans="1:21">
      <c r="A35" s="16"/>
      <c r="B35" s="216">
        <f t="shared" si="0"/>
        <v>2035</v>
      </c>
      <c r="C35" s="338" t="s">
        <v>87</v>
      </c>
      <c r="D35" s="339"/>
      <c r="E35" s="44">
        <v>55800</v>
      </c>
      <c r="F35" s="17"/>
      <c r="G35" s="16"/>
      <c r="H35" s="346"/>
      <c r="I35" s="347"/>
      <c r="J35" s="347"/>
      <c r="K35" s="348"/>
      <c r="L35" s="17"/>
      <c r="M35" s="221" t="s">
        <v>57</v>
      </c>
      <c r="N35" s="98"/>
      <c r="O35" s="98"/>
      <c r="P35" s="193"/>
      <c r="Q35" s="55"/>
      <c r="R35" s="197"/>
      <c r="S35" s="35"/>
      <c r="T35" s="35"/>
      <c r="U35" s="198"/>
    </row>
    <row r="36" spans="1:21">
      <c r="A36" s="16"/>
      <c r="B36" s="216">
        <f t="shared" si="0"/>
        <v>2036</v>
      </c>
      <c r="C36" s="341" t="s">
        <v>88</v>
      </c>
      <c r="D36" s="342"/>
      <c r="E36" s="44">
        <v>55800</v>
      </c>
      <c r="F36" s="17"/>
      <c r="G36" s="16"/>
      <c r="H36" s="349" t="s">
        <v>89</v>
      </c>
      <c r="I36" s="350"/>
      <c r="J36" s="350"/>
      <c r="K36" s="351"/>
      <c r="L36" s="17"/>
      <c r="M36" s="221" t="s">
        <v>58</v>
      </c>
      <c r="N36" s="98"/>
      <c r="O36" s="98"/>
      <c r="P36" s="193"/>
      <c r="Q36" s="55"/>
      <c r="R36" s="197" t="s">
        <v>90</v>
      </c>
      <c r="S36" s="35"/>
      <c r="T36" s="35"/>
      <c r="U36" s="198"/>
    </row>
    <row r="37" spans="1:21">
      <c r="A37" s="16"/>
      <c r="B37" s="216">
        <f t="shared" si="0"/>
        <v>2037</v>
      </c>
      <c r="C37" s="338" t="s">
        <v>91</v>
      </c>
      <c r="D37" s="339"/>
      <c r="E37" s="44">
        <v>55800</v>
      </c>
      <c r="F37" s="17"/>
      <c r="G37" s="16"/>
      <c r="H37" s="349" t="s">
        <v>92</v>
      </c>
      <c r="I37" s="350"/>
      <c r="J37" s="350"/>
      <c r="K37" s="351"/>
      <c r="L37" s="16"/>
      <c r="M37" s="221" t="s">
        <v>59</v>
      </c>
      <c r="N37" s="98"/>
      <c r="O37" s="98"/>
      <c r="P37" s="193">
        <v>3000</v>
      </c>
      <c r="Q37" s="55"/>
      <c r="R37" s="197" t="s">
        <v>93</v>
      </c>
      <c r="S37" s="35"/>
      <c r="T37" s="35"/>
      <c r="U37" s="198"/>
    </row>
    <row r="38" spans="1:21" ht="12.9" thickBot="1">
      <c r="A38" s="16"/>
      <c r="B38" s="216">
        <f t="shared" si="0"/>
        <v>2038</v>
      </c>
      <c r="C38" s="338" t="s">
        <v>94</v>
      </c>
      <c r="D38" s="339"/>
      <c r="E38" s="44">
        <v>55800</v>
      </c>
      <c r="F38" s="17"/>
      <c r="G38" s="16"/>
      <c r="H38" s="218"/>
      <c r="I38" s="340"/>
      <c r="J38" s="340"/>
      <c r="K38" s="205"/>
      <c r="L38" s="16"/>
      <c r="M38" s="221" t="s">
        <v>60</v>
      </c>
      <c r="N38" s="98"/>
      <c r="O38" s="98"/>
      <c r="P38" s="193">
        <v>3200</v>
      </c>
      <c r="Q38" s="55"/>
      <c r="R38" s="197"/>
      <c r="S38" s="35"/>
      <c r="T38" s="35"/>
      <c r="U38" s="198"/>
    </row>
    <row r="39" spans="1:21" ht="12.9" thickBot="1">
      <c r="A39" s="16"/>
      <c r="B39" s="216">
        <f t="shared" si="0"/>
        <v>2039</v>
      </c>
      <c r="C39" s="338" t="s">
        <v>95</v>
      </c>
      <c r="D39" s="339"/>
      <c r="E39" s="44">
        <v>55800</v>
      </c>
      <c r="F39" s="17"/>
      <c r="G39" s="16"/>
      <c r="H39" s="333" t="s">
        <v>96</v>
      </c>
      <c r="I39" s="334"/>
      <c r="J39" s="207">
        <f>IF(E23=0,0,IF(E25&gt;0,0,(E57/E23)-PMT(E21,E23,E19)))</f>
        <v>0</v>
      </c>
      <c r="K39" s="208" t="s">
        <v>77</v>
      </c>
      <c r="L39" s="16"/>
      <c r="M39" s="354" t="s">
        <v>61</v>
      </c>
      <c r="N39" s="355"/>
      <c r="O39" s="356"/>
      <c r="P39" s="222">
        <f>P20+P21+P25+P26+P31</f>
        <v>10200</v>
      </c>
      <c r="Q39" s="55"/>
      <c r="R39" s="197"/>
      <c r="S39" s="35"/>
      <c r="T39" s="35"/>
      <c r="U39" s="198"/>
    </row>
    <row r="40" spans="1:21" ht="12.9" thickBot="1">
      <c r="A40" s="16"/>
      <c r="B40" s="216">
        <f t="shared" si="0"/>
        <v>2040</v>
      </c>
      <c r="C40" s="338" t="s">
        <v>97</v>
      </c>
      <c r="D40" s="339"/>
      <c r="E40" s="44">
        <v>55800</v>
      </c>
      <c r="F40" s="17"/>
      <c r="G40" s="16"/>
      <c r="H40" s="210"/>
      <c r="I40" s="335"/>
      <c r="J40" s="335"/>
      <c r="K40" s="211"/>
      <c r="L40" s="16"/>
      <c r="M40" s="357" t="s">
        <v>40</v>
      </c>
      <c r="N40" s="358"/>
      <c r="O40" s="359"/>
      <c r="P40" s="223">
        <f>P19-P39</f>
        <v>55800</v>
      </c>
      <c r="Q40" s="16"/>
      <c r="R40" s="224"/>
      <c r="S40" s="225"/>
      <c r="T40" s="225"/>
      <c r="U40" s="226"/>
    </row>
    <row r="41" spans="1:21" ht="12.9" thickBot="1">
      <c r="A41" s="16"/>
      <c r="B41" s="216">
        <f t="shared" si="0"/>
        <v>2041</v>
      </c>
      <c r="C41" s="341" t="s">
        <v>98</v>
      </c>
      <c r="D41" s="342"/>
      <c r="E41" s="44">
        <v>155800</v>
      </c>
      <c r="F41" s="17"/>
      <c r="G41" s="16"/>
      <c r="H41" s="66"/>
      <c r="I41" s="340"/>
      <c r="J41" s="340"/>
      <c r="K41" s="67"/>
      <c r="L41" s="16"/>
      <c r="M41" s="74"/>
      <c r="N41" s="16"/>
      <c r="O41" s="16"/>
      <c r="P41" s="16"/>
      <c r="Q41" s="16"/>
      <c r="R41" s="16"/>
      <c r="S41" s="16"/>
      <c r="T41" s="16"/>
      <c r="U41" s="16"/>
    </row>
    <row r="42" spans="1:21">
      <c r="A42" s="16"/>
      <c r="B42" s="216">
        <f t="shared" si="0"/>
        <v>2042</v>
      </c>
      <c r="C42" s="338" t="s">
        <v>99</v>
      </c>
      <c r="D42" s="339"/>
      <c r="E42" s="44"/>
      <c r="F42" s="17"/>
      <c r="G42" s="16"/>
      <c r="H42" s="343" t="s">
        <v>100</v>
      </c>
      <c r="I42" s="344"/>
      <c r="J42" s="344"/>
      <c r="K42" s="345"/>
      <c r="L42" s="16"/>
      <c r="M42" s="352"/>
      <c r="N42" s="352"/>
      <c r="O42" s="352"/>
      <c r="P42" s="352"/>
      <c r="Q42" s="352"/>
      <c r="R42" s="352"/>
      <c r="S42" s="352"/>
      <c r="T42" s="352"/>
      <c r="U42" s="352"/>
    </row>
    <row r="43" spans="1:21">
      <c r="A43" s="16"/>
      <c r="B43" s="216">
        <f t="shared" si="0"/>
        <v>2043</v>
      </c>
      <c r="C43" s="338" t="s">
        <v>101</v>
      </c>
      <c r="D43" s="339"/>
      <c r="E43" s="44"/>
      <c r="F43" s="16"/>
      <c r="G43" s="16"/>
      <c r="H43" s="346"/>
      <c r="I43" s="347"/>
      <c r="J43" s="347"/>
      <c r="K43" s="348"/>
      <c r="L43" s="16"/>
      <c r="M43" s="352"/>
      <c r="N43" s="352"/>
      <c r="O43" s="352"/>
      <c r="P43" s="352"/>
      <c r="Q43" s="352"/>
      <c r="R43" s="352"/>
      <c r="S43" s="352"/>
      <c r="T43" s="352"/>
      <c r="U43" s="352"/>
    </row>
    <row r="44" spans="1:21">
      <c r="A44" s="16"/>
      <c r="B44" s="216">
        <f t="shared" si="0"/>
        <v>2044</v>
      </c>
      <c r="C44" s="338" t="s">
        <v>102</v>
      </c>
      <c r="D44" s="339"/>
      <c r="E44" s="44"/>
      <c r="F44" s="16"/>
      <c r="G44" s="16"/>
      <c r="H44" s="349" t="s">
        <v>103</v>
      </c>
      <c r="I44" s="350"/>
      <c r="J44" s="350"/>
      <c r="K44" s="351"/>
      <c r="L44" s="16"/>
      <c r="M44" s="353"/>
      <c r="N44" s="353"/>
      <c r="O44" s="353"/>
      <c r="P44" s="353"/>
      <c r="Q44" s="353"/>
      <c r="R44" s="353"/>
      <c r="S44" s="353"/>
      <c r="T44" s="353"/>
      <c r="U44" s="353"/>
    </row>
    <row r="45" spans="1:21">
      <c r="A45" s="16"/>
      <c r="B45" s="216">
        <f t="shared" si="0"/>
        <v>2045</v>
      </c>
      <c r="C45" s="338" t="s">
        <v>104</v>
      </c>
      <c r="D45" s="339"/>
      <c r="E45" s="44"/>
      <c r="F45" s="16"/>
      <c r="G45" s="16"/>
      <c r="H45" s="360" t="s">
        <v>105</v>
      </c>
      <c r="I45" s="361"/>
      <c r="J45" s="361"/>
      <c r="K45" s="362"/>
      <c r="L45" s="16"/>
      <c r="M45" s="363"/>
      <c r="N45" s="363"/>
      <c r="O45" s="363"/>
      <c r="P45" s="363"/>
      <c r="Q45" s="363"/>
      <c r="R45" s="363"/>
      <c r="S45" s="363"/>
      <c r="T45" s="363"/>
      <c r="U45" s="363"/>
    </row>
    <row r="46" spans="1:21">
      <c r="A46" s="16"/>
      <c r="B46" s="227">
        <f t="shared" si="0"/>
        <v>2046</v>
      </c>
      <c r="C46" s="341" t="s">
        <v>106</v>
      </c>
      <c r="D46" s="342"/>
      <c r="E46" s="44"/>
      <c r="F46" s="16"/>
      <c r="G46" s="16"/>
      <c r="H46" s="349" t="s">
        <v>107</v>
      </c>
      <c r="I46" s="350"/>
      <c r="J46" s="350"/>
      <c r="K46" s="351"/>
      <c r="L46" s="16"/>
      <c r="M46" s="353"/>
      <c r="N46" s="353"/>
      <c r="O46" s="353"/>
      <c r="P46" s="353"/>
      <c r="Q46" s="353"/>
      <c r="R46" s="353"/>
      <c r="S46" s="353"/>
      <c r="T46" s="353"/>
      <c r="U46" s="353"/>
    </row>
    <row r="47" spans="1:21">
      <c r="A47" s="16"/>
      <c r="B47" s="227">
        <f t="shared" si="0"/>
        <v>2047</v>
      </c>
      <c r="C47" s="338" t="s">
        <v>108</v>
      </c>
      <c r="D47" s="339"/>
      <c r="E47" s="44"/>
      <c r="F47" s="16"/>
      <c r="G47" s="16"/>
      <c r="H47" s="349" t="s">
        <v>109</v>
      </c>
      <c r="I47" s="350"/>
      <c r="J47" s="350"/>
      <c r="K47" s="351"/>
      <c r="L47" s="16"/>
      <c r="M47" s="353"/>
      <c r="N47" s="353"/>
      <c r="O47" s="353"/>
      <c r="P47" s="353"/>
      <c r="Q47" s="353"/>
      <c r="R47" s="353"/>
      <c r="S47" s="353"/>
      <c r="T47" s="353"/>
      <c r="U47" s="353"/>
    </row>
    <row r="48" spans="1:21" ht="12.9" thickBot="1">
      <c r="A48" s="16"/>
      <c r="B48" s="227">
        <f t="shared" si="0"/>
        <v>2048</v>
      </c>
      <c r="C48" s="338" t="s">
        <v>110</v>
      </c>
      <c r="D48" s="339"/>
      <c r="E48" s="44"/>
      <c r="F48" s="16"/>
      <c r="G48" s="16"/>
      <c r="H48" s="218"/>
      <c r="I48" s="340"/>
      <c r="J48" s="340"/>
      <c r="K48" s="205"/>
      <c r="L48" s="16"/>
      <c r="M48" s="353"/>
      <c r="N48" s="353"/>
      <c r="O48" s="353"/>
      <c r="P48" s="353"/>
      <c r="Q48" s="353"/>
      <c r="R48" s="353"/>
      <c r="S48" s="353"/>
      <c r="T48" s="353"/>
      <c r="U48" s="353"/>
    </row>
    <row r="49" spans="1:21" ht="12.9" thickBot="1">
      <c r="A49" s="16"/>
      <c r="B49" s="227">
        <f t="shared" si="0"/>
        <v>2049</v>
      </c>
      <c r="C49" s="338" t="s">
        <v>111</v>
      </c>
      <c r="D49" s="339"/>
      <c r="E49" s="44"/>
      <c r="F49" s="16"/>
      <c r="G49" s="16"/>
      <c r="H49" s="365" t="s">
        <v>112</v>
      </c>
      <c r="I49" s="366"/>
      <c r="J49" s="228">
        <f>IF(E23=0,0,-E19/((E57-E25)/E23))</f>
        <v>9.8566308243727594</v>
      </c>
      <c r="K49" s="208" t="s">
        <v>37</v>
      </c>
      <c r="L49" s="16"/>
      <c r="M49" s="353"/>
      <c r="N49" s="353"/>
      <c r="O49" s="353"/>
      <c r="P49" s="353"/>
      <c r="Q49" s="353"/>
      <c r="R49" s="353"/>
      <c r="S49" s="353"/>
      <c r="T49" s="353"/>
      <c r="U49" s="353"/>
    </row>
    <row r="50" spans="1:21" ht="12.9" thickBot="1">
      <c r="A50" s="16"/>
      <c r="B50" s="227">
        <f t="shared" si="0"/>
        <v>2050</v>
      </c>
      <c r="C50" s="338" t="s">
        <v>113</v>
      </c>
      <c r="D50" s="339"/>
      <c r="E50" s="44"/>
      <c r="F50" s="16"/>
      <c r="G50" s="16"/>
      <c r="H50" s="210"/>
      <c r="I50" s="335"/>
      <c r="J50" s="335"/>
      <c r="K50" s="211"/>
      <c r="L50" s="16"/>
      <c r="M50" s="353"/>
      <c r="N50" s="353"/>
      <c r="O50" s="353"/>
      <c r="P50" s="353"/>
      <c r="Q50" s="353"/>
      <c r="R50" s="353"/>
      <c r="S50" s="353"/>
      <c r="T50" s="353"/>
      <c r="U50" s="353"/>
    </row>
    <row r="51" spans="1:21" ht="12.9" thickBot="1">
      <c r="A51" s="16"/>
      <c r="B51" s="229">
        <f t="shared" si="0"/>
        <v>2051</v>
      </c>
      <c r="C51" s="341" t="s">
        <v>114</v>
      </c>
      <c r="D51" s="342"/>
      <c r="E51" s="44"/>
      <c r="F51" s="31"/>
      <c r="G51" s="16"/>
      <c r="H51" s="16"/>
      <c r="I51" s="364"/>
      <c r="J51" s="364"/>
      <c r="K51" s="68"/>
      <c r="L51" s="16"/>
      <c r="M51" s="353"/>
      <c r="N51" s="353"/>
      <c r="O51" s="353"/>
      <c r="P51" s="353"/>
      <c r="Q51" s="353"/>
      <c r="R51" s="353"/>
      <c r="S51" s="353"/>
      <c r="T51" s="353"/>
      <c r="U51" s="353"/>
    </row>
    <row r="52" spans="1:21">
      <c r="A52" s="16"/>
      <c r="B52" s="227">
        <f t="shared" si="0"/>
        <v>2052</v>
      </c>
      <c r="C52" s="338" t="s">
        <v>115</v>
      </c>
      <c r="D52" s="339"/>
      <c r="E52" s="44"/>
      <c r="F52" s="31"/>
      <c r="G52" s="16"/>
      <c r="H52" s="316" t="s">
        <v>116</v>
      </c>
      <c r="I52" s="317"/>
      <c r="J52" s="317"/>
      <c r="K52" s="318"/>
      <c r="L52" s="16"/>
      <c r="M52" s="353"/>
      <c r="N52" s="353"/>
      <c r="O52" s="353"/>
      <c r="P52" s="353"/>
      <c r="Q52" s="353"/>
      <c r="R52" s="353"/>
      <c r="S52" s="353"/>
      <c r="T52" s="353"/>
      <c r="U52" s="353"/>
    </row>
    <row r="53" spans="1:21">
      <c r="A53" s="16"/>
      <c r="B53" s="227">
        <f t="shared" si="0"/>
        <v>2053</v>
      </c>
      <c r="C53" s="338" t="s">
        <v>117</v>
      </c>
      <c r="D53" s="339"/>
      <c r="E53" s="44"/>
      <c r="F53" s="31"/>
      <c r="G53" s="16"/>
      <c r="H53" s="319"/>
      <c r="I53" s="320"/>
      <c r="J53" s="320"/>
      <c r="K53" s="321"/>
      <c r="L53" s="16"/>
      <c r="M53" s="353"/>
      <c r="N53" s="353"/>
      <c r="O53" s="353"/>
      <c r="P53" s="353"/>
      <c r="Q53" s="353"/>
      <c r="R53" s="353"/>
      <c r="S53" s="353"/>
      <c r="T53" s="353"/>
      <c r="U53" s="353"/>
    </row>
    <row r="54" spans="1:21">
      <c r="A54" s="16"/>
      <c r="B54" s="227">
        <f t="shared" si="0"/>
        <v>2054</v>
      </c>
      <c r="C54" s="338" t="s">
        <v>118</v>
      </c>
      <c r="D54" s="339"/>
      <c r="E54" s="44"/>
      <c r="F54" s="31"/>
      <c r="G54" s="16"/>
      <c r="H54" s="371" t="s">
        <v>119</v>
      </c>
      <c r="I54" s="269"/>
      <c r="J54" s="269"/>
      <c r="K54" s="372"/>
      <c r="L54" s="16"/>
      <c r="M54" s="353"/>
      <c r="N54" s="353"/>
      <c r="O54" s="353"/>
      <c r="P54" s="353"/>
      <c r="Q54" s="353"/>
      <c r="R54" s="353"/>
      <c r="S54" s="353"/>
      <c r="T54" s="353"/>
      <c r="U54" s="353"/>
    </row>
    <row r="55" spans="1:21">
      <c r="A55" s="16"/>
      <c r="B55" s="227">
        <f t="shared" si="0"/>
        <v>2055</v>
      </c>
      <c r="C55" s="338" t="s">
        <v>120</v>
      </c>
      <c r="D55" s="339"/>
      <c r="E55" s="44"/>
      <c r="F55" s="31"/>
      <c r="G55" s="16"/>
      <c r="H55" s="373" t="s">
        <v>121</v>
      </c>
      <c r="I55" s="374"/>
      <c r="J55" s="374"/>
      <c r="K55" s="375"/>
      <c r="L55" s="16"/>
      <c r="M55" s="353"/>
      <c r="N55" s="353"/>
      <c r="O55" s="353"/>
      <c r="P55" s="353"/>
      <c r="Q55" s="353"/>
      <c r="R55" s="353"/>
      <c r="S55" s="353"/>
      <c r="T55" s="353"/>
      <c r="U55" s="353"/>
    </row>
    <row r="56" spans="1:21" ht="12.9" thickBot="1">
      <c r="A56" s="16"/>
      <c r="B56" s="227">
        <f t="shared" si="0"/>
        <v>2056</v>
      </c>
      <c r="C56" s="341" t="s">
        <v>122</v>
      </c>
      <c r="D56" s="342"/>
      <c r="E56" s="44"/>
      <c r="F56" s="31"/>
      <c r="G56" s="16"/>
      <c r="H56" s="367" t="s">
        <v>35</v>
      </c>
      <c r="I56" s="368"/>
      <c r="J56" s="184"/>
      <c r="K56" s="230"/>
      <c r="L56" s="16"/>
      <c r="M56" s="353"/>
      <c r="N56" s="353"/>
      <c r="O56" s="353"/>
      <c r="P56" s="353"/>
      <c r="Q56" s="353"/>
      <c r="R56" s="353"/>
      <c r="S56" s="353"/>
      <c r="T56" s="353"/>
      <c r="U56" s="353"/>
    </row>
    <row r="57" spans="1:21" ht="12.9" thickBot="1">
      <c r="A57" s="16"/>
      <c r="B57" s="17"/>
      <c r="C57" s="369" t="s">
        <v>38</v>
      </c>
      <c r="D57" s="370"/>
      <c r="E57" s="45">
        <f>SUM(E27:E56)</f>
        <v>937000</v>
      </c>
      <c r="F57" s="31"/>
      <c r="G57" s="16"/>
      <c r="H57" s="367"/>
      <c r="I57" s="368"/>
      <c r="J57" s="219">
        <f>IF(E23=0,0,((E57-E25)/E23-(-E19-E25)/E23)/((-E19+E25)/2))</f>
        <v>7.9384615384615387E-2</v>
      </c>
      <c r="K57" s="133"/>
      <c r="L57" s="16"/>
      <c r="M57" s="353"/>
      <c r="N57" s="353"/>
      <c r="O57" s="353"/>
      <c r="P57" s="353"/>
      <c r="Q57" s="353"/>
      <c r="R57" s="353"/>
      <c r="S57" s="353"/>
      <c r="T57" s="353"/>
      <c r="U57" s="353"/>
    </row>
    <row r="58" spans="1:21">
      <c r="A58" s="16"/>
      <c r="B58" s="16"/>
      <c r="C58" s="17"/>
      <c r="D58" s="17"/>
      <c r="E58" s="31"/>
      <c r="F58" s="31"/>
      <c r="G58" s="16"/>
      <c r="H58" s="367"/>
      <c r="I58" s="368"/>
      <c r="J58" s="16"/>
      <c r="K58" s="231"/>
      <c r="L58" s="16"/>
      <c r="M58" s="353"/>
      <c r="N58" s="353"/>
      <c r="O58" s="353"/>
      <c r="P58" s="353"/>
      <c r="Q58" s="353"/>
      <c r="R58" s="353"/>
      <c r="S58" s="353"/>
      <c r="T58" s="353"/>
      <c r="U58" s="353"/>
    </row>
    <row r="59" spans="1:21" ht="12.9" thickBot="1">
      <c r="A59" s="16"/>
      <c r="B59" s="16"/>
      <c r="C59" s="17"/>
      <c r="D59" s="17"/>
      <c r="E59" s="31"/>
      <c r="F59" s="31"/>
      <c r="G59" s="16"/>
      <c r="H59" s="134"/>
      <c r="I59" s="232"/>
      <c r="J59" s="232"/>
      <c r="K59" s="233"/>
      <c r="L59" s="16"/>
      <c r="M59" s="353"/>
      <c r="N59" s="353"/>
      <c r="O59" s="353"/>
      <c r="P59" s="353"/>
      <c r="Q59" s="353"/>
      <c r="R59" s="353"/>
      <c r="S59" s="353"/>
      <c r="T59" s="353"/>
      <c r="U59" s="353"/>
    </row>
    <row r="60" spans="1:21">
      <c r="A60" s="16"/>
      <c r="B60" s="16"/>
      <c r="C60" s="17"/>
      <c r="D60" s="17"/>
      <c r="E60" s="31"/>
      <c r="F60" s="31"/>
      <c r="G60" s="16"/>
      <c r="H60" s="16"/>
      <c r="I60" s="69"/>
      <c r="J60" s="69"/>
      <c r="K60" s="68"/>
      <c r="L60" s="16"/>
      <c r="M60" s="353"/>
      <c r="N60" s="353"/>
      <c r="O60" s="353"/>
      <c r="P60" s="353"/>
      <c r="Q60" s="353"/>
      <c r="R60" s="353"/>
      <c r="S60" s="353"/>
      <c r="T60" s="353"/>
      <c r="U60" s="353"/>
    </row>
    <row r="61" spans="1:21">
      <c r="A61" s="16"/>
      <c r="B61" s="16"/>
      <c r="C61" s="17"/>
      <c r="D61" s="17"/>
      <c r="E61" s="31"/>
      <c r="F61" s="31"/>
      <c r="G61" s="16"/>
      <c r="H61" s="16"/>
      <c r="I61" s="69"/>
      <c r="J61" s="69"/>
      <c r="K61" s="68"/>
      <c r="L61" s="16"/>
      <c r="M61" s="353"/>
      <c r="N61" s="353"/>
      <c r="O61" s="353"/>
      <c r="P61" s="353"/>
      <c r="Q61" s="353"/>
      <c r="R61" s="353"/>
      <c r="S61" s="353"/>
      <c r="T61" s="353"/>
      <c r="U61" s="353"/>
    </row>
    <row r="62" spans="1:21">
      <c r="A62" s="16"/>
      <c r="B62" s="16"/>
      <c r="C62" s="17"/>
      <c r="D62" s="17"/>
      <c r="E62" s="31"/>
      <c r="F62" s="31"/>
      <c r="G62" s="16"/>
      <c r="H62" s="16"/>
      <c r="I62" s="69"/>
      <c r="J62" s="69"/>
      <c r="K62" s="72"/>
      <c r="L62" s="16"/>
      <c r="M62" s="353"/>
      <c r="N62" s="353"/>
      <c r="O62" s="353"/>
      <c r="P62" s="353"/>
      <c r="Q62" s="353"/>
      <c r="R62" s="353"/>
      <c r="S62" s="353"/>
      <c r="T62" s="353"/>
      <c r="U62" s="353"/>
    </row>
    <row r="63" spans="1:21">
      <c r="A63" s="16"/>
      <c r="B63" s="16"/>
      <c r="C63" s="17"/>
      <c r="D63" s="17"/>
      <c r="E63" s="31"/>
      <c r="F63" s="31"/>
      <c r="G63" s="16"/>
      <c r="H63" s="16"/>
      <c r="I63" s="69"/>
      <c r="J63" s="69"/>
      <c r="K63" s="118"/>
      <c r="L63" s="16"/>
      <c r="M63" s="353"/>
      <c r="N63" s="353"/>
      <c r="O63" s="353"/>
      <c r="P63" s="353"/>
      <c r="Q63" s="353"/>
      <c r="R63" s="353"/>
      <c r="S63" s="353"/>
      <c r="T63" s="353"/>
      <c r="U63" s="353"/>
    </row>
    <row r="64" spans="1:21">
      <c r="A64" s="16"/>
      <c r="B64" s="16"/>
      <c r="C64" s="17"/>
      <c r="D64" s="17"/>
      <c r="E64" s="31"/>
      <c r="F64" s="31"/>
      <c r="G64" s="17"/>
      <c r="H64" s="17"/>
      <c r="I64" s="42"/>
      <c r="J64" s="42"/>
      <c r="K64" s="43"/>
      <c r="L64" s="16"/>
      <c r="M64" s="55"/>
      <c r="N64" s="55"/>
      <c r="O64" s="55"/>
      <c r="P64" s="55"/>
      <c r="Q64" s="55"/>
      <c r="R64" s="55"/>
      <c r="S64" s="55"/>
      <c r="T64" s="55"/>
      <c r="U64" s="55"/>
    </row>
    <row r="65" spans="1:21">
      <c r="A65" s="16"/>
      <c r="B65" s="289" t="s">
        <v>62</v>
      </c>
      <c r="C65" s="289"/>
      <c r="D65" s="289"/>
      <c r="E65" s="289"/>
      <c r="F65" s="289"/>
      <c r="G65" s="289"/>
      <c r="H65" s="289"/>
      <c r="I65" s="289"/>
      <c r="J65" s="289"/>
      <c r="K65" s="289"/>
      <c r="L65" s="16"/>
      <c r="M65" s="55"/>
      <c r="N65" s="55"/>
      <c r="O65" s="55"/>
      <c r="P65" s="55"/>
      <c r="Q65" s="55"/>
      <c r="R65" s="55"/>
      <c r="S65" s="55"/>
      <c r="T65" s="55"/>
      <c r="U65" s="55"/>
    </row>
    <row r="66" spans="1:21">
      <c r="A66" s="16"/>
      <c r="B66" s="376" t="s">
        <v>63</v>
      </c>
      <c r="C66" s="376"/>
      <c r="D66" s="376"/>
      <c r="E66" s="376"/>
      <c r="F66" s="376"/>
      <c r="G66" s="376"/>
      <c r="H66" s="376"/>
      <c r="I66" s="376"/>
      <c r="J66" s="376"/>
      <c r="K66" s="376"/>
      <c r="L66" s="16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16"/>
      <c r="B67" s="376" t="s">
        <v>64</v>
      </c>
      <c r="C67" s="376"/>
      <c r="D67" s="376"/>
      <c r="E67" s="376"/>
      <c r="F67" s="376"/>
      <c r="G67" s="376"/>
      <c r="H67" s="376"/>
      <c r="I67" s="376"/>
      <c r="J67" s="376"/>
      <c r="K67" s="376"/>
      <c r="L67" s="16"/>
      <c r="M67" s="55"/>
      <c r="N67" s="55"/>
      <c r="O67" s="55"/>
      <c r="P67" s="55"/>
      <c r="Q67" s="55"/>
      <c r="R67" s="55"/>
      <c r="S67" s="55"/>
      <c r="T67" s="55"/>
      <c r="U67" s="55"/>
    </row>
    <row r="68" spans="1:21">
      <c r="A68" s="16"/>
      <c r="B68" s="40"/>
      <c r="C68" s="267"/>
      <c r="D68" s="267"/>
      <c r="E68" s="16"/>
      <c r="F68" s="28"/>
      <c r="G68" s="267"/>
      <c r="H68" s="267"/>
      <c r="I68" s="267"/>
      <c r="J68" s="16"/>
      <c r="K68" s="28"/>
      <c r="L68" s="16"/>
      <c r="M68" s="55"/>
      <c r="N68" s="55"/>
      <c r="O68" s="55"/>
      <c r="P68" s="55"/>
      <c r="Q68" s="55"/>
      <c r="R68" s="55"/>
      <c r="S68" s="55"/>
      <c r="T68" s="55"/>
      <c r="U68" s="55"/>
    </row>
  </sheetData>
  <sheetProtection algorithmName="SHA-512" hashValue="RmGlGN/UVf3nwQVuvGSTEUvc0piuFHf+6T3uLYwrebVdYS8mzfFoHvzGZzdLu5pFsxZK9MSiU24nMqCYfJpRqg==" saltValue="TifRgYMHvWfU46WSJUBrQg==" spinCount="100000" sheet="1" objects="1" scenarios="1" selectLockedCells="1" selectUnlockedCells="1"/>
  <mergeCells count="120">
    <mergeCell ref="B66:K66"/>
    <mergeCell ref="B67:K67"/>
    <mergeCell ref="C68:D68"/>
    <mergeCell ref="G68:I68"/>
    <mergeCell ref="M59:U59"/>
    <mergeCell ref="M60:U60"/>
    <mergeCell ref="M61:U61"/>
    <mergeCell ref="M62:U62"/>
    <mergeCell ref="M63:U63"/>
    <mergeCell ref="B65:K65"/>
    <mergeCell ref="C56:D56"/>
    <mergeCell ref="H56:I58"/>
    <mergeCell ref="M56:U56"/>
    <mergeCell ref="C57:D57"/>
    <mergeCell ref="M57:U57"/>
    <mergeCell ref="M58:U58"/>
    <mergeCell ref="C54:D54"/>
    <mergeCell ref="H54:K54"/>
    <mergeCell ref="M54:U54"/>
    <mergeCell ref="C55:D55"/>
    <mergeCell ref="H55:K55"/>
    <mergeCell ref="M55:U55"/>
    <mergeCell ref="C51:D51"/>
    <mergeCell ref="I51:J51"/>
    <mergeCell ref="M51:U51"/>
    <mergeCell ref="C52:D52"/>
    <mergeCell ref="H52:K53"/>
    <mergeCell ref="M52:U52"/>
    <mergeCell ref="C53:D53"/>
    <mergeCell ref="M53:U53"/>
    <mergeCell ref="C49:D49"/>
    <mergeCell ref="H49:I49"/>
    <mergeCell ref="M49:U49"/>
    <mergeCell ref="C50:D50"/>
    <mergeCell ref="I50:J50"/>
    <mergeCell ref="M50:U50"/>
    <mergeCell ref="C47:D47"/>
    <mergeCell ref="H47:K47"/>
    <mergeCell ref="M47:U47"/>
    <mergeCell ref="C48:D48"/>
    <mergeCell ref="I48:J48"/>
    <mergeCell ref="M48:U48"/>
    <mergeCell ref="C45:D45"/>
    <mergeCell ref="H45:K45"/>
    <mergeCell ref="M45:U45"/>
    <mergeCell ref="C46:D46"/>
    <mergeCell ref="H46:K46"/>
    <mergeCell ref="M46:U46"/>
    <mergeCell ref="C42:D42"/>
    <mergeCell ref="H42:K43"/>
    <mergeCell ref="M42:U42"/>
    <mergeCell ref="C43:D43"/>
    <mergeCell ref="M43:U43"/>
    <mergeCell ref="C44:D44"/>
    <mergeCell ref="H44:K44"/>
    <mergeCell ref="M44:U44"/>
    <mergeCell ref="M39:O39"/>
    <mergeCell ref="C40:D40"/>
    <mergeCell ref="I40:J40"/>
    <mergeCell ref="M40:O40"/>
    <mergeCell ref="C41:D41"/>
    <mergeCell ref="I41:J41"/>
    <mergeCell ref="C37:D37"/>
    <mergeCell ref="H37:K37"/>
    <mergeCell ref="C38:D38"/>
    <mergeCell ref="I38:J38"/>
    <mergeCell ref="C39:D39"/>
    <mergeCell ref="H39:I39"/>
    <mergeCell ref="C33:D33"/>
    <mergeCell ref="I33:J33"/>
    <mergeCell ref="C34:D34"/>
    <mergeCell ref="H34:K35"/>
    <mergeCell ref="C35:D35"/>
    <mergeCell ref="C36:D36"/>
    <mergeCell ref="H36:K36"/>
    <mergeCell ref="C30:D30"/>
    <mergeCell ref="I30:J30"/>
    <mergeCell ref="C31:D31"/>
    <mergeCell ref="H31:I31"/>
    <mergeCell ref="C32:D32"/>
    <mergeCell ref="I32:J32"/>
    <mergeCell ref="I26:J26"/>
    <mergeCell ref="C27:D27"/>
    <mergeCell ref="H27:K28"/>
    <mergeCell ref="C28:D28"/>
    <mergeCell ref="C29:D29"/>
    <mergeCell ref="H29:K29"/>
    <mergeCell ref="B21:D21"/>
    <mergeCell ref="H21:K21"/>
    <mergeCell ref="H22:K22"/>
    <mergeCell ref="B23:D23"/>
    <mergeCell ref="H24:I24"/>
    <mergeCell ref="B25:D25"/>
    <mergeCell ref="I25:J25"/>
    <mergeCell ref="D16:K16"/>
    <mergeCell ref="B17:E17"/>
    <mergeCell ref="H17:K17"/>
    <mergeCell ref="M17:P17"/>
    <mergeCell ref="R17:U17"/>
    <mergeCell ref="B19:D19"/>
    <mergeCell ref="H19:K20"/>
    <mergeCell ref="B13:K13"/>
    <mergeCell ref="M13:U13"/>
    <mergeCell ref="B14:K14"/>
    <mergeCell ref="M14:U14"/>
    <mergeCell ref="B15:K15"/>
    <mergeCell ref="M15:U15"/>
    <mergeCell ref="B10:G10"/>
    <mergeCell ref="M10:Q10"/>
    <mergeCell ref="B11:C11"/>
    <mergeCell ref="M11:N11"/>
    <mergeCell ref="B12:K12"/>
    <mergeCell ref="M12:U12"/>
    <mergeCell ref="I4:K7"/>
    <mergeCell ref="Q5:U6"/>
    <mergeCell ref="B7:C7"/>
    <mergeCell ref="M7:N7"/>
    <mergeCell ref="B8:G8"/>
    <mergeCell ref="I8:K9"/>
    <mergeCell ref="M8:Q8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KALKYL</vt:lpstr>
      <vt:lpstr>EXEMPEL</vt:lpstr>
      <vt:lpstr>EXEMPEL!Tulostusalue</vt:lpstr>
      <vt:lpstr>KALKYL!Tulostusalue</vt:lpstr>
    </vt:vector>
  </TitlesOfParts>
  <Company>Företagstolken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FT14 Investeringskalkyl</dc:title>
  <dc:creator>Företagstolken</dc:creator>
  <cp:lastModifiedBy>yritysTULKKI</cp:lastModifiedBy>
  <cp:lastPrinted>2025-09-03T04:55:45Z</cp:lastPrinted>
  <dcterms:created xsi:type="dcterms:W3CDTF">2006-12-22T12:34:17Z</dcterms:created>
  <dcterms:modified xsi:type="dcterms:W3CDTF">2025-09-03T05:05:11Z</dcterms:modified>
</cp:coreProperties>
</file>