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Vaihdetut 2024\FT14 Investering 240321\"/>
    </mc:Choice>
  </mc:AlternateContent>
  <xr:revisionPtr revIDLastSave="0" documentId="13_ncr:1_{04805658-3DD6-43FE-94F4-1847B262FEB4}" xr6:coauthVersionLast="47" xr6:coauthVersionMax="47" xr10:uidLastSave="{00000000-0000-0000-0000-000000000000}"/>
  <workbookProtection workbookAlgorithmName="SHA-512" workbookHashValue="mBsPSFaWa3bfNca0v2i1SHUr64IrQTvvXLZcbQ4V/P0+wtT77Ss7lWGpQEA0Po+p0eE2fTlU6Qus0f7+tyzKtA==" workbookSaltValue="rAvRr07hi1+qeeATyZ5YVQ==" workbookSpinCount="100000" lockStructure="1"/>
  <bookViews>
    <workbookView xWindow="-103" yWindow="-103" windowWidth="33120" windowHeight="18120" xr2:uid="{00000000-000D-0000-FFFF-FFFF00000000}"/>
  </bookViews>
  <sheets>
    <sheet name="KALKYL" sheetId="12" r:id="rId1"/>
    <sheet name="EXEMPELKALKYL" sheetId="16" r:id="rId2"/>
  </sheets>
  <definedNames>
    <definedName name="_xlnm.Print_Area" localSheetId="1">EXEMPELKALKYL!$B$4:$U$63</definedName>
    <definedName name="_xlnm.Print_Area" localSheetId="0">KALKYL!$B$4:$U$63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2" l="1"/>
  <c r="I39" i="12" l="1"/>
  <c r="I31" i="12" l="1"/>
  <c r="P21" i="16" l="1"/>
  <c r="P26" i="16"/>
  <c r="P31" i="16"/>
  <c r="P39" i="16"/>
  <c r="P40" i="16" s="1"/>
  <c r="P21" i="12" l="1"/>
  <c r="E57" i="16" l="1"/>
  <c r="J57" i="16" s="1"/>
  <c r="J39" i="16"/>
  <c r="B28" i="16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J24" i="16"/>
  <c r="M16" i="16"/>
  <c r="M10" i="16"/>
  <c r="M8" i="16"/>
  <c r="J49" i="16" l="1"/>
  <c r="U10" i="12" l="1"/>
  <c r="E57" i="12" l="1"/>
  <c r="B28" i="12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I59" i="12" l="1"/>
  <c r="I50" i="12"/>
  <c r="M8" i="12"/>
  <c r="M10" i="12"/>
  <c r="P31" i="12" l="1"/>
  <c r="P26" i="12"/>
  <c r="P39" i="12" l="1"/>
  <c r="P4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C2" authorId="0" shapeId="0" xr:uid="{9CFE6AED-DF62-498C-B36C-1565F58131CB}">
      <text>
        <r>
          <rPr>
            <sz val="10"/>
            <color indexed="81"/>
            <rFont val="Tahoma"/>
            <family val="2"/>
          </rPr>
          <t xml:space="preserve">Programmet kalkylerar investeringens lönsamhet samtidigt med alla kalkyleringsmetoder. 
Med programmet du kan kalkylera t.ex.
    - maskin- och anläggninginvesteringar
    - lokalinvesteringar för uthyrning, butiker, industrifastigheter mm.
    - lönsamhet av långfristig markadsföringsinvestering
    - hyrning vs. anskaffning
</t>
        </r>
      </text>
    </comment>
    <comment ref="M2" authorId="0" shapeId="0" xr:uid="{8885FBC8-32DB-4DBF-8DAB-DA4320E5FB24}">
      <text>
        <r>
          <rPr>
            <sz val="10"/>
            <color indexed="81"/>
            <rFont val="Tahoma"/>
            <family val="2"/>
          </rPr>
          <t>Intäkter och utgifter som genereras av investeringen årligen. Finansiella kostnader tas inte med i beräkningen. Använd priser utan mervärdesskatt. Om mervärdeskatt är inte avdragbar (vårdbransch, företagets årliga  omsättning mindre än 15 000 euro), skrivas prisen inkl. Moms.</t>
        </r>
      </text>
    </comment>
    <comment ref="E19" authorId="0" shapeId="0" xr:uid="{4FB16F9D-B9F1-4590-B4BC-1B383C8BC935}">
      <text>
        <r>
          <rPr>
            <sz val="10"/>
            <color indexed="81"/>
            <rFont val="Tahoma"/>
            <family val="2"/>
          </rPr>
          <t xml:space="preserve">Skriv investeringens värde med - tecken utan Moms. Om Moms-avdrag kan inte göras, skriv investeringens värde inkl. Moms. </t>
        </r>
      </text>
    </comment>
    <comment ref="D21" authorId="0" shapeId="0" xr:uid="{F30DDC21-5727-468E-B929-456626F6BF66}">
      <text>
        <r>
          <rPr>
            <sz val="10"/>
            <color indexed="81"/>
            <rFont val="Tahoma"/>
            <family val="2"/>
          </rPr>
          <t xml:space="preserve">AVKASTNINGSKRAVETS STORLEK BEROR PÅ RISKEN.
AVKASTNINGSPROCENTER
1. Investeringar, som grundar sig på lag eller myndighetsbestämmelser,
   såsom arbetarskydds- och miljöinvesteringar 0 %.
2. Säkerställande av marknadsställningen via investeringar 6 %.
3. Placeringsobjekt t.ex. byggnad som skall uthyras, affärslokal 7 - 10 %.
4. Förnyelse eller grundreparation av maskiner och apparatur 10-12 %.
5. Nedsättning av kostnader med hjälp av investeringar 12-15 %.
6. Ökning av avkastningarna med hjälp av investeringar 15-20 %.
7. Erövring av nya marknadsområden eller åstadkommande av nya 
    produkter med hjälp av riskfyllda investeringar &gt; 20 %. </t>
        </r>
      </text>
    </comment>
    <comment ref="P23" authorId="0" shapeId="0" xr:uid="{18C3CF50-C902-4D6D-BA4F-BC82ACD94DE4}">
      <text>
        <r>
          <rPr>
            <sz val="10"/>
            <color indexed="81"/>
            <rFont val="Tahoma"/>
            <family val="2"/>
          </rPr>
          <t>Betalas högst 11 månader/år. Bikostnadsfaktorn innehåller övriga personalbikostnaderna.</t>
        </r>
      </text>
    </comment>
    <comment ref="I24" authorId="0" shapeId="0" xr:uid="{E6715003-C915-4BA2-A0B4-C0549B6D3994}">
      <text>
        <r>
          <rPr>
            <sz val="10"/>
            <color indexed="81"/>
            <rFont val="Tahoma"/>
            <family val="2"/>
          </rPr>
          <t>Totalvinst/-förlust under brukstiden. Om negativ, minska kalkylräntan.</t>
        </r>
      </text>
    </comment>
    <comment ref="P24" authorId="0" shapeId="0" xr:uid="{21740604-A278-4676-BA4E-0E6290C288E4}">
      <text>
        <r>
          <rPr>
            <sz val="10"/>
            <color indexed="81"/>
            <rFont val="Tahoma"/>
            <family val="2"/>
          </rPr>
          <t xml:space="preserve">Faktorn innehåller alla obligatoriska försäkringsavgifter, semesterlöner osv. </t>
        </r>
      </text>
    </comment>
    <comment ref="D25" authorId="0" shapeId="0" xr:uid="{97687F8E-1372-4ABD-808E-30900EAC3C56}">
      <text>
        <r>
          <rPr>
            <sz val="10"/>
            <color indexed="81"/>
            <rFont val="Tahoma"/>
            <family val="2"/>
          </rPr>
          <t>Restvärdet läggas till nettoavkastnings-summan av sista bruksåret.</t>
        </r>
      </text>
    </comment>
    <comment ref="E27" authorId="0" shapeId="0" xr:uid="{A0CC4FE0-7411-47EF-8036-3DC6EC5D2E41}">
      <text>
        <r>
          <rPr>
            <sz val="10"/>
            <color indexed="81"/>
            <rFont val="Tahoma"/>
            <family val="2"/>
          </rPr>
          <t>- Indexhöjningar på nettoavkastning är inte tillåtna. 
- Nettoavkastningen på investeringar i maskiner
  och utrustning kommer att bibehållas samma för 
  varje år under brukstiden.
- Nettoavkastning i ett bygg- och fastighetsprojekt
  varierar vanligtvis årligen. Man måste förbereda sig för  
  oväntade reparationer. Till exempel värmesystemet måste 
  förnyas mycket tidigare än planerat. I detta fall kan  
  avkastningen vara negativ.</t>
        </r>
      </text>
    </comment>
    <comment ref="P27" authorId="0" shapeId="0" xr:uid="{3838E2E9-B007-4AAE-B60D-70AA7D69F75C}">
      <text>
        <r>
          <rPr>
            <sz val="10"/>
            <color indexed="81"/>
            <rFont val="Tahoma"/>
            <family val="2"/>
          </rPr>
          <t>Endast de kostnader som orsakas av denna investeringen!</t>
        </r>
      </text>
    </comment>
    <comment ref="E28" authorId="0" shapeId="0" xr:uid="{507EFEB7-B6E6-487F-9C4F-4095BD85002B}">
      <text>
        <r>
          <rPr>
            <sz val="10"/>
            <color indexed="81"/>
            <rFont val="Tahoma"/>
            <family val="2"/>
          </rPr>
          <t>Nettoavkastning betyder inkomst minus kostnader. Nettoavkastning kan kalkyleras på höger med NETTOAVKASTNINGSKALKYL. Årlig nettoavkastning kan vara också negativt (förlust).</t>
        </r>
      </text>
    </comment>
    <comment ref="I39" authorId="0" shapeId="0" xr:uid="{4AB1AEB4-68B8-4A3A-8B7B-7CE1CBBBB602}">
      <text>
        <r>
          <rPr>
            <sz val="10"/>
            <color indexed="81"/>
            <rFont val="Tahoma"/>
            <family val="2"/>
          </rPr>
          <t>Restvärdet måste vara noll. Avkastningen blir bättre, då kalkyleringsräntan är lägre.</t>
        </r>
      </text>
    </comment>
    <comment ref="P40" authorId="0" shapeId="0" xr:uid="{5B6DE669-0980-4A6F-AFD2-193553F861D4}">
      <text>
        <r>
          <rPr>
            <sz val="10"/>
            <color indexed="81"/>
            <rFont val="Tahoma"/>
            <family val="2"/>
          </rPr>
          <t xml:space="preserve">Nettoavkastning för ett vanligt verksamhetsår, som förflyttas till punkt Nettoavkastning år 1.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C2" authorId="0" shapeId="0" xr:uid="{B0483A05-AA46-4B34-AB76-81603FA2F09C}">
      <text>
        <r>
          <rPr>
            <sz val="10"/>
            <color indexed="81"/>
            <rFont val="Tahoma"/>
            <family val="2"/>
          </rPr>
          <t>Programmet kalkylerar investeringens lönsamhet samtidigt med alla kalkyleringsmetoder. 
Med programmet du kan kalkylera t.ex.
    - maskin- och anläggninginvesteringar
    - lokalinvesteringar för uthyrning, butiker, industrifastigheter mm.
    - lönsamhet av långfristig markadsföringsinvestering
    - hyrning vs. anskaffning</t>
        </r>
      </text>
    </comment>
    <comment ref="E19" authorId="0" shapeId="0" xr:uid="{89C91E45-0191-425E-9D6C-5AAF74532205}">
      <text>
        <r>
          <rPr>
            <sz val="10"/>
            <color indexed="81"/>
            <rFont val="Tahoma"/>
            <family val="2"/>
          </rPr>
          <t xml:space="preserve">Skriv beloppet med minus-företecken utan Moms. </t>
        </r>
      </text>
    </comment>
    <comment ref="E21" authorId="0" shapeId="0" xr:uid="{EF259643-6718-4F57-A037-B49B88E43F60}">
      <text>
        <r>
          <rPr>
            <sz val="10"/>
            <color indexed="81"/>
            <rFont val="Tahoma"/>
            <family val="2"/>
          </rPr>
          <t xml:space="preserve">AVKASTNINGSKRAVETS STORLEK BEROR PÅ RISKEN.
AVKASTNINGSPROCENTER
1. Investeringar, som grundar sig på lag eller myndighetsbestämmelser,
   såsom arbetarskydds- och miljöinvesteringar 0 %.
2. Säkerställande av marknadsställningen via investeringar 6 %.
3. Placeringsobjekt t.ex. byggnad som skall uthyras, affärslokal 7 - 10 %.
4. Förnyelse eller grundreparation av maskiner och apparatur 10-12 %.
5. Nedsättning av kostnader med hjälp av investeringar 12-15 %.
6. Ökning av avkastningarna med hjälp av investeringar 15-20 %.
7. Erövring av nya marknadsområden eller åstadkommande av nya 
    produkter med hjälp av riskfyllda investeringar &gt; 20 %. </t>
        </r>
      </text>
    </comment>
    <comment ref="E25" authorId="0" shapeId="0" xr:uid="{86F89096-3E12-44E1-9926-06DB7B2F0F15}">
      <text>
        <r>
          <rPr>
            <sz val="10"/>
            <color indexed="81"/>
            <rFont val="Tahoma"/>
            <family val="2"/>
          </rPr>
          <t>Restvärdet läggas till nettoavkastningssumman av sista bruksåret.</t>
        </r>
      </text>
    </comment>
    <comment ref="E27" authorId="0" shapeId="0" xr:uid="{1BF5A7EF-82E2-4B6D-86DB-5E33B0381DE4}">
      <text>
        <r>
          <rPr>
            <sz val="10"/>
            <color indexed="81"/>
            <rFont val="Tahoma"/>
            <family val="2"/>
          </rPr>
          <t>Nettoavkastning kan kalkyleras med NETTOAVKASTNINGSKALKYL eller skriv investeringens årliga nettoavkastning. Årlig nettoavkastning kan vara också negativt (förlust).</t>
        </r>
      </text>
    </comment>
    <comment ref="J49" authorId="0" shapeId="0" xr:uid="{72879EDF-5568-4B80-A6B2-56EF0FFFD233}">
      <text>
        <r>
          <rPr>
            <sz val="10"/>
            <color indexed="81"/>
            <rFont val="Tahoma"/>
            <family val="2"/>
          </rPr>
          <t>• Investeringens återbetalningstid beräknad efter årlig nettoavkastning. Berättar ingenting om investeringens avkastning.
• Beräkningen iakttager inte inflation eller investeringens restvärde och därför inte  kan användas som enda  kriterium för val av investeringar.</t>
        </r>
      </text>
    </comment>
  </commentList>
</comments>
</file>

<file path=xl/sharedStrings.xml><?xml version="1.0" encoding="utf-8"?>
<sst xmlns="http://schemas.openxmlformats.org/spreadsheetml/2006/main" count="211" uniqueCount="111">
  <si>
    <t xml:space="preserve">  </t>
  </si>
  <si>
    <t>FT14 KALKYLERINGPROGRAM FÖR INVESTERING</t>
  </si>
  <si>
    <t>Företagets namn</t>
  </si>
  <si>
    <t>Utförare</t>
  </si>
  <si>
    <t>Investeringsprojektet</t>
  </si>
  <si>
    <t>UTGÅNGSVÄRDEN</t>
  </si>
  <si>
    <t>RESULTAT</t>
  </si>
  <si>
    <t>NETTOAVKASTNINGSKALKYL</t>
  </si>
  <si>
    <t>ANTECKNINGAR ELLER EGEN KALKYL</t>
  </si>
  <si>
    <t>Datum</t>
  </si>
  <si>
    <t>Investeringsutgift</t>
  </si>
  <si>
    <t>Avkrävd avkastings -%</t>
  </si>
  <si>
    <t>Brukstid (år)</t>
  </si>
  <si>
    <t>Restvärde</t>
  </si>
  <si>
    <t xml:space="preserve"> Nettoavkastning år 1</t>
  </si>
  <si>
    <t xml:space="preserve"> Nettoavkastning år 2</t>
  </si>
  <si>
    <t xml:space="preserve"> Nettoavkastning år 3</t>
  </si>
  <si>
    <t xml:space="preserve"> Nettoavkastning år 4</t>
  </si>
  <si>
    <t xml:space="preserve"> Nettoavkastning år 5</t>
  </si>
  <si>
    <t xml:space="preserve"> Nettoavkastning år 6</t>
  </si>
  <si>
    <t xml:space="preserve"> Nettoavkastning år 7</t>
  </si>
  <si>
    <t xml:space="preserve"> Nettoavkastning år 8</t>
  </si>
  <si>
    <t xml:space="preserve"> Nettoavkastning år 9</t>
  </si>
  <si>
    <t xml:space="preserve"> Nettoavkastning år 10</t>
  </si>
  <si>
    <t xml:space="preserve"> Nettoavkastning år 11</t>
  </si>
  <si>
    <t xml:space="preserve"> Nettoavkastning år 12</t>
  </si>
  <si>
    <t xml:space="preserve"> Nettoavkastning år 13</t>
  </si>
  <si>
    <t xml:space="preserve"> Nettoavkastning år 14</t>
  </si>
  <si>
    <t xml:space="preserve"> Nettoavkastning år 15</t>
  </si>
  <si>
    <t xml:space="preserve"> Nettoavkastning år 16</t>
  </si>
  <si>
    <t xml:space="preserve"> Nettoavkastning år 17</t>
  </si>
  <si>
    <t xml:space="preserve"> Nettoavkastning år 18</t>
  </si>
  <si>
    <t xml:space="preserve"> Nettoavkastning år 19</t>
  </si>
  <si>
    <t xml:space="preserve"> Nettoavkastning år 20</t>
  </si>
  <si>
    <t xml:space="preserve"> Nettoavkastning år 21</t>
  </si>
  <si>
    <t xml:space="preserve"> Nettoavkastning år 22</t>
  </si>
  <si>
    <t xml:space="preserve"> Nettoavkastning år 23</t>
  </si>
  <si>
    <t xml:space="preserve"> Nettoavkastning år 24</t>
  </si>
  <si>
    <t xml:space="preserve"> Nettoavkastning år 25</t>
  </si>
  <si>
    <t xml:space="preserve"> Nettoavkastning år 26</t>
  </si>
  <si>
    <t xml:space="preserve"> Nettoavkastning år 27</t>
  </si>
  <si>
    <t xml:space="preserve"> Nettoavkastning år 28</t>
  </si>
  <si>
    <t xml:space="preserve"> Nettoavkastning år 29</t>
  </si>
  <si>
    <t xml:space="preserve"> Nettoavkastning år 30</t>
  </si>
  <si>
    <t xml:space="preserve"> NYVÄRDESMETOD</t>
  </si>
  <si>
    <t xml:space="preserve"> INTERN RÄNTESATS </t>
  </si>
  <si>
    <t>ANNUITETSMETOD</t>
  </si>
  <si>
    <t xml:space="preserve"> METOD FÖR ÅTERBETALNINGSTID </t>
  </si>
  <si>
    <t xml:space="preserve"> METOD FÖR KAPITALETS AVKASTNING</t>
  </si>
  <si>
    <t xml:space="preserve"> • Totalavkastning under brukstiden med given </t>
  </si>
  <si>
    <t>kalkyleringsränta. Noggrannaste resultat.</t>
  </si>
  <si>
    <t>TOTALAVKASTNING</t>
  </si>
  <si>
    <t>RÄNTEAVKASTNING</t>
  </si>
  <si>
    <t>ÅRLIG AVKASTNING</t>
  </si>
  <si>
    <t>avskrivningarna.</t>
  </si>
  <si>
    <t xml:space="preserve">nettoavkastning. </t>
  </si>
  <si>
    <t xml:space="preserve"> • Investeringens återbetalningstid beräknad efter årlig </t>
  </si>
  <si>
    <t xml:space="preserve"> • Beräkningen iakttager inte inflation eller investeringens </t>
  </si>
  <si>
    <t xml:space="preserve">  restvärde och därför.</t>
  </si>
  <si>
    <t>ÅTERBETALNINGSTID</t>
  </si>
  <si>
    <t xml:space="preserve"> år</t>
  </si>
  <si>
    <t>Ansvar av programmets rättighet och resultaten</t>
  </si>
  <si>
    <t>Användaren är medveten, att programmet kan innehålla fel och ge felaktiga resultaten.</t>
  </si>
  <si>
    <t xml:space="preserve">Resultaten är riktningsgivande och användaren har eget ansvar om tolkning av resultaten. </t>
  </si>
  <si>
    <t>Uppdatering</t>
  </si>
  <si>
    <t xml:space="preserve"> 1. Försäljningsinkomster</t>
  </si>
  <si>
    <t xml:space="preserve"> 3. Personalkostnader</t>
  </si>
  <si>
    <t xml:space="preserve"> - löner/månad</t>
  </si>
  <si>
    <t xml:space="preserve"> - lönemånader</t>
  </si>
  <si>
    <t xml:space="preserve"> - lönebikostnadsfaktor</t>
  </si>
  <si>
    <t xml:space="preserve"> 4. Energi, vatten</t>
  </si>
  <si>
    <t xml:space="preserve"> 5. Kostnader av affärslokaler</t>
  </si>
  <si>
    <t xml:space="preserve"> - hyror och vederlag</t>
  </si>
  <si>
    <t xml:space="preserve"> - värme</t>
  </si>
  <si>
    <t xml:space="preserve"> - reparationskostnader</t>
  </si>
  <si>
    <t xml:space="preserve"> - städning, bevakning</t>
  </si>
  <si>
    <t xml:space="preserve"> - marknadsföring</t>
  </si>
  <si>
    <t xml:space="preserve"> - hyror av apparater och inventarier</t>
  </si>
  <si>
    <t xml:space="preserve"> - reparation, service</t>
  </si>
  <si>
    <t xml:space="preserve"> - produktutveckling</t>
  </si>
  <si>
    <t xml:space="preserve"> - försäkringar, maskinskada</t>
  </si>
  <si>
    <t xml:space="preserve"> - övriga kostnader</t>
  </si>
  <si>
    <t>UTGIFTER SAMMANLAGT</t>
  </si>
  <si>
    <t>MEDELRÄNTE-AVKASTNING</t>
  </si>
  <si>
    <t xml:space="preserve"> 2. Materialbruk</t>
  </si>
  <si>
    <t xml:space="preserve"> 6. Övriga verksamhetskostnader</t>
  </si>
  <si>
    <t>GUIDE</t>
  </si>
  <si>
    <t>SAMMANLAGT</t>
  </si>
  <si>
    <t xml:space="preserve"> • Investeringens kalkylmässig avkastnings -% inklusive </t>
  </si>
  <si>
    <t>Anteckningar</t>
  </si>
  <si>
    <t>Investor</t>
  </si>
  <si>
    <t>Företagstolken</t>
  </si>
  <si>
    <t>Centralaffären hyr ut 500 m2 butikslokal för 15 år. Hyresgästen betalar brukskostnaderna men inte reparation- och servicekostnader</t>
  </si>
  <si>
    <t xml:space="preserve"> Fastighetsförsäkring 0,3 % av anskaffningspriset = 1500 € + maskinskada</t>
  </si>
  <si>
    <t xml:space="preserve"> Fastighetsskatt</t>
  </si>
  <si>
    <t>Avkrävd avkastnings -%</t>
  </si>
  <si>
    <t xml:space="preserve"> • Restvärdet måste vara noll.</t>
  </si>
  <si>
    <t xml:space="preserve"> • Årlig avkastning med given kalkyleringsränta och brukstid.</t>
  </si>
  <si>
    <t xml:space="preserve"> • Investeringens kalkylmässig avkastningsprocent.</t>
  </si>
  <si>
    <t xml:space="preserve"> • Investeringens kalkylmässig avkastningsprocent </t>
  </si>
  <si>
    <t xml:space="preserve"> INTERN RÄNTESATS - METOD</t>
  </si>
  <si>
    <t xml:space="preserve">   restvärde och därför inte kan användas som enda</t>
  </si>
  <si>
    <t xml:space="preserve">   kriterium för val av investeringar.</t>
  </si>
  <si>
    <t xml:space="preserve"> • Kalkylmetoden tar hänsyn till skatteeffekten.</t>
  </si>
  <si>
    <t>NETTOAVKASTNING OM ÅRET</t>
  </si>
  <si>
    <t xml:space="preserve"> - ADB-kostnader, program</t>
  </si>
  <si>
    <t xml:space="preserve"> euro</t>
  </si>
  <si>
    <t>eller försäkring och fastighetsskatt. Hyra 11 euro/m2/månad. Önskvärd ränta på investeringen 8 %.</t>
  </si>
  <si>
    <t>Byggkostnaderna 550 000 euro och restvärde i slutet 100 000 euro.</t>
  </si>
  <si>
    <t xml:space="preserve"> 500 m2 x 11 euro/m2 x 12 månader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</si>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</sst>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\ %"/>
    <numFmt numFmtId="165" formatCode="0.0"/>
    <numFmt numFmtId="166" formatCode="#,##0\ &quot;€&quot;"/>
    <numFmt numFmtId="167" formatCode="#,##0_ ;[Red]\-#,##0\ "/>
    <numFmt numFmtId="168" formatCode="0_ ;[Red]\-0\ "/>
    <numFmt numFmtId="169" formatCode="#,##0.0"/>
    <numFmt numFmtId="170" formatCode="#,##0.0_ ;[Red]\-#,##0.0\ 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indexed="81"/>
      <name val="Tahoma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vertical="center"/>
      <protection locked="0" hidden="1"/>
    </xf>
    <xf numFmtId="0" fontId="18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right" vertical="top" wrapText="1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0" fontId="8" fillId="0" borderId="0" xfId="1"/>
    <xf numFmtId="0" fontId="8" fillId="0" borderId="0" xfId="1" applyProtection="1">
      <protection hidden="1"/>
    </xf>
    <xf numFmtId="0" fontId="9" fillId="0" borderId="0" xfId="1" applyFont="1"/>
    <xf numFmtId="0" fontId="10" fillId="0" borderId="0" xfId="1" applyFont="1"/>
    <xf numFmtId="0" fontId="7" fillId="0" borderId="0" xfId="1" applyFont="1" applyAlignment="1">
      <alignment horizontal="right"/>
    </xf>
    <xf numFmtId="0" fontId="17" fillId="0" borderId="0" xfId="1" applyFont="1" applyAlignment="1" applyProtection="1">
      <alignment horizontal="left" vertical="center"/>
      <protection hidden="1"/>
    </xf>
    <xf numFmtId="0" fontId="8" fillId="0" borderId="0" xfId="1" applyAlignment="1" applyProtection="1">
      <alignment vertic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1" applyFont="1" applyAlignment="1" applyProtection="1">
      <alignment horizontal="right" vertical="top"/>
      <protection hidden="1"/>
    </xf>
    <xf numFmtId="0" fontId="24" fillId="0" borderId="0" xfId="1" applyFont="1" applyAlignment="1" applyProtection="1">
      <alignment horizontal="left"/>
      <protection hidden="1"/>
    </xf>
    <xf numFmtId="0" fontId="18" fillId="0" borderId="0" xfId="1" applyFont="1" applyAlignment="1" applyProtection="1">
      <alignment horizontal="right" vertical="top" wrapText="1"/>
      <protection hidden="1"/>
    </xf>
    <xf numFmtId="0" fontId="12" fillId="0" borderId="0" xfId="1" applyFont="1" applyProtection="1">
      <protection hidden="1"/>
    </xf>
    <xf numFmtId="0" fontId="15" fillId="0" borderId="0" xfId="1" applyFont="1" applyAlignment="1" applyProtection="1">
      <alignment vertical="center"/>
      <protection hidden="1"/>
    </xf>
    <xf numFmtId="0" fontId="8" fillId="0" borderId="0" xfId="1" applyAlignment="1">
      <alignment vertical="center"/>
    </xf>
    <xf numFmtId="0" fontId="5" fillId="0" borderId="0" xfId="1" applyFont="1" applyProtection="1">
      <protection hidden="1"/>
    </xf>
    <xf numFmtId="168" fontId="15" fillId="2" borderId="4" xfId="1" applyNumberFormat="1" applyFont="1" applyFill="1" applyBorder="1" applyAlignment="1" applyProtection="1">
      <alignment horizontal="center"/>
      <protection locked="0" hidden="1"/>
    </xf>
    <xf numFmtId="168" fontId="23" fillId="3" borderId="5" xfId="1" applyNumberFormat="1" applyFont="1" applyFill="1" applyBorder="1" applyAlignment="1" applyProtection="1">
      <alignment horizontal="center"/>
      <protection hidden="1"/>
    </xf>
    <xf numFmtId="168" fontId="23" fillId="3" borderId="6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5" fillId="0" borderId="0" xfId="1" applyFont="1" applyAlignment="1" applyProtection="1">
      <alignment horizontal="left" vertical="top"/>
      <protection hidden="1"/>
    </xf>
    <xf numFmtId="0" fontId="6" fillId="0" borderId="0" xfId="1" applyFont="1"/>
    <xf numFmtId="0" fontId="16" fillId="0" borderId="0" xfId="1" applyFont="1" applyProtection="1">
      <protection hidden="1"/>
    </xf>
    <xf numFmtId="0" fontId="11" fillId="2" borderId="0" xfId="0" applyFont="1" applyFill="1" applyAlignment="1" applyProtection="1">
      <alignment vertical="center"/>
      <protection locked="0"/>
    </xf>
    <xf numFmtId="0" fontId="8" fillId="0" borderId="0" xfId="0" applyFont="1" applyProtection="1">
      <protection hidden="1"/>
    </xf>
    <xf numFmtId="0" fontId="24" fillId="0" borderId="0" xfId="1" applyFont="1" applyAlignment="1" applyProtection="1">
      <alignment horizontal="right" vertical="top" wrapText="1"/>
      <protection hidden="1"/>
    </xf>
    <xf numFmtId="0" fontId="5" fillId="8" borderId="0" xfId="1" applyFont="1" applyFill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166" fontId="5" fillId="0" borderId="0" xfId="1" applyNumberFormat="1" applyFont="1" applyAlignment="1" applyProtection="1">
      <alignment horizontal="right"/>
      <protection hidden="1"/>
    </xf>
    <xf numFmtId="168" fontId="23" fillId="3" borderId="12" xfId="1" applyNumberFormat="1" applyFont="1" applyFill="1" applyBorder="1" applyAlignment="1" applyProtection="1">
      <alignment horizontal="center"/>
      <protection hidden="1"/>
    </xf>
    <xf numFmtId="166" fontId="15" fillId="2" borderId="3" xfId="1" applyNumberFormat="1" applyFont="1" applyFill="1" applyBorder="1" applyAlignment="1" applyProtection="1">
      <alignment horizontal="center" vertical="center"/>
      <protection locked="0"/>
    </xf>
    <xf numFmtId="166" fontId="5" fillId="4" borderId="2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164" fontId="15" fillId="0" borderId="0" xfId="1" applyNumberFormat="1" applyFont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  <xf numFmtId="0" fontId="11" fillId="0" borderId="0" xfId="1" applyFont="1" applyAlignment="1">
      <alignment vertical="center"/>
    </xf>
    <xf numFmtId="0" fontId="21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26" fillId="0" borderId="0" xfId="1" applyFont="1" applyAlignment="1" applyProtection="1">
      <alignment horizontal="left" vertical="center" wrapText="1"/>
      <protection hidden="1"/>
    </xf>
    <xf numFmtId="0" fontId="8" fillId="0" borderId="0" xfId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 vertical="top"/>
      <protection hidden="1"/>
    </xf>
    <xf numFmtId="0" fontId="13" fillId="2" borderId="0" xfId="0" applyFont="1" applyFill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left"/>
      <protection locked="0" hidden="1"/>
    </xf>
    <xf numFmtId="10" fontId="15" fillId="2" borderId="2" xfId="1" applyNumberFormat="1" applyFont="1" applyFill="1" applyBorder="1" applyAlignment="1" applyProtection="1">
      <alignment horizontal="center" vertical="center"/>
      <protection locked="0" hidden="1"/>
    </xf>
    <xf numFmtId="165" fontId="15" fillId="2" borderId="2" xfId="1" applyNumberFormat="1" applyFont="1" applyFill="1" applyBorder="1" applyAlignment="1" applyProtection="1">
      <alignment horizontal="center" vertical="center"/>
      <protection locked="0" hidden="1"/>
    </xf>
    <xf numFmtId="166" fontId="15" fillId="2" borderId="2" xfId="1" applyNumberFormat="1" applyFont="1" applyFill="1" applyBorder="1" applyAlignment="1" applyProtection="1">
      <alignment horizontal="center"/>
      <protection locked="0" hidden="1"/>
    </xf>
    <xf numFmtId="0" fontId="5" fillId="0" borderId="0" xfId="1" applyFont="1"/>
    <xf numFmtId="168" fontId="23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4" fontId="15" fillId="0" borderId="0" xfId="1" applyNumberFormat="1" applyFont="1" applyAlignment="1">
      <alignment horizontal="left" vertical="center"/>
    </xf>
    <xf numFmtId="0" fontId="24" fillId="0" borderId="0" xfId="1" applyFont="1" applyAlignment="1" applyProtection="1">
      <alignment horizontal="center" vertical="top"/>
      <protection hidden="1"/>
    </xf>
    <xf numFmtId="166" fontId="7" fillId="0" borderId="0" xfId="1" applyNumberFormat="1" applyFont="1" applyAlignment="1">
      <alignment horizontal="left"/>
    </xf>
    <xf numFmtId="14" fontId="15" fillId="0" borderId="1" xfId="0" applyNumberFormat="1" applyFont="1" applyBorder="1" applyAlignment="1" applyProtection="1">
      <alignment horizontal="left" vertical="center"/>
      <protection hidden="1"/>
    </xf>
    <xf numFmtId="14" fontId="15" fillId="2" borderId="0" xfId="1" applyNumberFormat="1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1" applyFont="1"/>
    <xf numFmtId="166" fontId="5" fillId="2" borderId="2" xfId="1" applyNumberFormat="1" applyFont="1" applyFill="1" applyBorder="1" applyAlignment="1" applyProtection="1">
      <alignment horizontal="center" vertical="center"/>
      <protection locked="0"/>
    </xf>
    <xf numFmtId="14" fontId="15" fillId="0" borderId="0" xfId="1" applyNumberFormat="1" applyFont="1" applyAlignment="1" applyProtection="1">
      <alignment horizontal="left" vertical="center"/>
      <protection hidden="1"/>
    </xf>
    <xf numFmtId="0" fontId="5" fillId="0" borderId="0" xfId="1" applyFont="1" applyAlignment="1">
      <alignment horizontal="center" vertical="center"/>
    </xf>
    <xf numFmtId="0" fontId="16" fillId="0" borderId="0" xfId="1" applyFont="1" applyAlignment="1" applyProtection="1">
      <alignment horizontal="center" vertical="top"/>
      <protection hidden="1"/>
    </xf>
    <xf numFmtId="0" fontId="11" fillId="0" borderId="0" xfId="1" applyFont="1" applyAlignment="1" applyProtection="1">
      <alignment horizontal="left"/>
      <protection hidden="1"/>
    </xf>
    <xf numFmtId="0" fontId="8" fillId="0" borderId="0" xfId="1" applyAlignment="1" applyProtection="1">
      <alignment horizontal="left"/>
      <protection hidden="1"/>
    </xf>
    <xf numFmtId="0" fontId="12" fillId="0" borderId="0" xfId="1" applyFont="1" applyAlignment="1" applyProtection="1">
      <alignment horizontal="left"/>
      <protection hidden="1"/>
    </xf>
    <xf numFmtId="0" fontId="16" fillId="0" borderId="0" xfId="1" applyFont="1" applyAlignment="1" applyProtection="1">
      <alignment horizontal="right"/>
      <protection hidden="1"/>
    </xf>
    <xf numFmtId="0" fontId="15" fillId="0" borderId="0" xfId="1" applyFont="1" applyProtection="1">
      <protection hidden="1"/>
    </xf>
    <xf numFmtId="170" fontId="15" fillId="0" borderId="0" xfId="1" applyNumberFormat="1" applyFont="1" applyAlignment="1" applyProtection="1">
      <alignment horizontal="center" vertical="center"/>
      <protection hidden="1"/>
    </xf>
    <xf numFmtId="0" fontId="8" fillId="0" borderId="0" xfId="1" applyAlignment="1" applyProtection="1">
      <alignment horizontal="right" indent="1"/>
      <protection hidden="1"/>
    </xf>
    <xf numFmtId="0" fontId="8" fillId="0" borderId="0" xfId="1" applyAlignment="1">
      <alignment horizontal="right" indent="1"/>
    </xf>
    <xf numFmtId="0" fontId="11" fillId="2" borderId="0" xfId="0" applyFont="1" applyFill="1" applyAlignment="1" applyProtection="1">
      <alignment horizontal="left" vertical="center"/>
      <protection locked="0" hidden="1"/>
    </xf>
    <xf numFmtId="0" fontId="15" fillId="0" borderId="0" xfId="1" applyFont="1" applyAlignment="1">
      <alignment horizontal="left" vertical="center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0" fillId="0" borderId="8" xfId="0" applyBorder="1" applyProtection="1">
      <protection hidden="1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vertical="center"/>
      <protection hidden="1"/>
    </xf>
    <xf numFmtId="3" fontId="11" fillId="0" borderId="2" xfId="0" applyNumberFormat="1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/>
      <protection hidden="1"/>
    </xf>
    <xf numFmtId="169" fontId="11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Protection="1">
      <protection hidden="1"/>
    </xf>
    <xf numFmtId="3" fontId="11" fillId="3" borderId="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/>
      <protection locked="0" hidden="1"/>
    </xf>
    <xf numFmtId="0" fontId="13" fillId="2" borderId="10" xfId="0" applyFont="1" applyFill="1" applyBorder="1" applyAlignment="1" applyProtection="1">
      <alignment horizontal="left" vertical="center"/>
      <protection locked="0"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2" borderId="10" xfId="0" applyFont="1" applyFill="1" applyBorder="1" applyAlignment="1" applyProtection="1">
      <alignment horizontal="left" vertical="center"/>
      <protection locked="0" hidden="1"/>
    </xf>
    <xf numFmtId="3" fontId="11" fillId="6" borderId="23" xfId="0" applyNumberFormat="1" applyFont="1" applyFill="1" applyBorder="1" applyAlignment="1">
      <alignment horizontal="center"/>
    </xf>
    <xf numFmtId="3" fontId="15" fillId="4" borderId="24" xfId="0" applyNumberFormat="1" applyFont="1" applyFill="1" applyBorder="1" applyAlignment="1">
      <alignment horizontal="center" vertical="center"/>
    </xf>
    <xf numFmtId="168" fontId="28" fillId="0" borderId="16" xfId="1" applyNumberFormat="1" applyFont="1" applyBorder="1" applyAlignment="1">
      <alignment horizontal="left"/>
    </xf>
    <xf numFmtId="166" fontId="15" fillId="0" borderId="17" xfId="1" applyNumberFormat="1" applyFont="1" applyBorder="1" applyAlignment="1">
      <alignment horizontal="right"/>
    </xf>
    <xf numFmtId="167" fontId="15" fillId="0" borderId="21" xfId="1" applyNumberFormat="1" applyFont="1" applyBorder="1" applyAlignment="1">
      <alignment horizontal="center" vertical="center"/>
    </xf>
    <xf numFmtId="166" fontId="15" fillId="0" borderId="17" xfId="1" applyNumberFormat="1" applyFont="1" applyBorder="1" applyAlignment="1">
      <alignment horizontal="left"/>
    </xf>
    <xf numFmtId="168" fontId="23" fillId="0" borderId="18" xfId="1" applyNumberFormat="1" applyFont="1" applyBorder="1" applyAlignment="1">
      <alignment horizontal="center"/>
    </xf>
    <xf numFmtId="166" fontId="15" fillId="0" borderId="20" xfId="1" applyNumberFormat="1" applyFont="1" applyBorder="1" applyAlignment="1">
      <alignment horizontal="right"/>
    </xf>
    <xf numFmtId="168" fontId="23" fillId="0" borderId="16" xfId="1" applyNumberFormat="1" applyFont="1" applyBorder="1" applyAlignment="1">
      <alignment horizontal="center"/>
    </xf>
    <xf numFmtId="164" fontId="15" fillId="0" borderId="21" xfId="1" applyNumberFormat="1" applyFont="1" applyBorder="1" applyAlignment="1">
      <alignment horizontal="center" vertical="center"/>
    </xf>
    <xf numFmtId="170" fontId="15" fillId="0" borderId="21" xfId="1" applyNumberFormat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17" xfId="1" applyFont="1" applyBorder="1" applyAlignment="1">
      <alignment horizontal="left"/>
    </xf>
    <xf numFmtId="166" fontId="5" fillId="0" borderId="17" xfId="1" applyNumberFormat="1" applyFont="1" applyBorder="1" applyAlignment="1">
      <alignment horizontal="right"/>
    </xf>
    <xf numFmtId="0" fontId="8" fillId="0" borderId="18" xfId="1" applyBorder="1"/>
    <xf numFmtId="0" fontId="5" fillId="0" borderId="19" xfId="1" applyFont="1" applyBorder="1" applyAlignment="1">
      <alignment horizontal="right"/>
    </xf>
    <xf numFmtId="166" fontId="5" fillId="0" borderId="20" xfId="1" applyNumberFormat="1" applyFont="1" applyBorder="1" applyAlignment="1">
      <alignment horizontal="right"/>
    </xf>
    <xf numFmtId="0" fontId="8" fillId="0" borderId="17" xfId="1" applyBorder="1"/>
    <xf numFmtId="0" fontId="14" fillId="0" borderId="0" xfId="0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2" borderId="6" xfId="1" applyFill="1" applyBorder="1"/>
    <xf numFmtId="0" fontId="8" fillId="2" borderId="1" xfId="1" applyFill="1" applyBorder="1"/>
    <xf numFmtId="0" fontId="8" fillId="2" borderId="22" xfId="1" applyFill="1" applyBorder="1"/>
    <xf numFmtId="14" fontId="15" fillId="0" borderId="0" xfId="1" applyNumberFormat="1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left" vertical="center"/>
      <protection hidden="1"/>
    </xf>
    <xf numFmtId="167" fontId="15" fillId="0" borderId="0" xfId="1" applyNumberFormat="1" applyFont="1" applyAlignment="1">
      <alignment horizontal="center" vertical="center"/>
    </xf>
    <xf numFmtId="167" fontId="5" fillId="0" borderId="21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0" fontId="33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Protection="1">
      <protection hidden="1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3" fillId="0" borderId="10" xfId="0" applyFont="1" applyBorder="1" applyAlignment="1" applyProtection="1">
      <alignment vertical="center"/>
      <protection hidden="1"/>
    </xf>
    <xf numFmtId="3" fontId="8" fillId="0" borderId="2" xfId="0" applyNumberFormat="1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169" fontId="8" fillId="2" borderId="2" xfId="0" applyNumberFormat="1" applyFont="1" applyFill="1" applyBorder="1" applyAlignment="1" applyProtection="1">
      <alignment horizontal="center" vertical="center"/>
      <protection locked="0"/>
    </xf>
    <xf numFmtId="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hidden="1"/>
    </xf>
    <xf numFmtId="3" fontId="8" fillId="3" borderId="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left"/>
      <protection locked="0" hidden="1"/>
    </xf>
    <xf numFmtId="0" fontId="8" fillId="2" borderId="0" xfId="0" applyFont="1" applyFill="1" applyAlignment="1" applyProtection="1">
      <alignment horizontal="left"/>
      <protection locked="0" hidden="1"/>
    </xf>
    <xf numFmtId="0" fontId="34" fillId="2" borderId="10" xfId="0" applyFont="1" applyFill="1" applyBorder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8" fillId="0" borderId="10" xfId="0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horizontal="left" vertical="center"/>
      <protection locked="0" hidden="1"/>
    </xf>
    <xf numFmtId="0" fontId="8" fillId="2" borderId="0" xfId="0" applyFont="1" applyFill="1" applyAlignment="1" applyProtection="1">
      <alignment horizontal="left" vertical="center"/>
      <protection locked="0" hidden="1"/>
    </xf>
    <xf numFmtId="3" fontId="8" fillId="3" borderId="23" xfId="0" applyNumberFormat="1" applyFont="1" applyFill="1" applyBorder="1" applyAlignment="1">
      <alignment horizontal="center"/>
    </xf>
    <xf numFmtId="3" fontId="5" fillId="9" borderId="2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1" applyFill="1" applyBorder="1" applyAlignment="1" applyProtection="1">
      <alignment vertical="center"/>
      <protection locked="0"/>
    </xf>
    <xf numFmtId="0" fontId="8" fillId="2" borderId="0" xfId="1" applyFill="1" applyAlignment="1" applyProtection="1">
      <alignment vertical="center"/>
      <protection locked="0"/>
    </xf>
    <xf numFmtId="166" fontId="5" fillId="2" borderId="3" xfId="1" applyNumberFormat="1" applyFont="1" applyFill="1" applyBorder="1" applyAlignment="1" applyProtection="1">
      <alignment horizontal="center" vertical="center"/>
      <protection locked="0"/>
    </xf>
    <xf numFmtId="168" fontId="5" fillId="2" borderId="4" xfId="1" applyNumberFormat="1" applyFont="1" applyFill="1" applyBorder="1" applyAlignment="1" applyProtection="1">
      <alignment horizontal="center" vertical="center"/>
      <protection locked="0"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6" xfId="1" applyNumberFormat="1" applyFont="1" applyFill="1" applyBorder="1" applyAlignment="1" applyProtection="1">
      <alignment horizontal="center" vertical="center"/>
      <protection hidden="1"/>
    </xf>
    <xf numFmtId="168" fontId="27" fillId="3" borderId="12" xfId="1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locked="0"/>
    </xf>
    <xf numFmtId="165" fontId="15" fillId="0" borderId="21" xfId="1" applyNumberFormat="1" applyFont="1" applyBorder="1" applyAlignment="1">
      <alignment horizontal="center" vertical="center"/>
    </xf>
    <xf numFmtId="164" fontId="15" fillId="0" borderId="21" xfId="1" applyNumberFormat="1" applyFont="1" applyBorder="1" applyAlignment="1">
      <alignment horizontal="center"/>
    </xf>
    <xf numFmtId="0" fontId="5" fillId="5" borderId="0" xfId="1" applyFont="1" applyFill="1" applyAlignment="1" applyProtection="1">
      <alignment horizontal="left" vertical="center" indent="1"/>
      <protection hidden="1"/>
    </xf>
    <xf numFmtId="0" fontId="5" fillId="5" borderId="0" xfId="1" applyFont="1" applyFill="1" applyAlignment="1" applyProtection="1">
      <alignment vertical="center"/>
      <protection hidden="1"/>
    </xf>
    <xf numFmtId="10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6" fontId="5" fillId="2" borderId="2" xfId="1" applyNumberFormat="1" applyFont="1" applyFill="1" applyBorder="1" applyAlignment="1" applyProtection="1">
      <alignment horizontal="left" vertical="center" indent="1"/>
      <protection locked="0"/>
    </xf>
    <xf numFmtId="166" fontId="5" fillId="0" borderId="0" xfId="1" applyNumberFormat="1" applyFont="1" applyAlignment="1" applyProtection="1">
      <alignment horizontal="center"/>
      <protection hidden="1"/>
    </xf>
    <xf numFmtId="165" fontId="5" fillId="0" borderId="0" xfId="1" applyNumberFormat="1" applyFont="1" applyAlignment="1" applyProtection="1">
      <alignment horizontal="center" vertical="center"/>
      <protection hidden="1"/>
    </xf>
    <xf numFmtId="10" fontId="5" fillId="0" borderId="0" xfId="1" applyNumberFormat="1" applyFont="1" applyAlignment="1" applyProtection="1">
      <alignment horizontal="center" vertical="center"/>
      <protection hidden="1"/>
    </xf>
    <xf numFmtId="0" fontId="5" fillId="5" borderId="0" xfId="1" applyFont="1" applyFill="1" applyAlignment="1" applyProtection="1">
      <alignment horizontal="left" vertical="center" indent="3"/>
      <protection hidden="1"/>
    </xf>
    <xf numFmtId="166" fontId="5" fillId="2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21" xfId="1" applyNumberFormat="1" applyFont="1" applyBorder="1" applyAlignment="1" applyProtection="1">
      <alignment horizontal="center" vertical="center"/>
      <protection hidden="1"/>
    </xf>
    <xf numFmtId="168" fontId="4" fillId="0" borderId="16" xfId="1" applyNumberFormat="1" applyFont="1" applyBorder="1" applyAlignment="1">
      <alignment horizontal="left"/>
    </xf>
    <xf numFmtId="168" fontId="4" fillId="0" borderId="0" xfId="1" applyNumberFormat="1" applyFont="1" applyAlignment="1">
      <alignment horizontal="left"/>
    </xf>
    <xf numFmtId="0" fontId="5" fillId="5" borderId="12" xfId="1" applyFont="1" applyFill="1" applyBorder="1" applyAlignment="1" applyProtection="1">
      <alignment horizontal="left" vertical="center" indent="1"/>
      <protection hidden="1"/>
    </xf>
    <xf numFmtId="0" fontId="5" fillId="5" borderId="3" xfId="1" applyFont="1" applyFill="1" applyBorder="1" applyAlignment="1" applyProtection="1">
      <alignment horizontal="left" vertical="center" indent="1"/>
      <protection hidden="1"/>
    </xf>
    <xf numFmtId="0" fontId="11" fillId="0" borderId="0" xfId="1" applyFont="1" applyAlignment="1" applyProtection="1">
      <alignment horizontal="left" vertical="top"/>
      <protection hidden="1"/>
    </xf>
    <xf numFmtId="0" fontId="22" fillId="7" borderId="0" xfId="1" applyFont="1" applyFill="1" applyAlignment="1" applyProtection="1">
      <alignment horizontal="center" vertical="center"/>
      <protection hidden="1"/>
    </xf>
    <xf numFmtId="0" fontId="15" fillId="0" borderId="0" xfId="1" applyFont="1" applyAlignment="1">
      <alignment horizontal="left" vertical="center"/>
    </xf>
    <xf numFmtId="0" fontId="5" fillId="5" borderId="13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right" indent="1"/>
    </xf>
    <xf numFmtId="0" fontId="15" fillId="0" borderId="19" xfId="1" applyFont="1" applyBorder="1" applyAlignment="1">
      <alignment horizontal="left" vertical="center"/>
    </xf>
    <xf numFmtId="168" fontId="27" fillId="5" borderId="13" xfId="1" applyNumberFormat="1" applyFont="1" applyFill="1" applyBorder="1" applyAlignment="1">
      <alignment horizontal="center" vertical="center"/>
    </xf>
    <xf numFmtId="168" fontId="27" fillId="5" borderId="14" xfId="1" applyNumberFormat="1" applyFont="1" applyFill="1" applyBorder="1" applyAlignment="1">
      <alignment horizontal="center" vertical="center"/>
    </xf>
    <xf numFmtId="168" fontId="27" fillId="5" borderId="15" xfId="1" applyNumberFormat="1" applyFont="1" applyFill="1" applyBorder="1" applyAlignment="1">
      <alignment horizontal="center" vertical="center"/>
    </xf>
    <xf numFmtId="168" fontId="27" fillId="5" borderId="16" xfId="1" applyNumberFormat="1" applyFont="1" applyFill="1" applyBorder="1" applyAlignment="1">
      <alignment horizontal="center" vertical="center"/>
    </xf>
    <xf numFmtId="168" fontId="27" fillId="5" borderId="0" xfId="1" applyNumberFormat="1" applyFont="1" applyFill="1" applyAlignment="1">
      <alignment horizontal="center" vertical="center"/>
    </xf>
    <xf numFmtId="168" fontId="27" fillId="5" borderId="17" xfId="1" applyNumberFormat="1" applyFont="1" applyFill="1" applyBorder="1" applyAlignment="1">
      <alignment horizontal="center" vertical="center"/>
    </xf>
    <xf numFmtId="0" fontId="5" fillId="0" borderId="8" xfId="1" applyFont="1" applyBorder="1" applyAlignment="1" applyProtection="1">
      <alignment horizontal="right" indent="1"/>
      <protection hidden="1"/>
    </xf>
    <xf numFmtId="0" fontId="16" fillId="0" borderId="0" xfId="0" applyFont="1" applyAlignment="1" applyProtection="1">
      <alignment horizontal="right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5" fillId="2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wrapText="1"/>
      <protection hidden="1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center"/>
      <protection hidden="1"/>
    </xf>
    <xf numFmtId="0" fontId="31" fillId="0" borderId="0" xfId="1" applyFont="1" applyAlignment="1" applyProtection="1">
      <alignment horizontal="center" vertical="top" wrapText="1"/>
      <protection hidden="1"/>
    </xf>
    <xf numFmtId="0" fontId="30" fillId="0" borderId="0" xfId="1" applyFont="1" applyAlignment="1" applyProtection="1">
      <alignment horizontal="center" vertical="top" wrapText="1"/>
      <protection hidden="1"/>
    </xf>
    <xf numFmtId="0" fontId="24" fillId="0" borderId="0" xfId="1" applyFont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locked="0"/>
    </xf>
    <xf numFmtId="0" fontId="11" fillId="2" borderId="7" xfId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center"/>
      <protection hidden="1"/>
    </xf>
    <xf numFmtId="0" fontId="19" fillId="0" borderId="0" xfId="1" applyFont="1" applyAlignment="1">
      <alignment horizontal="left" vertical="center"/>
    </xf>
    <xf numFmtId="0" fontId="16" fillId="0" borderId="0" xfId="1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/>
      <protection hidden="1"/>
    </xf>
    <xf numFmtId="0" fontId="11" fillId="0" borderId="0" xfId="1" applyFont="1" applyAlignment="1">
      <alignment horizontal="left"/>
    </xf>
    <xf numFmtId="0" fontId="25" fillId="0" borderId="0" xfId="1" applyFont="1" applyAlignment="1" applyProtection="1">
      <alignment horizontal="left" vertical="top" wrapText="1"/>
      <protection hidden="1"/>
    </xf>
    <xf numFmtId="0" fontId="8" fillId="0" borderId="0" xfId="1" applyAlignment="1" applyProtection="1">
      <alignment horizontal="left"/>
      <protection hidden="1"/>
    </xf>
    <xf numFmtId="0" fontId="21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right" vertical="center" indent="1"/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center" vertical="center"/>
      <protection hidden="1"/>
    </xf>
    <xf numFmtId="168" fontId="8" fillId="0" borderId="16" xfId="1" applyNumberFormat="1" applyBorder="1" applyAlignment="1">
      <alignment horizontal="left"/>
    </xf>
    <xf numFmtId="168" fontId="8" fillId="0" borderId="0" xfId="1" applyNumberFormat="1" applyAlignment="1">
      <alignment horizontal="left"/>
    </xf>
    <xf numFmtId="168" fontId="8" fillId="0" borderId="17" xfId="1" applyNumberFormat="1" applyBorder="1" applyAlignment="1">
      <alignment horizontal="left"/>
    </xf>
    <xf numFmtId="0" fontId="4" fillId="0" borderId="0" xfId="1" applyFont="1" applyAlignment="1">
      <alignment horizontal="left" indent="1"/>
    </xf>
    <xf numFmtId="168" fontId="4" fillId="0" borderId="16" xfId="1" applyNumberFormat="1" applyFont="1" applyBorder="1" applyAlignment="1">
      <alignment horizontal="left"/>
    </xf>
    <xf numFmtId="168" fontId="4" fillId="0" borderId="17" xfId="1" applyNumberFormat="1" applyFont="1" applyBorder="1" applyAlignment="1">
      <alignment horizontal="left"/>
    </xf>
    <xf numFmtId="168" fontId="27" fillId="0" borderId="16" xfId="1" applyNumberFormat="1" applyFont="1" applyBorder="1" applyAlignment="1">
      <alignment horizontal="right" indent="1"/>
    </xf>
    <xf numFmtId="168" fontId="27" fillId="0" borderId="0" xfId="1" applyNumberFormat="1" applyFont="1" applyAlignment="1">
      <alignment horizontal="right" indent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4" fillId="0" borderId="16" xfId="1" applyFont="1" applyBorder="1" applyAlignment="1">
      <alignment horizontal="left" indent="1"/>
    </xf>
    <xf numFmtId="0" fontId="4" fillId="0" borderId="17" xfId="1" applyFont="1" applyBorder="1" applyAlignment="1">
      <alignment horizontal="left" indent="1"/>
    </xf>
    <xf numFmtId="0" fontId="12" fillId="2" borderId="0" xfId="1" applyFont="1" applyFill="1" applyAlignment="1">
      <alignment horizontal="left" vertical="center"/>
    </xf>
    <xf numFmtId="0" fontId="8" fillId="2" borderId="0" xfId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>
      <alignment horizontal="left" vertical="center"/>
    </xf>
    <xf numFmtId="0" fontId="15" fillId="5" borderId="12" xfId="1" applyFont="1" applyFill="1" applyBorder="1" applyAlignment="1" applyProtection="1">
      <alignment horizontal="left" vertical="center" indent="1"/>
      <protection hidden="1"/>
    </xf>
    <xf numFmtId="0" fontId="15" fillId="5" borderId="3" xfId="1" applyFont="1" applyFill="1" applyBorder="1" applyAlignment="1" applyProtection="1">
      <alignment horizontal="left" vertical="center" indent="1"/>
      <protection hidden="1"/>
    </xf>
    <xf numFmtId="168" fontId="11" fillId="0" borderId="16" xfId="1" applyNumberFormat="1" applyFont="1" applyBorder="1" applyAlignment="1">
      <alignment horizontal="left"/>
    </xf>
    <xf numFmtId="168" fontId="11" fillId="0" borderId="0" xfId="1" applyNumberFormat="1" applyFont="1" applyAlignment="1">
      <alignment horizontal="left"/>
    </xf>
    <xf numFmtId="168" fontId="11" fillId="0" borderId="17" xfId="1" applyNumberFormat="1" applyFont="1" applyBorder="1" applyAlignment="1">
      <alignment horizontal="left"/>
    </xf>
    <xf numFmtId="0" fontId="28" fillId="0" borderId="16" xfId="1" applyFont="1" applyBorder="1" applyAlignment="1">
      <alignment horizontal="left" indent="1"/>
    </xf>
    <xf numFmtId="0" fontId="28" fillId="0" borderId="0" xfId="1" applyFont="1" applyAlignment="1">
      <alignment horizontal="left" indent="1"/>
    </xf>
    <xf numFmtId="0" fontId="28" fillId="0" borderId="17" xfId="1" applyFont="1" applyBorder="1" applyAlignment="1">
      <alignment horizontal="left" indent="1"/>
    </xf>
    <xf numFmtId="168" fontId="29" fillId="0" borderId="16" xfId="1" applyNumberFormat="1" applyFont="1" applyBorder="1" applyAlignment="1">
      <alignment horizontal="right" indent="1"/>
    </xf>
    <xf numFmtId="168" fontId="29" fillId="0" borderId="0" xfId="1" applyNumberFormat="1" applyFont="1" applyAlignment="1">
      <alignment horizontal="right" indent="1"/>
    </xf>
    <xf numFmtId="0" fontId="5" fillId="5" borderId="0" xfId="1" applyFont="1" applyFill="1" applyAlignment="1" applyProtection="1">
      <alignment horizontal="right" vertical="center" indent="1"/>
      <protection hidden="1"/>
    </xf>
    <xf numFmtId="0" fontId="5" fillId="5" borderId="11" xfId="1" applyFont="1" applyFill="1" applyBorder="1" applyAlignment="1" applyProtection="1">
      <alignment horizontal="right" vertical="center" indent="1"/>
      <protection hidden="1"/>
    </xf>
    <xf numFmtId="168" fontId="28" fillId="0" borderId="16" xfId="1" applyNumberFormat="1" applyFont="1" applyBorder="1" applyAlignment="1">
      <alignment horizontal="left"/>
    </xf>
    <xf numFmtId="168" fontId="28" fillId="0" borderId="0" xfId="1" applyNumberFormat="1" applyFont="1" applyAlignment="1">
      <alignment horizontal="left"/>
    </xf>
    <xf numFmtId="168" fontId="28" fillId="0" borderId="17" xfId="1" applyNumberFormat="1" applyFont="1" applyBorder="1" applyAlignment="1">
      <alignment horizontal="left"/>
    </xf>
    <xf numFmtId="0" fontId="15" fillId="0" borderId="10" xfId="0" applyFont="1" applyBorder="1" applyAlignment="1" applyProtection="1">
      <alignment horizontal="left" vertical="center" indent="2"/>
      <protection hidden="1"/>
    </xf>
    <xf numFmtId="0" fontId="15" fillId="0" borderId="0" xfId="0" applyFont="1" applyAlignment="1" applyProtection="1">
      <alignment horizontal="left" vertical="center" indent="2"/>
      <protection hidden="1"/>
    </xf>
    <xf numFmtId="0" fontId="15" fillId="0" borderId="11" xfId="0" applyFont="1" applyBorder="1" applyAlignment="1" applyProtection="1">
      <alignment horizontal="left" vertical="center" indent="2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locked="0"/>
    </xf>
    <xf numFmtId="168" fontId="28" fillId="0" borderId="16" xfId="1" applyNumberFormat="1" applyFont="1" applyBorder="1" applyAlignment="1">
      <alignment horizontal="left" indent="1"/>
    </xf>
    <xf numFmtId="168" fontId="28" fillId="0" borderId="0" xfId="1" applyNumberFormat="1" applyFont="1" applyAlignment="1">
      <alignment horizontal="left" indent="1"/>
    </xf>
    <xf numFmtId="168" fontId="28" fillId="0" borderId="17" xfId="1" applyNumberFormat="1" applyFont="1" applyBorder="1" applyAlignment="1">
      <alignment horizontal="left" indent="1"/>
    </xf>
    <xf numFmtId="0" fontId="12" fillId="2" borderId="0" xfId="0" applyFont="1" applyFill="1" applyAlignment="1" applyProtection="1">
      <alignment horizontal="left" vertical="center"/>
      <protection locked="0"/>
    </xf>
    <xf numFmtId="0" fontId="8" fillId="2" borderId="0" xfId="1" applyFill="1" applyAlignment="1" applyProtection="1">
      <alignment horizontal="left" vertical="center"/>
      <protection locked="0"/>
    </xf>
    <xf numFmtId="168" fontId="29" fillId="0" borderId="16" xfId="1" applyNumberFormat="1" applyFont="1" applyBorder="1" applyAlignment="1">
      <alignment horizontal="center"/>
    </xf>
    <xf numFmtId="168" fontId="29" fillId="0" borderId="17" xfId="1" applyNumberFormat="1" applyFont="1" applyBorder="1" applyAlignment="1">
      <alignment horizontal="center"/>
    </xf>
    <xf numFmtId="0" fontId="11" fillId="0" borderId="16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5" fillId="0" borderId="0" xfId="1" applyFont="1" applyAlignment="1">
      <alignment horizontal="right"/>
    </xf>
    <xf numFmtId="0" fontId="11" fillId="0" borderId="16" xfId="1" applyFont="1" applyBorder="1" applyAlignment="1">
      <alignment horizontal="left" indent="1"/>
    </xf>
    <xf numFmtId="0" fontId="11" fillId="0" borderId="0" xfId="1" applyFont="1" applyAlignment="1">
      <alignment horizontal="left" indent="1"/>
    </xf>
    <xf numFmtId="0" fontId="11" fillId="0" borderId="17" xfId="1" applyFont="1" applyBorder="1" applyAlignment="1">
      <alignment horizontal="left" indent="1"/>
    </xf>
    <xf numFmtId="0" fontId="16" fillId="0" borderId="16" xfId="1" applyFont="1" applyBorder="1" applyAlignment="1">
      <alignment horizontal="left" vertical="center" wrapText="1" indent="3"/>
    </xf>
    <xf numFmtId="0" fontId="16" fillId="0" borderId="0" xfId="1" applyFont="1" applyAlignment="1">
      <alignment horizontal="left" vertical="center" wrapText="1" indent="3"/>
    </xf>
    <xf numFmtId="0" fontId="5" fillId="0" borderId="9" xfId="1" applyFont="1" applyBorder="1" applyAlignment="1" applyProtection="1">
      <alignment horizontal="right" indent="1"/>
      <protection hidden="1"/>
    </xf>
    <xf numFmtId="0" fontId="5" fillId="0" borderId="0" xfId="1" applyFont="1" applyFill="1" applyAlignment="1">
      <alignment horizontal="right" indent="1"/>
    </xf>
    <xf numFmtId="0" fontId="5" fillId="5" borderId="0" xfId="1" applyFont="1" applyFill="1" applyAlignment="1">
      <alignment horizontal="center"/>
    </xf>
    <xf numFmtId="0" fontId="5" fillId="5" borderId="11" xfId="1" applyFont="1" applyFill="1" applyBorder="1" applyAlignment="1">
      <alignment horizontal="center"/>
    </xf>
    <xf numFmtId="168" fontId="1" fillId="3" borderId="5" xfId="1" applyNumberFormat="1" applyFont="1" applyFill="1" applyBorder="1" applyAlignment="1" applyProtection="1">
      <alignment horizontal="center" vertical="center"/>
      <protection hidden="1"/>
    </xf>
    <xf numFmtId="0" fontId="8" fillId="5" borderId="12" xfId="1" applyFont="1" applyFill="1" applyBorder="1" applyAlignment="1" applyProtection="1">
      <alignment horizontal="left" vertical="center" indent="1"/>
      <protection hidden="1"/>
    </xf>
    <xf numFmtId="0" fontId="8" fillId="5" borderId="3" xfId="1" applyFont="1" applyFill="1" applyBorder="1" applyAlignment="1" applyProtection="1">
      <alignment horizontal="left" vertical="center" indent="1"/>
      <protection hidden="1"/>
    </xf>
    <xf numFmtId="168" fontId="1" fillId="3" borderId="6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 vertical="center"/>
    </xf>
    <xf numFmtId="0" fontId="8" fillId="0" borderId="0" xfId="1" applyProtection="1"/>
    <xf numFmtId="0" fontId="11" fillId="0" borderId="0" xfId="0" applyFont="1" applyAlignment="1" applyProtection="1">
      <alignment vertical="center"/>
    </xf>
    <xf numFmtId="168" fontId="27" fillId="5" borderId="0" xfId="1" applyNumberFormat="1" applyFont="1" applyFill="1" applyBorder="1" applyAlignment="1">
      <alignment horizontal="center" vertical="center"/>
    </xf>
    <xf numFmtId="168" fontId="4" fillId="0" borderId="0" xfId="1" applyNumberFormat="1" applyFont="1" applyBorder="1" applyAlignment="1">
      <alignment horizontal="left"/>
    </xf>
    <xf numFmtId="0" fontId="2" fillId="0" borderId="16" xfId="1" applyFont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168" fontId="3" fillId="0" borderId="16" xfId="1" applyNumberFormat="1" applyFont="1" applyBorder="1" applyAlignment="1">
      <alignment horizontal="left"/>
    </xf>
    <xf numFmtId="168" fontId="3" fillId="0" borderId="0" xfId="1" applyNumberFormat="1" applyFont="1" applyBorder="1" applyAlignment="1">
      <alignment horizontal="left"/>
    </xf>
    <xf numFmtId="168" fontId="3" fillId="0" borderId="17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6" fontId="5" fillId="0" borderId="17" xfId="1" applyNumberFormat="1" applyFont="1" applyBorder="1" applyAlignment="1">
      <alignment horizontal="left"/>
    </xf>
    <xf numFmtId="168" fontId="27" fillId="0" borderId="16" xfId="1" applyNumberFormat="1" applyFont="1" applyBorder="1" applyAlignment="1">
      <alignment horizontal="center"/>
    </xf>
    <xf numFmtId="168" fontId="27" fillId="0" borderId="0" xfId="1" applyNumberFormat="1" applyFont="1" applyBorder="1" applyAlignment="1">
      <alignment horizontal="center"/>
    </xf>
    <xf numFmtId="170" fontId="5" fillId="0" borderId="0" xfId="1" applyNumberFormat="1" applyFont="1" applyBorder="1" applyAlignment="1">
      <alignment horizontal="center" vertical="center"/>
    </xf>
    <xf numFmtId="168" fontId="23" fillId="0" borderId="16" xfId="1" applyNumberFormat="1" applyFont="1" applyBorder="1" applyAlignment="1">
      <alignment horizontal="center"/>
    </xf>
    <xf numFmtId="168" fontId="23" fillId="0" borderId="0" xfId="1" applyNumberFormat="1" applyFont="1" applyBorder="1" applyAlignment="1">
      <alignment horizontal="center"/>
    </xf>
    <xf numFmtId="0" fontId="5" fillId="0" borderId="19" xfId="1" applyFont="1" applyBorder="1" applyAlignment="1">
      <alignment horizontal="right"/>
    </xf>
    <xf numFmtId="0" fontId="5" fillId="5" borderId="0" xfId="1" applyFont="1" applyFill="1" applyBorder="1" applyAlignment="1">
      <alignment horizontal="center" vertical="center"/>
    </xf>
    <xf numFmtId="0" fontId="8" fillId="0" borderId="16" xfId="1" applyBorder="1" applyAlignment="1">
      <alignment horizontal="left"/>
    </xf>
    <xf numFmtId="0" fontId="8" fillId="0" borderId="0" xfId="1" applyBorder="1" applyAlignment="1">
      <alignment horizontal="left"/>
    </xf>
    <xf numFmtId="0" fontId="8" fillId="0" borderId="17" xfId="1" applyBorder="1" applyAlignment="1">
      <alignment horizontal="left"/>
    </xf>
    <xf numFmtId="0" fontId="8" fillId="3" borderId="16" xfId="1" applyFill="1" applyBorder="1" applyAlignment="1">
      <alignment horizontal="left" vertical="center" wrapText="1" indent="1"/>
    </xf>
    <xf numFmtId="0" fontId="8" fillId="3" borderId="0" xfId="1" applyFill="1" applyBorder="1" applyAlignment="1">
      <alignment horizontal="left" vertical="center" wrapText="1" indent="1"/>
    </xf>
    <xf numFmtId="0" fontId="8" fillId="3" borderId="17" xfId="1" applyFill="1" applyBorder="1" applyAlignment="1">
      <alignment horizontal="left" vertical="center" wrapText="1" indent="1"/>
    </xf>
    <xf numFmtId="0" fontId="8" fillId="0" borderId="16" xfId="1" applyBorder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8" fillId="0" borderId="17" xfId="1" applyBorder="1" applyAlignment="1">
      <alignment horizontal="left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27" fillId="8" borderId="0" xfId="1" applyFont="1" applyFill="1" applyAlignment="1" applyProtection="1">
      <alignment horizontal="center" vertical="center"/>
      <protection locked="0" hidden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EXEMPELKALKYL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KALKYL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25071</xdr:colOff>
      <xdr:row>60</xdr:row>
      <xdr:rowOff>63470</xdr:rowOff>
    </xdr:from>
    <xdr:to>
      <xdr:col>2</xdr:col>
      <xdr:colOff>473527</xdr:colOff>
      <xdr:row>62</xdr:row>
      <xdr:rowOff>117435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2B9112DE-F7A7-407D-9315-44B900C74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700" y="10247056"/>
          <a:ext cx="1014513" cy="369650"/>
        </a:xfrm>
        <a:prstGeom prst="rect">
          <a:avLst/>
        </a:prstGeom>
      </xdr:spPr>
    </xdr:pic>
    <xdr:clientData/>
  </xdr:twoCellAnchor>
  <xdr:twoCellAnchor>
    <xdr:from>
      <xdr:col>8</xdr:col>
      <xdr:colOff>429985</xdr:colOff>
      <xdr:row>0</xdr:row>
      <xdr:rowOff>168728</xdr:rowOff>
    </xdr:from>
    <xdr:to>
      <xdr:col>10</xdr:col>
      <xdr:colOff>27215</xdr:colOff>
      <xdr:row>1</xdr:row>
      <xdr:rowOff>10885</xdr:rowOff>
    </xdr:to>
    <xdr:sp macro="" textlink="">
      <xdr:nvSpPr>
        <xdr:cNvPr id="6" name="Suorakulmio: Pyöristetyt kulma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F2F79-46FA-4439-9F07-4DB947A46B37}"/>
            </a:ext>
          </a:extLst>
        </xdr:cNvPr>
        <xdr:cNvSpPr/>
      </xdr:nvSpPr>
      <xdr:spPr>
        <a:xfrm>
          <a:off x="5981699" y="168728"/>
          <a:ext cx="1583873" cy="29935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/>
            <a:t>EXEMPELKALKYL</a:t>
          </a:r>
        </a:p>
      </xdr:txBody>
    </xdr:sp>
    <xdr:clientData fPrintsWithSheet="0"/>
  </xdr:twoCellAnchor>
  <xdr:twoCellAnchor editAs="oneCell">
    <xdr:from>
      <xdr:col>19</xdr:col>
      <xdr:colOff>625928</xdr:colOff>
      <xdr:row>3</xdr:row>
      <xdr:rowOff>27214</xdr:rowOff>
    </xdr:from>
    <xdr:to>
      <xdr:col>21</xdr:col>
      <xdr:colOff>2141</xdr:colOff>
      <xdr:row>6</xdr:row>
      <xdr:rowOff>21307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4B106D1-E358-4C21-B72A-87BE10116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7385" y="794657"/>
          <a:ext cx="1014513" cy="369650"/>
        </a:xfrm>
        <a:prstGeom prst="rect">
          <a:avLst/>
        </a:prstGeom>
      </xdr:spPr>
    </xdr:pic>
    <xdr:clientData/>
  </xdr:twoCellAnchor>
  <xdr:twoCellAnchor editAs="oneCell">
    <xdr:from>
      <xdr:col>8</xdr:col>
      <xdr:colOff>562291</xdr:colOff>
      <xdr:row>4</xdr:row>
      <xdr:rowOff>114299</xdr:rowOff>
    </xdr:from>
    <xdr:to>
      <xdr:col>9</xdr:col>
      <xdr:colOff>1077687</xdr:colOff>
      <xdr:row>10</xdr:row>
      <xdr:rowOff>56604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210CDC7B-16D6-6E2C-8690-B1E53E2DD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005" y="1077685"/>
          <a:ext cx="1413468" cy="813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89024</xdr:colOff>
      <xdr:row>58</xdr:row>
      <xdr:rowOff>16253</xdr:rowOff>
    </xdr:from>
    <xdr:to>
      <xdr:col>3</xdr:col>
      <xdr:colOff>49361</xdr:colOff>
      <xdr:row>61</xdr:row>
      <xdr:rowOff>63878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2B8DBB13-52B8-4025-8EE3-1166F9E8F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53" y="9949467"/>
          <a:ext cx="1408137" cy="521154"/>
        </a:xfrm>
        <a:prstGeom prst="rect">
          <a:avLst/>
        </a:prstGeom>
      </xdr:spPr>
    </xdr:pic>
    <xdr:clientData/>
  </xdr:twoCellAnchor>
  <xdr:twoCellAnchor>
    <xdr:from>
      <xdr:col>4</xdr:col>
      <xdr:colOff>790576</xdr:colOff>
      <xdr:row>26</xdr:row>
      <xdr:rowOff>100013</xdr:rowOff>
    </xdr:from>
    <xdr:to>
      <xdr:col>14</xdr:col>
      <xdr:colOff>600075</xdr:colOff>
      <xdr:row>39</xdr:row>
      <xdr:rowOff>83345</xdr:rowOff>
    </xdr:to>
    <xdr:cxnSp macro="">
      <xdr:nvCxnSpPr>
        <xdr:cNvPr id="9" name="Suora nuoliyhdysviiva 8">
          <a:extLst>
            <a:ext uri="{FF2B5EF4-FFF2-40B4-BE49-F238E27FC236}">
              <a16:creationId xmlns:a16="http://schemas.microsoft.com/office/drawing/2014/main" id="{3C27FBFD-E60C-4229-A941-72A31158E3FC}"/>
            </a:ext>
          </a:extLst>
        </xdr:cNvPr>
        <xdr:cNvCxnSpPr>
          <a:cxnSpLocks/>
          <a:stCxn id="12" idx="1"/>
        </xdr:cNvCxnSpPr>
      </xdr:nvCxnSpPr>
      <xdr:spPr>
        <a:xfrm flipH="1" flipV="1">
          <a:off x="3433764" y="4795838"/>
          <a:ext cx="6238874" cy="221218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31</xdr:row>
      <xdr:rowOff>71439</xdr:rowOff>
    </xdr:from>
    <xdr:to>
      <xdr:col>3</xdr:col>
      <xdr:colOff>375557</xdr:colOff>
      <xdr:row>36</xdr:row>
      <xdr:rowOff>123825</xdr:rowOff>
    </xdr:to>
    <xdr:sp macro="" textlink="">
      <xdr:nvSpPr>
        <xdr:cNvPr id="11" name="Kuvaselite: Viiva 10">
          <a:extLst>
            <a:ext uri="{FF2B5EF4-FFF2-40B4-BE49-F238E27FC236}">
              <a16:creationId xmlns:a16="http://schemas.microsoft.com/office/drawing/2014/main" id="{F0CE98D7-04B4-45D2-A9F0-7ED72F81167B}"/>
            </a:ext>
          </a:extLst>
        </xdr:cNvPr>
        <xdr:cNvSpPr/>
      </xdr:nvSpPr>
      <xdr:spPr>
        <a:xfrm>
          <a:off x="390525" y="5563282"/>
          <a:ext cx="1944461" cy="896029"/>
        </a:xfrm>
        <a:prstGeom prst="borderCallout1">
          <a:avLst>
            <a:gd name="adj1" fmla="val 99801"/>
            <a:gd name="adj2" fmla="val 50230"/>
            <a:gd name="adj3" fmla="val 168908"/>
            <a:gd name="adj4" fmla="val 120996"/>
          </a:avLst>
        </a:prstGeom>
        <a:solidFill>
          <a:srgbClr val="FFC000"/>
        </a:solidFill>
        <a:ln w="12700">
          <a:solidFill>
            <a:schemeClr val="tx1"/>
          </a:solidFill>
          <a:miter lim="800000"/>
          <a:headEnd type="none"/>
          <a:tailEnd type="triangle"/>
        </a:ln>
        <a:effectLst>
          <a:outerShdw blurRad="50800" dist="38100" dir="2700000" algn="tl" rotWithShape="0">
            <a:prstClr val="black">
              <a:alpha val="6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rtlCol="0" anchor="ctr" anchorCtr="0"/>
        <a:lstStyle/>
        <a:p>
          <a:pPr algn="l"/>
          <a:r>
            <a:rPr lang="fi-FI" sz="1050">
              <a:solidFill>
                <a:sysClr val="windowText" lastClr="000000"/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Restvärdet läggas till nettoavkastningssumman av sista bruksåret.</a:t>
          </a:r>
        </a:p>
      </xdr:txBody>
    </xdr:sp>
    <xdr:clientData/>
  </xdr:twoCellAnchor>
  <xdr:twoCellAnchor>
    <xdr:from>
      <xdr:col>2</xdr:col>
      <xdr:colOff>285070</xdr:colOff>
      <xdr:row>24</xdr:row>
      <xdr:rowOff>147639</xdr:rowOff>
    </xdr:from>
    <xdr:to>
      <xdr:col>3</xdr:col>
      <xdr:colOff>71438</xdr:colOff>
      <xdr:row>31</xdr:row>
      <xdr:rowOff>71439</xdr:rowOff>
    </xdr:to>
    <xdr:cxnSp macro="">
      <xdr:nvCxnSpPr>
        <xdr:cNvPr id="13" name="Suora nuoliyhdysviiva 12">
          <a:extLst>
            <a:ext uri="{FF2B5EF4-FFF2-40B4-BE49-F238E27FC236}">
              <a16:creationId xmlns:a16="http://schemas.microsoft.com/office/drawing/2014/main" id="{3CFE88BD-DCD7-41F2-A38D-6386320D4144}"/>
            </a:ext>
          </a:extLst>
        </xdr:cNvPr>
        <xdr:cNvCxnSpPr>
          <a:stCxn id="11" idx="3"/>
        </xdr:cNvCxnSpPr>
      </xdr:nvCxnSpPr>
      <xdr:spPr>
        <a:xfrm flipV="1">
          <a:off x="1362756" y="4458382"/>
          <a:ext cx="668111" cy="11049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404811</xdr:colOff>
      <xdr:row>11</xdr:row>
      <xdr:rowOff>104775</xdr:rowOff>
    </xdr:from>
    <xdr:to>
      <xdr:col>18</xdr:col>
      <xdr:colOff>57149</xdr:colOff>
      <xdr:row>14</xdr:row>
      <xdr:rowOff>157162</xdr:rowOff>
    </xdr:to>
    <xdr:sp macro="" textlink="">
      <xdr:nvSpPr>
        <xdr:cNvPr id="16" name="Kuvaselite: Viiva 15">
          <a:extLst>
            <a:ext uri="{FF2B5EF4-FFF2-40B4-BE49-F238E27FC236}">
              <a16:creationId xmlns:a16="http://schemas.microsoft.com/office/drawing/2014/main" id="{F893EB9B-0DA2-46C8-9D2F-6FDB05521F4F}"/>
            </a:ext>
          </a:extLst>
        </xdr:cNvPr>
        <xdr:cNvSpPr/>
      </xdr:nvSpPr>
      <xdr:spPr>
        <a:xfrm>
          <a:off x="7743824" y="2209800"/>
          <a:ext cx="3914775" cy="552450"/>
        </a:xfrm>
        <a:prstGeom prst="borderCallout1">
          <a:avLst>
            <a:gd name="adj1" fmla="val 48213"/>
            <a:gd name="adj2" fmla="val -331"/>
            <a:gd name="adj3" fmla="val 375284"/>
            <a:gd name="adj4" fmla="val -41034"/>
          </a:avLst>
        </a:prstGeom>
        <a:solidFill>
          <a:srgbClr val="FFC000"/>
        </a:solidFill>
        <a:ln w="12700">
          <a:solidFill>
            <a:schemeClr val="tx1"/>
          </a:solidFill>
          <a:miter lim="800000"/>
          <a:headEnd type="none"/>
          <a:tailEnd type="triangle"/>
        </a:ln>
        <a:effectLst>
          <a:outerShdw blurRad="50800" dist="38100" dir="2700000" algn="tl" rotWithShape="0">
            <a:prstClr val="black">
              <a:alpha val="6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Nyvärdesmetoden berättar att totalförlust</a:t>
          </a:r>
          <a:r>
            <a:rPr lang="fi-FI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var 40 857 e</a:t>
          </a:r>
          <a:r>
            <a:rPr lang="fi-FI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uro i jämförelse</a:t>
          </a:r>
          <a:r>
            <a:rPr lang="fi-FI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i-FI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 8 procents</a:t>
          </a:r>
          <a:r>
            <a:rPr lang="fi-FI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avkastning.</a:t>
          </a:r>
          <a:endParaRPr lang="fi-FI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376236</xdr:colOff>
      <xdr:row>41</xdr:row>
      <xdr:rowOff>28576</xdr:rowOff>
    </xdr:from>
    <xdr:to>
      <xdr:col>15</xdr:col>
      <xdr:colOff>385761</xdr:colOff>
      <xdr:row>43</xdr:row>
      <xdr:rowOff>61914</xdr:rowOff>
    </xdr:to>
    <xdr:sp macro="" textlink="">
      <xdr:nvSpPr>
        <xdr:cNvPr id="17" name="Kuvaselite: Viiva 16">
          <a:extLst>
            <a:ext uri="{FF2B5EF4-FFF2-40B4-BE49-F238E27FC236}">
              <a16:creationId xmlns:a16="http://schemas.microsoft.com/office/drawing/2014/main" id="{7DADCA9A-B397-41D4-A3A0-43AD1C126952}"/>
            </a:ext>
          </a:extLst>
        </xdr:cNvPr>
        <xdr:cNvSpPr/>
      </xdr:nvSpPr>
      <xdr:spPr>
        <a:xfrm>
          <a:off x="7720011" y="7291389"/>
          <a:ext cx="2395538" cy="371475"/>
        </a:xfrm>
        <a:prstGeom prst="borderCallout1">
          <a:avLst>
            <a:gd name="adj1" fmla="val 48213"/>
            <a:gd name="adj2" fmla="val -331"/>
            <a:gd name="adj3" fmla="val -474561"/>
            <a:gd name="adj4" fmla="val -66934"/>
          </a:avLst>
        </a:prstGeom>
        <a:solidFill>
          <a:srgbClr val="FFC000"/>
        </a:solidFill>
        <a:ln w="12700">
          <a:solidFill>
            <a:schemeClr val="tx1"/>
          </a:solidFill>
          <a:miter lim="800000"/>
          <a:headEnd type="none"/>
          <a:tailEnd type="triangle"/>
        </a:ln>
        <a:effectLst>
          <a:outerShdw blurRad="50800" dist="38100" dir="2700000" algn="tl" rotWithShape="0">
            <a:prstClr val="black">
              <a:alpha val="6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Kalkylmässig</a:t>
          </a:r>
          <a:r>
            <a:rPr lang="fi-FI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avkastningsprocent.</a:t>
          </a:r>
          <a:r>
            <a:rPr lang="fi-FI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fi-FI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600075</xdr:colOff>
      <xdr:row>38</xdr:row>
      <xdr:rowOff>147639</xdr:rowOff>
    </xdr:from>
    <xdr:to>
      <xdr:col>16</xdr:col>
      <xdr:colOff>52388</xdr:colOff>
      <xdr:row>40</xdr:row>
      <xdr:rowOff>19051</xdr:rowOff>
    </xdr:to>
    <xdr:sp macro="" textlink="">
      <xdr:nvSpPr>
        <xdr:cNvPr id="12" name="Suorakulmio: Pyöristetyt kulmat 11">
          <a:extLst>
            <a:ext uri="{FF2B5EF4-FFF2-40B4-BE49-F238E27FC236}">
              <a16:creationId xmlns:a16="http://schemas.microsoft.com/office/drawing/2014/main" id="{E225BB2A-2148-4A3E-8A6D-CAD5416AA6D6}"/>
            </a:ext>
          </a:extLst>
        </xdr:cNvPr>
        <xdr:cNvSpPr/>
      </xdr:nvSpPr>
      <xdr:spPr>
        <a:xfrm>
          <a:off x="9677400" y="6729414"/>
          <a:ext cx="828676" cy="21431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12</xdr:col>
      <xdr:colOff>146957</xdr:colOff>
      <xdr:row>0</xdr:row>
      <xdr:rowOff>174171</xdr:rowOff>
    </xdr:from>
    <xdr:to>
      <xdr:col>13</xdr:col>
      <xdr:colOff>615043</xdr:colOff>
      <xdr:row>1</xdr:row>
      <xdr:rowOff>125185</xdr:rowOff>
    </xdr:to>
    <xdr:sp macro="" textlink="">
      <xdr:nvSpPr>
        <xdr:cNvPr id="8" name="Suorakulmio: Pyöristetyt kulma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1C614-7D1E-4120-8CE2-52E5D97EE4B6}"/>
            </a:ext>
          </a:extLst>
        </xdr:cNvPr>
        <xdr:cNvSpPr/>
      </xdr:nvSpPr>
      <xdr:spPr>
        <a:xfrm>
          <a:off x="7848600" y="174171"/>
          <a:ext cx="1115786" cy="408214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/>
            <a:t>KALKYL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W110"/>
  <sheetViews>
    <sheetView showGridLines="0" showZeros="0" tabSelected="1" zoomScaleNormal="100" zoomScaleSheetLayoutView="100" workbookViewId="0">
      <selection activeCell="B8" sqref="B8:F8"/>
    </sheetView>
  </sheetViews>
  <sheetFormatPr defaultColWidth="9.15234375" defaultRowHeight="12.45"/>
  <cols>
    <col min="1" max="1" width="7.23046875" style="16" customWidth="1"/>
    <col min="2" max="2" width="8" style="16" customWidth="1"/>
    <col min="3" max="3" width="13.4609375" style="16" customWidth="1"/>
    <col min="4" max="4" width="12.921875" style="16" customWidth="1"/>
    <col min="5" max="5" width="12.15234375" style="16" customWidth="1"/>
    <col min="6" max="6" width="2.69140625" style="16" customWidth="1"/>
    <col min="7" max="7" width="11.15234375" style="16" customWidth="1"/>
    <col min="8" max="8" width="10.84375" style="16" customWidth="1"/>
    <col min="9" max="9" width="12.69140625" style="16" customWidth="1"/>
    <col min="10" max="10" width="15.3828125" style="16" customWidth="1"/>
    <col min="11" max="12" width="5.69140625" style="16" customWidth="1"/>
    <col min="13" max="14" width="9.15234375" style="16"/>
    <col min="15" max="15" width="12.4609375" style="16" customWidth="1"/>
    <col min="16" max="16" width="10.84375" style="16" customWidth="1"/>
    <col min="17" max="17" width="2.84375" style="16" customWidth="1"/>
    <col min="18" max="18" width="13.23046875" style="16" customWidth="1"/>
    <col min="19" max="19" width="12.23046875" style="16" customWidth="1"/>
    <col min="20" max="20" width="11.3046875" style="16" customWidth="1"/>
    <col min="21" max="21" width="11.84375" style="16" customWidth="1"/>
    <col min="22" max="16384" width="9.15234375" style="16"/>
  </cols>
  <sheetData>
    <row r="1" spans="2:21" ht="36" customHeight="1">
      <c r="K1" s="17"/>
      <c r="L1" s="17"/>
      <c r="M1" s="17"/>
      <c r="N1" s="17"/>
      <c r="O1" s="17"/>
    </row>
    <row r="2" spans="2:21" ht="17.25" customHeight="1">
      <c r="B2" s="84"/>
      <c r="C2" s="41" t="s">
        <v>86</v>
      </c>
      <c r="K2" s="17"/>
      <c r="L2" s="17"/>
      <c r="M2" s="339" t="s">
        <v>86</v>
      </c>
      <c r="N2" s="17"/>
      <c r="O2" s="17"/>
    </row>
    <row r="3" spans="2:21" ht="7.5" customHeight="1">
      <c r="B3" s="18"/>
      <c r="C3" s="18"/>
      <c r="D3" s="19"/>
      <c r="G3" s="20"/>
      <c r="K3" s="17"/>
      <c r="L3" s="17"/>
      <c r="M3" s="17"/>
      <c r="N3" s="17"/>
      <c r="O3" s="17"/>
    </row>
    <row r="4" spans="2:21" ht="15.75" customHeight="1">
      <c r="B4" s="21" t="s">
        <v>1</v>
      </c>
      <c r="C4" s="21"/>
      <c r="D4" s="21"/>
      <c r="E4" s="21"/>
      <c r="F4" s="21"/>
      <c r="G4" s="21"/>
      <c r="H4" s="223"/>
      <c r="I4" s="223"/>
      <c r="J4" s="223"/>
      <c r="K4" s="76"/>
      <c r="L4" s="76"/>
      <c r="M4" s="6" t="s">
        <v>7</v>
      </c>
      <c r="N4" s="6"/>
      <c r="O4" s="6"/>
      <c r="P4" s="6"/>
      <c r="Q4" s="6"/>
      <c r="R4" s="6"/>
      <c r="S4" s="6"/>
      <c r="T4" s="1"/>
      <c r="U4" s="12"/>
    </row>
    <row r="5" spans="2:21" ht="11.25" customHeight="1">
      <c r="B5" s="21"/>
      <c r="C5" s="21"/>
      <c r="D5" s="21"/>
      <c r="E5" s="21"/>
      <c r="F5" s="21"/>
      <c r="G5" s="40">
        <v>0</v>
      </c>
      <c r="H5" s="223"/>
      <c r="I5" s="223"/>
      <c r="J5" s="223"/>
      <c r="K5" s="76"/>
      <c r="L5" s="76"/>
      <c r="M5" s="7"/>
      <c r="N5" s="6"/>
      <c r="O5" s="6"/>
      <c r="P5" s="6"/>
      <c r="Q5" s="215"/>
      <c r="R5" s="215"/>
      <c r="S5" s="215"/>
      <c r="T5" s="215"/>
      <c r="U5" s="215"/>
    </row>
    <row r="6" spans="2:21" ht="3" customHeight="1">
      <c r="B6" s="21"/>
      <c r="C6" s="21"/>
      <c r="D6" s="21"/>
      <c r="E6" s="21"/>
      <c r="F6" s="21"/>
      <c r="G6" s="40"/>
      <c r="H6" s="223"/>
      <c r="I6" s="223"/>
      <c r="J6" s="223"/>
      <c r="K6" s="17"/>
      <c r="L6" s="17"/>
      <c r="M6" s="6"/>
      <c r="N6" s="6"/>
      <c r="O6" s="6"/>
      <c r="P6" s="6"/>
      <c r="Q6" s="215"/>
      <c r="R6" s="215"/>
      <c r="S6" s="215"/>
      <c r="T6" s="215"/>
      <c r="U6" s="215"/>
    </row>
    <row r="7" spans="2:21" ht="12.75" customHeight="1">
      <c r="B7" s="226" t="s">
        <v>2</v>
      </c>
      <c r="C7" s="226"/>
      <c r="D7" s="23"/>
      <c r="E7" s="23"/>
      <c r="F7" s="23"/>
      <c r="G7" s="24"/>
      <c r="H7" s="223"/>
      <c r="I7" s="223"/>
      <c r="J7" s="223"/>
      <c r="K7" s="17"/>
      <c r="L7" s="17"/>
      <c r="M7" s="216" t="s">
        <v>2</v>
      </c>
      <c r="N7" s="216"/>
      <c r="O7" s="7"/>
      <c r="P7" s="7"/>
      <c r="Q7" s="7"/>
      <c r="R7" s="11"/>
      <c r="S7" s="11"/>
      <c r="T7" s="11"/>
      <c r="U7" s="11"/>
    </row>
    <row r="8" spans="2:21" ht="12.75" customHeight="1">
      <c r="B8" s="219"/>
      <c r="C8" s="219"/>
      <c r="D8" s="219"/>
      <c r="E8" s="219"/>
      <c r="F8" s="219"/>
      <c r="G8" s="23"/>
      <c r="H8" s="224"/>
      <c r="I8" s="225"/>
      <c r="J8" s="225"/>
      <c r="K8" s="17"/>
      <c r="L8" s="17"/>
      <c r="M8" s="217">
        <f>B8</f>
        <v>0</v>
      </c>
      <c r="N8" s="217"/>
      <c r="O8" s="217"/>
      <c r="P8" s="217"/>
      <c r="Q8" s="217"/>
      <c r="R8" s="7"/>
      <c r="S8" s="6"/>
      <c r="T8" s="8"/>
      <c r="U8" s="8"/>
    </row>
    <row r="9" spans="2:21" ht="17.25" customHeight="1">
      <c r="B9" s="25" t="s">
        <v>3</v>
      </c>
      <c r="C9" s="26"/>
      <c r="D9" s="17"/>
      <c r="H9" s="225"/>
      <c r="I9" s="225"/>
      <c r="J9" s="225"/>
      <c r="K9" s="17"/>
      <c r="L9" s="17"/>
      <c r="M9" s="13" t="s">
        <v>3</v>
      </c>
      <c r="N9" s="14"/>
      <c r="O9" s="5"/>
      <c r="P9" s="5"/>
      <c r="Q9" s="5"/>
      <c r="R9" s="5"/>
      <c r="S9" s="5"/>
      <c r="T9" s="5"/>
      <c r="U9" s="15" t="s">
        <v>9</v>
      </c>
    </row>
    <row r="10" spans="2:21" ht="12.75" customHeight="1">
      <c r="B10" s="219"/>
      <c r="C10" s="219"/>
      <c r="D10" s="219"/>
      <c r="E10" s="219"/>
      <c r="F10" s="219"/>
      <c r="J10" s="75"/>
      <c r="K10" s="17"/>
      <c r="L10" s="17"/>
      <c r="M10" s="217">
        <f>B10</f>
        <v>0</v>
      </c>
      <c r="N10" s="217"/>
      <c r="O10" s="217"/>
      <c r="P10" s="217"/>
      <c r="Q10" s="217"/>
      <c r="R10" s="39"/>
      <c r="S10" s="39"/>
      <c r="T10" s="39"/>
      <c r="U10" s="78">
        <f>J63</f>
        <v>0</v>
      </c>
    </row>
    <row r="11" spans="2:21" ht="18" customHeight="1">
      <c r="B11" s="220" t="s">
        <v>4</v>
      </c>
      <c r="C11" s="220"/>
      <c r="D11" s="21"/>
      <c r="E11" s="21"/>
      <c r="F11" s="21"/>
      <c r="G11" s="21"/>
      <c r="H11" s="21"/>
      <c r="I11" s="17"/>
      <c r="J11" s="17"/>
      <c r="K11" s="17"/>
      <c r="L11" s="17"/>
      <c r="M11" s="218"/>
      <c r="N11" s="218"/>
      <c r="O11" s="6"/>
      <c r="P11" s="6"/>
      <c r="Q11" s="6"/>
      <c r="R11" s="6"/>
      <c r="S11" s="6"/>
      <c r="T11" s="5"/>
      <c r="U11" s="5"/>
    </row>
    <row r="12" spans="2:21" ht="13.3" customHeight="1">
      <c r="B12" s="228"/>
      <c r="C12" s="229"/>
      <c r="D12" s="229"/>
      <c r="E12" s="229"/>
      <c r="F12" s="229"/>
      <c r="G12" s="229"/>
      <c r="H12" s="229"/>
      <c r="I12" s="229"/>
      <c r="J12" s="229"/>
      <c r="K12" s="17"/>
      <c r="L12" s="17"/>
      <c r="M12" s="305" t="s">
        <v>110</v>
      </c>
      <c r="N12" s="305"/>
      <c r="O12" s="305"/>
      <c r="P12" s="305"/>
      <c r="Q12" s="305"/>
      <c r="R12" s="305"/>
      <c r="S12" s="305"/>
      <c r="T12" s="305"/>
      <c r="U12" s="305"/>
    </row>
    <row r="13" spans="2:21" ht="13.3" customHeight="1">
      <c r="B13" s="221">
        <v>0</v>
      </c>
      <c r="C13" s="222"/>
      <c r="D13" s="222"/>
      <c r="E13" s="222"/>
      <c r="F13" s="222"/>
      <c r="G13" s="222"/>
      <c r="H13" s="222"/>
      <c r="I13" s="222"/>
      <c r="J13" s="222"/>
      <c r="K13" s="17"/>
      <c r="L13" s="17"/>
      <c r="M13" s="306" t="s">
        <v>110</v>
      </c>
      <c r="N13" s="306"/>
      <c r="O13" s="306"/>
      <c r="P13" s="306"/>
      <c r="Q13" s="306"/>
      <c r="R13" s="306"/>
      <c r="S13" s="306"/>
      <c r="T13" s="306"/>
      <c r="U13" s="306"/>
    </row>
    <row r="14" spans="2:21" ht="13.3" customHeight="1">
      <c r="B14" s="221">
        <v>0</v>
      </c>
      <c r="C14" s="222"/>
      <c r="D14" s="222"/>
      <c r="E14" s="222"/>
      <c r="F14" s="222"/>
      <c r="G14" s="222"/>
      <c r="H14" s="222"/>
      <c r="I14" s="222"/>
      <c r="J14" s="222"/>
      <c r="K14" s="17"/>
      <c r="L14" s="17"/>
      <c r="M14" s="306"/>
      <c r="N14" s="306"/>
      <c r="O14" s="306"/>
      <c r="P14" s="306"/>
      <c r="Q14" s="306"/>
      <c r="R14" s="306"/>
      <c r="S14" s="306"/>
      <c r="T14" s="306"/>
      <c r="U14" s="306"/>
    </row>
    <row r="15" spans="2:21" ht="13.3" customHeight="1">
      <c r="B15" s="221"/>
      <c r="C15" s="222"/>
      <c r="D15" s="222"/>
      <c r="E15" s="222"/>
      <c r="F15" s="222"/>
      <c r="G15" s="222"/>
      <c r="H15" s="222"/>
      <c r="I15" s="222"/>
      <c r="J15" s="222"/>
      <c r="K15" s="17"/>
      <c r="L15" s="17"/>
      <c r="M15" s="306"/>
      <c r="N15" s="306"/>
      <c r="O15" s="306"/>
      <c r="P15" s="306"/>
      <c r="Q15" s="306"/>
      <c r="R15" s="306"/>
      <c r="S15" s="306"/>
      <c r="T15" s="306"/>
      <c r="U15" s="306"/>
    </row>
    <row r="16" spans="2:21" ht="12.75" customHeight="1">
      <c r="B16" s="27"/>
      <c r="C16" s="28"/>
      <c r="D16" s="197"/>
      <c r="E16" s="197"/>
      <c r="F16" s="197"/>
      <c r="G16" s="197"/>
      <c r="H16" s="197"/>
      <c r="I16" s="197"/>
      <c r="J16" s="197"/>
      <c r="K16" s="17"/>
      <c r="L16" s="17"/>
      <c r="M16" s="65"/>
      <c r="N16" s="65"/>
      <c r="O16" s="65"/>
      <c r="P16" s="65"/>
      <c r="Q16" s="65"/>
      <c r="R16" s="65"/>
      <c r="S16" s="65"/>
      <c r="T16" s="65"/>
      <c r="U16" s="65"/>
    </row>
    <row r="17" spans="2:22" s="29" customFormat="1" ht="18" customHeight="1">
      <c r="B17" s="198" t="s">
        <v>5</v>
      </c>
      <c r="C17" s="198"/>
      <c r="D17" s="198"/>
      <c r="E17" s="198"/>
      <c r="F17" s="42"/>
      <c r="G17" s="198" t="s">
        <v>6</v>
      </c>
      <c r="H17" s="198"/>
      <c r="I17" s="198"/>
      <c r="J17" s="198"/>
      <c r="K17" s="22"/>
      <c r="L17" s="22"/>
      <c r="M17" s="240" t="s">
        <v>104</v>
      </c>
      <c r="N17" s="240"/>
      <c r="O17" s="240"/>
      <c r="P17" s="240"/>
      <c r="Q17" s="80"/>
      <c r="R17" s="240" t="s">
        <v>8</v>
      </c>
      <c r="S17" s="240"/>
      <c r="T17" s="240"/>
      <c r="U17" s="240"/>
    </row>
    <row r="18" spans="2:22" ht="8.6" customHeight="1" thickBot="1">
      <c r="J18" s="70"/>
      <c r="K18" s="17"/>
      <c r="L18" s="17"/>
      <c r="M18" s="307"/>
      <c r="N18" s="307"/>
      <c r="O18" s="307"/>
      <c r="P18" s="307"/>
      <c r="Q18" s="308">
        <v>0</v>
      </c>
      <c r="R18" s="308"/>
      <c r="S18" s="308"/>
      <c r="T18" s="308"/>
      <c r="U18" s="308"/>
    </row>
    <row r="19" spans="2:22" ht="12.75" customHeight="1">
      <c r="B19" s="298"/>
      <c r="C19" s="299" t="s">
        <v>10</v>
      </c>
      <c r="D19" s="300"/>
      <c r="E19" s="82">
        <v>0</v>
      </c>
      <c r="G19" s="200" t="s">
        <v>44</v>
      </c>
      <c r="H19" s="201"/>
      <c r="I19" s="201"/>
      <c r="J19" s="202"/>
      <c r="K19" s="17"/>
      <c r="L19" s="17"/>
      <c r="M19" s="145" t="s">
        <v>65</v>
      </c>
      <c r="N19" s="146"/>
      <c r="O19" s="147"/>
      <c r="P19" s="148">
        <v>0</v>
      </c>
      <c r="Q19" s="60">
        <v>0</v>
      </c>
      <c r="R19" s="169"/>
      <c r="S19" s="170"/>
      <c r="T19" s="170"/>
      <c r="U19" s="170"/>
    </row>
    <row r="20" spans="2:22" ht="13.5" customHeight="1">
      <c r="G20" s="203"/>
      <c r="H20" s="204"/>
      <c r="I20" s="204"/>
      <c r="J20" s="205"/>
      <c r="K20" s="17"/>
      <c r="L20" s="17"/>
      <c r="M20" s="149" t="s">
        <v>84</v>
      </c>
      <c r="N20" s="150"/>
      <c r="O20" s="39"/>
      <c r="P20" s="148">
        <v>0</v>
      </c>
      <c r="Q20" s="60"/>
      <c r="R20" s="171"/>
      <c r="S20" s="179"/>
      <c r="T20" s="179"/>
      <c r="U20" s="179"/>
    </row>
    <row r="21" spans="2:22" ht="13.5" customHeight="1">
      <c r="B21" s="183" t="s">
        <v>95</v>
      </c>
      <c r="C21" s="183"/>
      <c r="D21" s="184">
        <v>0</v>
      </c>
      <c r="E21" s="189"/>
      <c r="F21" s="17"/>
      <c r="G21" s="241" t="s">
        <v>49</v>
      </c>
      <c r="H21" s="242"/>
      <c r="I21" s="242"/>
      <c r="J21" s="243"/>
      <c r="K21" s="17"/>
      <c r="L21" s="17"/>
      <c r="M21" s="151" t="s">
        <v>66</v>
      </c>
      <c r="N21" s="150"/>
      <c r="O21" s="39"/>
      <c r="P21" s="152">
        <f>P22*P23*P24</f>
        <v>0</v>
      </c>
      <c r="Q21" s="60"/>
      <c r="R21" s="171"/>
      <c r="S21" s="179"/>
      <c r="T21" s="179"/>
      <c r="U21" s="179"/>
    </row>
    <row r="22" spans="2:22" ht="13.5" customHeight="1">
      <c r="B22" s="92"/>
      <c r="C22" s="92"/>
      <c r="D22" s="93"/>
      <c r="E22" s="22"/>
      <c r="F22" s="17"/>
      <c r="G22" s="254" t="s">
        <v>50</v>
      </c>
      <c r="H22" s="244"/>
      <c r="I22" s="244"/>
      <c r="J22" s="255"/>
      <c r="K22" s="17"/>
      <c r="L22" s="17"/>
      <c r="M22" s="153" t="s">
        <v>67</v>
      </c>
      <c r="N22" s="154"/>
      <c r="O22" s="39"/>
      <c r="P22" s="148">
        <v>0</v>
      </c>
      <c r="Q22" s="60"/>
      <c r="R22" s="171"/>
      <c r="S22" s="179"/>
      <c r="T22" s="179"/>
      <c r="U22" s="179"/>
    </row>
    <row r="23" spans="2:22" ht="13.5" customHeight="1" thickBot="1">
      <c r="B23" s="190" t="s">
        <v>12</v>
      </c>
      <c r="C23" s="182"/>
      <c r="D23" s="185">
        <v>0</v>
      </c>
      <c r="E23" s="188"/>
      <c r="F23" s="30"/>
      <c r="G23" s="119"/>
      <c r="H23" s="95"/>
      <c r="I23" s="95"/>
      <c r="J23" s="120"/>
      <c r="K23" s="17"/>
      <c r="L23" s="17"/>
      <c r="M23" s="153" t="s">
        <v>68</v>
      </c>
      <c r="N23" s="154"/>
      <c r="O23" s="39"/>
      <c r="P23" s="155">
        <v>0</v>
      </c>
      <c r="Q23" s="60"/>
      <c r="R23" s="171"/>
      <c r="S23" s="179"/>
      <c r="T23" s="179"/>
      <c r="U23" s="179"/>
    </row>
    <row r="24" spans="2:22" ht="13.5" customHeight="1" thickBot="1">
      <c r="B24" s="92"/>
      <c r="C24" s="92"/>
      <c r="D24" s="93"/>
      <c r="E24" s="17"/>
      <c r="F24" s="17"/>
      <c r="G24" s="247" t="s">
        <v>51</v>
      </c>
      <c r="H24" s="248"/>
      <c r="I24" s="143">
        <f>IF(E19=0,0,E19+NPV(D21,E27,E28,E29,E30,E31,E32,E33,E34,E35,E36,E37,E38,E39,E40,E41,E42,E43,E44,E45,E46,E47,E48,E49,E50,E51,E52,E53,E54,E55,E56))</f>
        <v>0</v>
      </c>
      <c r="J24" s="122" t="s">
        <v>106</v>
      </c>
      <c r="K24" s="17"/>
      <c r="L24" s="17"/>
      <c r="M24" s="153" t="s">
        <v>69</v>
      </c>
      <c r="N24" s="154"/>
      <c r="O24" s="39"/>
      <c r="P24" s="156">
        <v>1.6</v>
      </c>
      <c r="Q24" s="60"/>
      <c r="R24" s="171"/>
      <c r="S24" s="179"/>
      <c r="T24" s="179"/>
      <c r="U24" s="179"/>
    </row>
    <row r="25" spans="2:22" ht="13.5" customHeight="1" thickBot="1">
      <c r="B25" s="190" t="s">
        <v>13</v>
      </c>
      <c r="C25" s="182"/>
      <c r="D25" s="186">
        <v>0</v>
      </c>
      <c r="E25" s="187"/>
      <c r="F25" s="17"/>
      <c r="G25" s="123"/>
      <c r="H25" s="207"/>
      <c r="I25" s="207"/>
      <c r="J25" s="124"/>
      <c r="K25" s="17"/>
      <c r="L25" s="17"/>
      <c r="M25" s="157" t="s">
        <v>70</v>
      </c>
      <c r="N25" s="39"/>
      <c r="O25" s="39"/>
      <c r="P25" s="148">
        <v>0</v>
      </c>
      <c r="Q25" s="60"/>
      <c r="R25" s="171"/>
      <c r="S25" s="179"/>
      <c r="T25" s="179"/>
      <c r="U25" s="179"/>
    </row>
    <row r="26" spans="2:22" ht="13.5" customHeight="1" thickBot="1">
      <c r="B26" s="17"/>
      <c r="C26" s="17"/>
      <c r="D26" s="17"/>
      <c r="E26" s="17"/>
      <c r="F26" s="17"/>
      <c r="G26" s="71"/>
      <c r="H26" s="199"/>
      <c r="I26" s="199"/>
      <c r="J26" s="72"/>
      <c r="K26" s="17"/>
      <c r="L26" s="17"/>
      <c r="M26" s="151" t="s">
        <v>71</v>
      </c>
      <c r="N26" s="150"/>
      <c r="O26" s="39"/>
      <c r="P26" s="158">
        <f>SUM(P27:P30)</f>
        <v>0</v>
      </c>
      <c r="Q26" s="60"/>
      <c r="R26" s="171"/>
      <c r="S26" s="179"/>
      <c r="T26" s="179"/>
      <c r="U26" s="179"/>
    </row>
    <row r="27" spans="2:22" ht="13.5" customHeight="1">
      <c r="B27" s="175">
        <v>2025</v>
      </c>
      <c r="C27" s="195" t="s">
        <v>14</v>
      </c>
      <c r="D27" s="196"/>
      <c r="E27" s="174">
        <v>0</v>
      </c>
      <c r="F27" s="30"/>
      <c r="G27" s="208" t="s">
        <v>100</v>
      </c>
      <c r="H27" s="209"/>
      <c r="I27" s="209"/>
      <c r="J27" s="210"/>
      <c r="K27" s="17"/>
      <c r="L27" s="17"/>
      <c r="M27" s="159" t="s">
        <v>72</v>
      </c>
      <c r="N27" s="160"/>
      <c r="O27" s="160"/>
      <c r="P27" s="148">
        <v>0</v>
      </c>
      <c r="Q27" s="60"/>
      <c r="R27" s="171"/>
      <c r="S27" s="179"/>
      <c r="T27" s="179"/>
      <c r="U27" s="179"/>
    </row>
    <row r="28" spans="2:22" ht="13.5" customHeight="1">
      <c r="B28" s="301">
        <f>B27+1</f>
        <v>2026</v>
      </c>
      <c r="C28" s="302" t="s">
        <v>15</v>
      </c>
      <c r="D28" s="303"/>
      <c r="E28" s="174">
        <v>0</v>
      </c>
      <c r="F28" s="17"/>
      <c r="G28" s="211"/>
      <c r="H28" s="212"/>
      <c r="I28" s="212"/>
      <c r="J28" s="213"/>
      <c r="K28" s="17"/>
      <c r="L28" s="17"/>
      <c r="M28" s="161" t="s">
        <v>73</v>
      </c>
      <c r="N28" s="162"/>
      <c r="O28" s="162"/>
      <c r="P28" s="148">
        <v>0</v>
      </c>
      <c r="Q28" s="60"/>
      <c r="R28" s="171"/>
      <c r="S28" s="179"/>
      <c r="T28" s="179"/>
      <c r="U28" s="179"/>
      <c r="V28" s="16" t="s">
        <v>0</v>
      </c>
    </row>
    <row r="29" spans="2:22" ht="13.5" customHeight="1">
      <c r="B29" s="301">
        <f t="shared" ref="B29:B56" si="0">B28+1</f>
        <v>2027</v>
      </c>
      <c r="C29" s="302" t="s">
        <v>16</v>
      </c>
      <c r="D29" s="303"/>
      <c r="E29" s="174">
        <v>0</v>
      </c>
      <c r="F29" s="17"/>
      <c r="G29" s="245" t="s">
        <v>98</v>
      </c>
      <c r="H29" s="194"/>
      <c r="I29" s="194"/>
      <c r="J29" s="246"/>
      <c r="K29" s="17"/>
      <c r="L29" s="17"/>
      <c r="M29" s="161" t="s">
        <v>74</v>
      </c>
      <c r="N29" s="162"/>
      <c r="O29" s="162"/>
      <c r="P29" s="148">
        <v>0</v>
      </c>
      <c r="Q29" s="60"/>
      <c r="R29" s="171"/>
      <c r="S29" s="179"/>
      <c r="T29" s="179"/>
      <c r="U29" s="179"/>
    </row>
    <row r="30" spans="2:22" ht="13.5" customHeight="1" thickBot="1">
      <c r="B30" s="301">
        <f t="shared" si="0"/>
        <v>2028</v>
      </c>
      <c r="C30" s="302" t="s">
        <v>17</v>
      </c>
      <c r="D30" s="303"/>
      <c r="E30" s="174">
        <v>0</v>
      </c>
      <c r="F30" s="17"/>
      <c r="G30" s="125"/>
      <c r="H30" s="199"/>
      <c r="I30" s="199"/>
      <c r="J30" s="120"/>
      <c r="K30" s="17"/>
      <c r="L30" s="17"/>
      <c r="M30" s="161" t="s">
        <v>75</v>
      </c>
      <c r="N30" s="163"/>
      <c r="O30" s="163"/>
      <c r="P30" s="148">
        <v>0</v>
      </c>
      <c r="Q30" s="60"/>
      <c r="R30" s="171"/>
      <c r="S30" s="179"/>
      <c r="T30" s="179"/>
      <c r="U30" s="179"/>
    </row>
    <row r="31" spans="2:22" ht="13.5" customHeight="1" thickBot="1">
      <c r="B31" s="176">
        <f t="shared" si="0"/>
        <v>2029</v>
      </c>
      <c r="C31" s="195" t="s">
        <v>18</v>
      </c>
      <c r="D31" s="196"/>
      <c r="E31" s="174">
        <v>0</v>
      </c>
      <c r="F31" s="17"/>
      <c r="G31" s="247" t="s">
        <v>52</v>
      </c>
      <c r="H31" s="248"/>
      <c r="I31" s="144">
        <f>IF(E27=0,0,IRR(E19:E56))</f>
        <v>0</v>
      </c>
      <c r="J31" s="120"/>
      <c r="K31" s="17"/>
      <c r="L31" s="17"/>
      <c r="M31" s="151" t="s">
        <v>85</v>
      </c>
      <c r="N31" s="150"/>
      <c r="O31" s="39"/>
      <c r="P31" s="152">
        <f>SUM(P32:P38)</f>
        <v>0</v>
      </c>
      <c r="Q31" s="60"/>
      <c r="R31" s="171"/>
      <c r="S31" s="179"/>
      <c r="T31" s="179"/>
      <c r="U31" s="179"/>
    </row>
    <row r="32" spans="2:22" ht="13.5" customHeight="1" thickBot="1">
      <c r="B32" s="301">
        <f t="shared" si="0"/>
        <v>2030</v>
      </c>
      <c r="C32" s="302" t="s">
        <v>19</v>
      </c>
      <c r="D32" s="303"/>
      <c r="E32" s="174">
        <v>0</v>
      </c>
      <c r="F32" s="17"/>
      <c r="G32" s="123"/>
      <c r="H32" s="207"/>
      <c r="I32" s="207"/>
      <c r="J32" s="124"/>
      <c r="K32" s="17"/>
      <c r="L32" s="17"/>
      <c r="M32" s="164" t="s">
        <v>76</v>
      </c>
      <c r="N32" s="39"/>
      <c r="O32" s="39"/>
      <c r="P32" s="148">
        <v>0</v>
      </c>
      <c r="Q32" s="60"/>
      <c r="R32" s="171"/>
      <c r="S32" s="179"/>
      <c r="T32" s="179"/>
      <c r="U32" s="179"/>
    </row>
    <row r="33" spans="2:23" ht="13.5" customHeight="1" thickBot="1">
      <c r="B33" s="301">
        <f t="shared" si="0"/>
        <v>2031</v>
      </c>
      <c r="C33" s="302" t="s">
        <v>20</v>
      </c>
      <c r="D33" s="303"/>
      <c r="E33" s="174">
        <v>0</v>
      </c>
      <c r="F33" s="17"/>
      <c r="G33" s="71"/>
      <c r="H33" s="199"/>
      <c r="I33" s="199"/>
      <c r="J33" s="72"/>
      <c r="K33" s="17"/>
      <c r="L33" s="17"/>
      <c r="M33" s="164" t="s">
        <v>77</v>
      </c>
      <c r="N33" s="39"/>
      <c r="O33" s="39"/>
      <c r="P33" s="148">
        <v>0</v>
      </c>
      <c r="Q33" s="60"/>
      <c r="R33" s="171"/>
      <c r="S33" s="179"/>
      <c r="T33" s="179"/>
      <c r="U33" s="179"/>
    </row>
    <row r="34" spans="2:23" ht="13.5" customHeight="1">
      <c r="B34" s="301">
        <f t="shared" si="0"/>
        <v>2032</v>
      </c>
      <c r="C34" s="302" t="s">
        <v>21</v>
      </c>
      <c r="D34" s="303"/>
      <c r="E34" s="174">
        <v>0</v>
      </c>
      <c r="F34" s="17"/>
      <c r="G34" s="208" t="s">
        <v>46</v>
      </c>
      <c r="H34" s="209"/>
      <c r="I34" s="209"/>
      <c r="J34" s="210"/>
      <c r="K34" s="17"/>
      <c r="L34" s="17"/>
      <c r="M34" s="165" t="s">
        <v>105</v>
      </c>
      <c r="N34" s="166"/>
      <c r="O34" s="166"/>
      <c r="P34" s="148">
        <v>0</v>
      </c>
      <c r="Q34" s="60">
        <v>0</v>
      </c>
      <c r="R34" s="171"/>
      <c r="S34" s="179"/>
      <c r="T34" s="179"/>
      <c r="U34" s="179"/>
    </row>
    <row r="35" spans="2:23" ht="13.5" customHeight="1">
      <c r="B35" s="301">
        <f t="shared" si="0"/>
        <v>2033</v>
      </c>
      <c r="C35" s="302" t="s">
        <v>22</v>
      </c>
      <c r="D35" s="303"/>
      <c r="E35" s="174">
        <v>0</v>
      </c>
      <c r="F35" s="17"/>
      <c r="G35" s="211"/>
      <c r="H35" s="212"/>
      <c r="I35" s="212"/>
      <c r="J35" s="213"/>
      <c r="K35" s="17"/>
      <c r="L35" s="17"/>
      <c r="M35" s="165" t="s">
        <v>78</v>
      </c>
      <c r="N35" s="166"/>
      <c r="O35" s="166"/>
      <c r="P35" s="148">
        <v>0</v>
      </c>
      <c r="Q35" s="60"/>
      <c r="R35" s="171"/>
      <c r="S35" s="179"/>
      <c r="T35" s="179"/>
      <c r="U35" s="179"/>
    </row>
    <row r="36" spans="2:23" ht="13.5" customHeight="1">
      <c r="B36" s="176">
        <f t="shared" si="0"/>
        <v>2034</v>
      </c>
      <c r="C36" s="195" t="s">
        <v>23</v>
      </c>
      <c r="D36" s="196"/>
      <c r="E36" s="174">
        <v>0</v>
      </c>
      <c r="F36" s="17"/>
      <c r="G36" s="245" t="s">
        <v>97</v>
      </c>
      <c r="H36" s="194"/>
      <c r="I36" s="194"/>
      <c r="J36" s="246"/>
      <c r="K36" s="17"/>
      <c r="L36" s="17"/>
      <c r="M36" s="165" t="s">
        <v>79</v>
      </c>
      <c r="N36" s="166"/>
      <c r="O36" s="166"/>
      <c r="P36" s="148">
        <v>0</v>
      </c>
      <c r="Q36" s="60">
        <v>0</v>
      </c>
      <c r="R36" s="171"/>
      <c r="S36" s="179"/>
      <c r="T36" s="179"/>
      <c r="U36" s="179"/>
    </row>
    <row r="37" spans="2:23" ht="13.5" customHeight="1">
      <c r="B37" s="301">
        <f t="shared" si="0"/>
        <v>2035</v>
      </c>
      <c r="C37" s="302" t="s">
        <v>24</v>
      </c>
      <c r="D37" s="303"/>
      <c r="E37" s="174">
        <v>0</v>
      </c>
      <c r="F37" s="17"/>
      <c r="G37" s="245" t="s">
        <v>96</v>
      </c>
      <c r="H37" s="194"/>
      <c r="I37" s="194"/>
      <c r="J37" s="246"/>
      <c r="M37" s="165" t="s">
        <v>80</v>
      </c>
      <c r="N37" s="166"/>
      <c r="O37" s="166"/>
      <c r="P37" s="148">
        <v>0</v>
      </c>
      <c r="Q37" s="60">
        <v>0</v>
      </c>
      <c r="R37" s="171"/>
      <c r="S37" s="179"/>
      <c r="T37" s="179"/>
      <c r="U37" s="179"/>
    </row>
    <row r="38" spans="2:23" ht="13.5" customHeight="1" thickBot="1">
      <c r="B38" s="301">
        <f t="shared" si="0"/>
        <v>2036</v>
      </c>
      <c r="C38" s="302" t="s">
        <v>25</v>
      </c>
      <c r="D38" s="303"/>
      <c r="E38" s="174">
        <v>0</v>
      </c>
      <c r="F38" s="17"/>
      <c r="G38" s="125"/>
      <c r="H38" s="199"/>
      <c r="I38" s="199"/>
      <c r="J38" s="120"/>
      <c r="M38" s="165" t="s">
        <v>81</v>
      </c>
      <c r="N38" s="166"/>
      <c r="O38" s="166"/>
      <c r="P38" s="148">
        <v>0</v>
      </c>
      <c r="Q38" s="60"/>
      <c r="R38" s="171"/>
      <c r="S38" s="179"/>
      <c r="T38" s="179"/>
      <c r="U38" s="179"/>
    </row>
    <row r="39" spans="2:23" ht="13.5" customHeight="1" thickBot="1">
      <c r="B39" s="301">
        <f t="shared" si="0"/>
        <v>2037</v>
      </c>
      <c r="C39" s="302" t="s">
        <v>26</v>
      </c>
      <c r="D39" s="303"/>
      <c r="E39" s="174">
        <v>0</v>
      </c>
      <c r="F39" s="17"/>
      <c r="G39" s="247" t="s">
        <v>53</v>
      </c>
      <c r="H39" s="248"/>
      <c r="I39" s="143">
        <f>IF(D23=0,0,IF(D25&gt;0,0,(E57/D23)-PMT(D21,D23,E19)))</f>
        <v>0</v>
      </c>
      <c r="J39" s="122" t="s">
        <v>106</v>
      </c>
      <c r="M39" s="249" t="s">
        <v>82</v>
      </c>
      <c r="N39" s="250"/>
      <c r="O39" s="251"/>
      <c r="P39" s="167">
        <f>P20+P21+P25+P26+P31</f>
        <v>0</v>
      </c>
      <c r="Q39" s="60"/>
      <c r="R39" s="171"/>
      <c r="S39" s="179"/>
      <c r="T39" s="179"/>
      <c r="U39" s="179"/>
    </row>
    <row r="40" spans="2:23" ht="13.5" customHeight="1" thickBot="1">
      <c r="B40" s="301">
        <f t="shared" si="0"/>
        <v>2038</v>
      </c>
      <c r="C40" s="302" t="s">
        <v>27</v>
      </c>
      <c r="D40" s="303"/>
      <c r="E40" s="174">
        <v>0</v>
      </c>
      <c r="F40" s="17"/>
      <c r="G40" s="123"/>
      <c r="H40" s="207"/>
      <c r="I40" s="207"/>
      <c r="J40" s="124"/>
      <c r="M40" s="252" t="s">
        <v>104</v>
      </c>
      <c r="N40" s="253"/>
      <c r="O40" s="253"/>
      <c r="P40" s="168">
        <f>P19-P39</f>
        <v>0</v>
      </c>
      <c r="R40" s="172"/>
      <c r="S40" s="173"/>
      <c r="T40" s="173"/>
      <c r="U40" s="173"/>
    </row>
    <row r="41" spans="2:23" ht="13.3" customHeight="1" thickBot="1">
      <c r="B41" s="176">
        <f t="shared" si="0"/>
        <v>2039</v>
      </c>
      <c r="C41" s="195" t="s">
        <v>28</v>
      </c>
      <c r="D41" s="196"/>
      <c r="E41" s="174">
        <v>0</v>
      </c>
      <c r="F41" s="17"/>
      <c r="G41" s="71"/>
      <c r="H41" s="199"/>
      <c r="I41" s="199"/>
      <c r="J41" s="72"/>
      <c r="M41" s="81"/>
      <c r="R41" s="173"/>
      <c r="S41" s="173"/>
      <c r="T41" s="173"/>
      <c r="U41" s="173"/>
    </row>
    <row r="42" spans="2:23" ht="13.5" customHeight="1">
      <c r="B42" s="301">
        <f t="shared" si="0"/>
        <v>2040</v>
      </c>
      <c r="C42" s="302" t="s">
        <v>29</v>
      </c>
      <c r="D42" s="303"/>
      <c r="E42" s="174">
        <v>0</v>
      </c>
      <c r="F42" s="17"/>
      <c r="G42" s="208" t="s">
        <v>47</v>
      </c>
      <c r="H42" s="209"/>
      <c r="I42" s="209"/>
      <c r="J42" s="210"/>
      <c r="M42" s="256" t="s">
        <v>89</v>
      </c>
      <c r="N42" s="256"/>
      <c r="O42" s="256"/>
      <c r="P42" s="256"/>
      <c r="Q42" s="256"/>
      <c r="R42" s="256"/>
      <c r="S42" s="256"/>
      <c r="T42" s="256"/>
      <c r="U42" s="256"/>
    </row>
    <row r="43" spans="2:23" ht="13.3" customHeight="1">
      <c r="B43" s="301">
        <f t="shared" si="0"/>
        <v>2041</v>
      </c>
      <c r="C43" s="302" t="s">
        <v>30</v>
      </c>
      <c r="D43" s="303"/>
      <c r="E43" s="174">
        <v>0</v>
      </c>
      <c r="G43" s="211"/>
      <c r="H43" s="309"/>
      <c r="I43" s="309"/>
      <c r="J43" s="213"/>
      <c r="M43" s="257">
        <v>0</v>
      </c>
      <c r="N43" s="257"/>
      <c r="O43" s="257"/>
      <c r="P43" s="257"/>
      <c r="Q43" s="257"/>
      <c r="R43" s="257"/>
      <c r="S43" s="257"/>
      <c r="T43" s="257"/>
      <c r="U43" s="257"/>
    </row>
    <row r="44" spans="2:23" ht="12.65" customHeight="1">
      <c r="B44" s="301">
        <f t="shared" si="0"/>
        <v>2042</v>
      </c>
      <c r="C44" s="302" t="s">
        <v>31</v>
      </c>
      <c r="D44" s="303"/>
      <c r="E44" s="174">
        <v>0</v>
      </c>
      <c r="G44" s="245" t="s">
        <v>56</v>
      </c>
      <c r="H44" s="310"/>
      <c r="I44" s="310"/>
      <c r="J44" s="246"/>
      <c r="M44" s="227"/>
      <c r="N44" s="227"/>
      <c r="O44" s="227"/>
      <c r="P44" s="227"/>
      <c r="Q44" s="227"/>
      <c r="R44" s="227"/>
      <c r="S44" s="227"/>
      <c r="T44" s="227"/>
      <c r="U44" s="227"/>
    </row>
    <row r="45" spans="2:23" ht="12.65" customHeight="1">
      <c r="B45" s="301">
        <f t="shared" si="0"/>
        <v>2043</v>
      </c>
      <c r="C45" s="302" t="s">
        <v>32</v>
      </c>
      <c r="D45" s="303"/>
      <c r="E45" s="174">
        <v>0</v>
      </c>
      <c r="G45" s="311" t="s">
        <v>55</v>
      </c>
      <c r="H45" s="312"/>
      <c r="I45" s="312"/>
      <c r="J45" s="255"/>
      <c r="M45" s="227"/>
      <c r="N45" s="227"/>
      <c r="O45" s="227"/>
      <c r="P45" s="227"/>
      <c r="Q45" s="227"/>
      <c r="R45" s="227"/>
      <c r="S45" s="227"/>
      <c r="T45" s="227"/>
      <c r="U45" s="227"/>
    </row>
    <row r="46" spans="2:23" ht="12.65" customHeight="1">
      <c r="B46" s="177">
        <f t="shared" si="0"/>
        <v>2044</v>
      </c>
      <c r="C46" s="195" t="s">
        <v>33</v>
      </c>
      <c r="D46" s="196"/>
      <c r="E46" s="174">
        <v>0</v>
      </c>
      <c r="G46" s="313" t="s">
        <v>57</v>
      </c>
      <c r="H46" s="314"/>
      <c r="I46" s="314"/>
      <c r="J46" s="315"/>
      <c r="M46" s="227">
        <v>0</v>
      </c>
      <c r="N46" s="227"/>
      <c r="O46" s="227"/>
      <c r="P46" s="227"/>
      <c r="Q46" s="227"/>
      <c r="R46" s="227"/>
      <c r="S46" s="227"/>
      <c r="T46" s="227"/>
      <c r="U46" s="227"/>
      <c r="W46" s="142"/>
    </row>
    <row r="47" spans="2:23" ht="12.65" customHeight="1">
      <c r="B47" s="304">
        <f t="shared" si="0"/>
        <v>2045</v>
      </c>
      <c r="C47" s="302" t="s">
        <v>34</v>
      </c>
      <c r="D47" s="303"/>
      <c r="E47" s="174">
        <v>0</v>
      </c>
      <c r="G47" s="245" t="s">
        <v>101</v>
      </c>
      <c r="H47" s="310"/>
      <c r="I47" s="310"/>
      <c r="J47" s="246"/>
      <c r="M47" s="227"/>
      <c r="N47" s="227"/>
      <c r="O47" s="227"/>
      <c r="P47" s="227"/>
      <c r="Q47" s="227"/>
      <c r="R47" s="227"/>
      <c r="S47" s="227"/>
      <c r="T47" s="227"/>
      <c r="U47" s="227"/>
    </row>
    <row r="48" spans="2:23" ht="13.4" customHeight="1">
      <c r="B48" s="304">
        <f t="shared" si="0"/>
        <v>2046</v>
      </c>
      <c r="C48" s="302" t="s">
        <v>35</v>
      </c>
      <c r="D48" s="303"/>
      <c r="E48" s="174">
        <v>0</v>
      </c>
      <c r="G48" s="193" t="s">
        <v>102</v>
      </c>
      <c r="H48" s="316"/>
      <c r="I48" s="316"/>
      <c r="J48" s="317"/>
      <c r="M48" s="227">
        <v>0</v>
      </c>
      <c r="N48" s="227"/>
      <c r="O48" s="227"/>
      <c r="P48" s="227"/>
      <c r="Q48" s="227"/>
      <c r="R48" s="227"/>
      <c r="S48" s="227"/>
      <c r="T48" s="227"/>
      <c r="U48" s="227"/>
    </row>
    <row r="49" spans="2:21" ht="12.65" customHeight="1" thickBot="1">
      <c r="B49" s="304">
        <f t="shared" si="0"/>
        <v>2047</v>
      </c>
      <c r="C49" s="302" t="s">
        <v>36</v>
      </c>
      <c r="D49" s="303"/>
      <c r="E49" s="174">
        <v>0</v>
      </c>
      <c r="G49" s="318"/>
      <c r="H49" s="319"/>
      <c r="I49" s="320"/>
      <c r="J49" s="122"/>
      <c r="M49" s="227">
        <v>0</v>
      </c>
      <c r="N49" s="227"/>
      <c r="O49" s="227"/>
      <c r="P49" s="227"/>
      <c r="Q49" s="227"/>
      <c r="R49" s="227"/>
      <c r="S49" s="227"/>
      <c r="T49" s="227"/>
      <c r="U49" s="227"/>
    </row>
    <row r="50" spans="2:21" ht="12.65" customHeight="1" thickBot="1">
      <c r="B50" s="304">
        <f t="shared" si="0"/>
        <v>2048</v>
      </c>
      <c r="C50" s="302" t="s">
        <v>37</v>
      </c>
      <c r="D50" s="303"/>
      <c r="E50" s="174">
        <v>0</v>
      </c>
      <c r="G50" s="321" t="s">
        <v>59</v>
      </c>
      <c r="H50" s="322"/>
      <c r="I50" s="180">
        <f>IF(D23=0,0,-E19/((E57-D25)/D23))</f>
        <v>0</v>
      </c>
      <c r="J50" s="122" t="s">
        <v>60</v>
      </c>
      <c r="M50" s="227"/>
      <c r="N50" s="227"/>
      <c r="O50" s="227"/>
      <c r="P50" s="227"/>
      <c r="Q50" s="227"/>
      <c r="R50" s="227"/>
      <c r="S50" s="227"/>
      <c r="T50" s="227"/>
      <c r="U50" s="227"/>
    </row>
    <row r="51" spans="2:21" ht="12.65" customHeight="1" thickBot="1">
      <c r="B51" s="178">
        <f t="shared" si="0"/>
        <v>2049</v>
      </c>
      <c r="C51" s="195" t="s">
        <v>38</v>
      </c>
      <c r="D51" s="196"/>
      <c r="E51" s="174">
        <v>0</v>
      </c>
      <c r="F51" s="34"/>
      <c r="G51" s="131"/>
      <c r="H51" s="323"/>
      <c r="I51" s="323"/>
      <c r="J51" s="133"/>
      <c r="M51" s="227">
        <v>0</v>
      </c>
      <c r="N51" s="227"/>
      <c r="O51" s="227"/>
      <c r="P51" s="227"/>
      <c r="Q51" s="227"/>
      <c r="R51" s="227"/>
      <c r="S51" s="227"/>
      <c r="T51" s="227"/>
      <c r="U51" s="227"/>
    </row>
    <row r="52" spans="2:21" ht="12.65" customHeight="1" thickBot="1">
      <c r="B52" s="304">
        <f t="shared" si="0"/>
        <v>2050</v>
      </c>
      <c r="C52" s="302" t="s">
        <v>39</v>
      </c>
      <c r="D52" s="303"/>
      <c r="E52" s="174">
        <v>0</v>
      </c>
      <c r="F52" s="34"/>
      <c r="G52" s="84"/>
      <c r="H52" s="84"/>
      <c r="I52" s="84"/>
      <c r="J52" s="84"/>
      <c r="M52" s="227">
        <v>0</v>
      </c>
      <c r="N52" s="227"/>
      <c r="O52" s="227"/>
      <c r="P52" s="227"/>
      <c r="Q52" s="227"/>
      <c r="R52" s="227"/>
      <c r="S52" s="227"/>
      <c r="T52" s="227"/>
      <c r="U52" s="227"/>
    </row>
    <row r="53" spans="2:21" ht="12.65" customHeight="1">
      <c r="B53" s="304">
        <f t="shared" si="0"/>
        <v>2051</v>
      </c>
      <c r="C53" s="302" t="s">
        <v>40</v>
      </c>
      <c r="D53" s="303"/>
      <c r="E53" s="174">
        <v>0</v>
      </c>
      <c r="F53" s="34"/>
      <c r="G53" s="200" t="s">
        <v>48</v>
      </c>
      <c r="H53" s="201"/>
      <c r="I53" s="201"/>
      <c r="J53" s="202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2:21" ht="12.65" customHeight="1">
      <c r="B54" s="304">
        <f t="shared" si="0"/>
        <v>2052</v>
      </c>
      <c r="C54" s="302" t="s">
        <v>41</v>
      </c>
      <c r="D54" s="303"/>
      <c r="E54" s="174">
        <v>0</v>
      </c>
      <c r="F54" s="34"/>
      <c r="G54" s="203"/>
      <c r="H54" s="324"/>
      <c r="I54" s="324"/>
      <c r="J54" s="205"/>
      <c r="M54" s="227">
        <v>0</v>
      </c>
      <c r="N54" s="227"/>
      <c r="O54" s="227"/>
      <c r="P54" s="227"/>
      <c r="Q54" s="227"/>
      <c r="R54" s="227"/>
      <c r="S54" s="227"/>
      <c r="T54" s="227"/>
      <c r="U54" s="227"/>
    </row>
    <row r="55" spans="2:21" ht="12.65" customHeight="1">
      <c r="B55" s="304">
        <f t="shared" si="0"/>
        <v>2053</v>
      </c>
      <c r="C55" s="302" t="s">
        <v>42</v>
      </c>
      <c r="D55" s="303"/>
      <c r="E55" s="174">
        <v>0</v>
      </c>
      <c r="F55" s="34"/>
      <c r="G55" s="325" t="s">
        <v>88</v>
      </c>
      <c r="H55" s="326"/>
      <c r="I55" s="326"/>
      <c r="J55" s="327"/>
      <c r="M55" s="227">
        <v>0</v>
      </c>
      <c r="N55" s="227"/>
      <c r="O55" s="227"/>
      <c r="P55" s="227"/>
      <c r="Q55" s="227"/>
      <c r="R55" s="227"/>
      <c r="S55" s="227"/>
      <c r="T55" s="227"/>
      <c r="U55" s="227"/>
    </row>
    <row r="56" spans="2:21" ht="12.65" customHeight="1" thickBot="1">
      <c r="B56" s="304">
        <f t="shared" si="0"/>
        <v>2054</v>
      </c>
      <c r="C56" s="302" t="s">
        <v>43</v>
      </c>
      <c r="D56" s="303"/>
      <c r="E56" s="191">
        <v>0</v>
      </c>
      <c r="F56" s="34"/>
      <c r="G56" s="328" t="s">
        <v>54</v>
      </c>
      <c r="H56" s="329"/>
      <c r="I56" s="329"/>
      <c r="J56" s="330"/>
      <c r="M56" s="227"/>
      <c r="N56" s="227"/>
      <c r="O56" s="227"/>
      <c r="P56" s="227"/>
      <c r="Q56" s="227"/>
      <c r="R56" s="227"/>
      <c r="S56" s="227"/>
      <c r="T56" s="227"/>
      <c r="U56" s="227"/>
    </row>
    <row r="57" spans="2:21" ht="16.3" customHeight="1" thickBot="1">
      <c r="B57" s="17"/>
      <c r="C57" s="214" t="s">
        <v>87</v>
      </c>
      <c r="D57" s="214"/>
      <c r="E57" s="192">
        <f>SUM(E27:E56)</f>
        <v>0</v>
      </c>
      <c r="F57" s="34"/>
      <c r="G57" s="331" t="s">
        <v>103</v>
      </c>
      <c r="H57" s="332"/>
      <c r="I57" s="332"/>
      <c r="J57" s="333"/>
      <c r="M57" s="227">
        <v>0</v>
      </c>
      <c r="N57" s="227"/>
      <c r="O57" s="227"/>
      <c r="P57" s="227"/>
      <c r="Q57" s="227"/>
      <c r="R57" s="227"/>
      <c r="S57" s="227"/>
      <c r="T57" s="227"/>
      <c r="U57" s="227"/>
    </row>
    <row r="58" spans="2:21" ht="12.65" customHeight="1" thickBot="1">
      <c r="C58" s="17"/>
      <c r="D58" s="17"/>
      <c r="E58" s="34"/>
      <c r="F58" s="34"/>
      <c r="G58" s="334" t="s">
        <v>83</v>
      </c>
      <c r="H58" s="335"/>
      <c r="I58" s="336"/>
      <c r="J58" s="134"/>
      <c r="M58" s="227"/>
      <c r="N58" s="227"/>
      <c r="O58" s="227"/>
      <c r="P58" s="227"/>
      <c r="Q58" s="227"/>
      <c r="R58" s="227"/>
      <c r="S58" s="227"/>
      <c r="T58" s="227"/>
      <c r="U58" s="227"/>
    </row>
    <row r="59" spans="2:21" ht="12.65" customHeight="1" thickBot="1">
      <c r="C59" s="17"/>
      <c r="D59" s="17"/>
      <c r="E59" s="34"/>
      <c r="F59" s="34"/>
      <c r="G59" s="334"/>
      <c r="H59" s="335"/>
      <c r="I59" s="181">
        <f>IF(D23=0,0,((E57-D25)/D23-(-E19-D25)/D23)/((-E19+D25)/2))</f>
        <v>0</v>
      </c>
      <c r="J59" s="130"/>
      <c r="M59" s="227"/>
      <c r="N59" s="227"/>
      <c r="O59" s="227"/>
      <c r="P59" s="227"/>
      <c r="Q59" s="227"/>
      <c r="R59" s="227"/>
      <c r="S59" s="227"/>
      <c r="T59" s="227"/>
      <c r="U59" s="227"/>
    </row>
    <row r="60" spans="2:21" ht="12.65" customHeight="1" thickBot="1">
      <c r="C60" s="17"/>
      <c r="D60" s="17"/>
      <c r="E60" s="34"/>
      <c r="F60" s="34"/>
      <c r="G60" s="337"/>
      <c r="H60" s="338"/>
      <c r="I60" s="132"/>
      <c r="J60" s="133"/>
      <c r="M60" s="227"/>
      <c r="N60" s="227"/>
      <c r="O60" s="227"/>
      <c r="P60" s="227"/>
      <c r="Q60" s="227"/>
      <c r="R60" s="227"/>
      <c r="S60" s="227"/>
      <c r="T60" s="227"/>
      <c r="U60" s="227"/>
    </row>
    <row r="61" spans="2:21" ht="12.65" customHeight="1">
      <c r="C61" s="17"/>
      <c r="D61" s="17"/>
      <c r="E61" s="34"/>
      <c r="F61" s="34"/>
      <c r="H61" s="74"/>
      <c r="I61" s="74"/>
      <c r="J61" s="73"/>
      <c r="M61" s="227"/>
      <c r="N61" s="227"/>
      <c r="O61" s="227"/>
      <c r="P61" s="227"/>
      <c r="Q61" s="227"/>
      <c r="R61" s="227"/>
      <c r="S61" s="227"/>
      <c r="T61" s="227"/>
      <c r="U61" s="227"/>
    </row>
    <row r="62" spans="2:21" ht="12.65" customHeight="1">
      <c r="C62" s="17"/>
      <c r="D62" s="17"/>
      <c r="E62" s="34"/>
      <c r="F62" s="34"/>
      <c r="H62" s="74"/>
      <c r="I62" s="74"/>
      <c r="J62" s="77" t="s">
        <v>9</v>
      </c>
      <c r="M62" s="227"/>
      <c r="N62" s="227"/>
      <c r="O62" s="227"/>
      <c r="P62" s="227"/>
      <c r="Q62" s="227"/>
      <c r="R62" s="227"/>
      <c r="S62" s="227"/>
      <c r="T62" s="227"/>
      <c r="U62" s="227"/>
    </row>
    <row r="63" spans="2:21" ht="12.65" customHeight="1">
      <c r="C63" s="17"/>
      <c r="D63" s="17"/>
      <c r="E63" s="34"/>
      <c r="F63" s="34"/>
      <c r="H63" s="74"/>
      <c r="I63" s="74"/>
      <c r="J63" s="79">
        <v>0</v>
      </c>
      <c r="M63" s="227"/>
      <c r="N63" s="227"/>
      <c r="O63" s="227"/>
      <c r="P63" s="227"/>
      <c r="Q63" s="227"/>
      <c r="R63" s="227"/>
      <c r="S63" s="227"/>
      <c r="T63" s="227"/>
      <c r="U63" s="227"/>
    </row>
    <row r="64" spans="2:21" ht="12.65" customHeight="1">
      <c r="C64" s="17"/>
      <c r="D64" s="17"/>
      <c r="E64" s="34"/>
      <c r="F64" s="34"/>
      <c r="G64" s="17"/>
      <c r="H64" s="45"/>
      <c r="I64" s="45"/>
      <c r="J64" s="46"/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65" customHeight="1">
      <c r="B65" s="235" t="s">
        <v>61</v>
      </c>
      <c r="C65" s="235"/>
      <c r="D65" s="235"/>
      <c r="E65" s="235"/>
      <c r="F65" s="235"/>
      <c r="G65" s="235"/>
      <c r="H65" s="235"/>
      <c r="I65" s="235"/>
      <c r="J65" s="235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12" customHeight="1">
      <c r="B66" s="236" t="s">
        <v>62</v>
      </c>
      <c r="C66" s="236"/>
      <c r="D66" s="236"/>
      <c r="E66" s="236"/>
      <c r="F66" s="236"/>
      <c r="G66" s="236"/>
      <c r="H66" s="236"/>
      <c r="I66" s="236"/>
      <c r="J66" s="236"/>
      <c r="M66" s="2"/>
      <c r="N66" s="2"/>
      <c r="O66" s="2"/>
      <c r="P66" s="2"/>
      <c r="Q66" s="2"/>
      <c r="R66" s="2"/>
      <c r="S66" s="2"/>
      <c r="T66" s="2"/>
      <c r="U66" s="2"/>
    </row>
    <row r="67" spans="2:21" ht="12.65" customHeight="1">
      <c r="B67" s="236" t="s">
        <v>63</v>
      </c>
      <c r="C67" s="236"/>
      <c r="D67" s="236"/>
      <c r="E67" s="236"/>
      <c r="F67" s="236"/>
      <c r="G67" s="236"/>
      <c r="H67" s="236"/>
      <c r="I67" s="236"/>
      <c r="J67" s="236"/>
      <c r="M67" s="60"/>
      <c r="N67" s="60"/>
      <c r="O67" s="60">
        <v>0</v>
      </c>
      <c r="P67" s="60"/>
      <c r="Q67" s="60"/>
      <c r="R67" s="60"/>
      <c r="S67" s="60"/>
      <c r="T67" s="60"/>
      <c r="U67" s="60"/>
    </row>
    <row r="68" spans="2:21" ht="12.65" customHeight="1">
      <c r="B68" s="43"/>
      <c r="C68" s="238"/>
      <c r="D68" s="238"/>
      <c r="F68" s="28"/>
      <c r="G68" s="238"/>
      <c r="H68" s="238"/>
      <c r="J68" s="28"/>
      <c r="M68" s="60"/>
      <c r="N68" s="60"/>
      <c r="O68" s="60">
        <v>0</v>
      </c>
      <c r="P68" s="60"/>
      <c r="Q68" s="60"/>
      <c r="R68" s="60"/>
      <c r="S68" s="60"/>
      <c r="T68" s="60"/>
      <c r="U68" s="60"/>
    </row>
    <row r="69" spans="2:21" ht="12.65" customHeight="1">
      <c r="B69" s="239" t="s">
        <v>64</v>
      </c>
      <c r="C69" s="239"/>
      <c r="D69" s="83">
        <v>45372</v>
      </c>
      <c r="E69" s="51"/>
      <c r="F69" s="51"/>
      <c r="G69" s="50"/>
      <c r="H69" s="52"/>
      <c r="I69" s="50"/>
      <c r="J69" s="5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65" customHeight="1">
      <c r="B70" s="50"/>
      <c r="C70" s="43"/>
      <c r="D70" s="43"/>
      <c r="E70" s="43"/>
      <c r="F70" s="43"/>
      <c r="G70" s="55"/>
      <c r="H70" s="55"/>
      <c r="I70" s="55"/>
      <c r="J70" s="55"/>
      <c r="M70" s="60"/>
      <c r="N70" s="60"/>
      <c r="O70" s="60">
        <v>0</v>
      </c>
      <c r="P70" s="60"/>
      <c r="Q70" s="60"/>
      <c r="R70" s="60"/>
      <c r="S70" s="60"/>
      <c r="T70" s="60"/>
      <c r="U70" s="60"/>
    </row>
    <row r="71" spans="2:21" ht="6" customHeight="1">
      <c r="B71" s="50"/>
      <c r="C71" s="22"/>
      <c r="D71" s="22"/>
      <c r="E71" s="43"/>
      <c r="F71" s="43"/>
      <c r="G71" s="29"/>
      <c r="H71" s="29"/>
      <c r="I71" s="29"/>
      <c r="J71" s="29"/>
      <c r="M71" s="2"/>
      <c r="N71" s="2"/>
      <c r="O71" s="2"/>
      <c r="P71" s="2"/>
      <c r="Q71" s="2"/>
      <c r="R71" s="2"/>
      <c r="S71" s="2"/>
      <c r="T71" s="2"/>
      <c r="U71" s="2"/>
    </row>
    <row r="72" spans="2:21" ht="12.65" customHeight="1">
      <c r="B72" s="237"/>
      <c r="C72" s="237"/>
      <c r="D72" s="237"/>
      <c r="E72" s="54"/>
      <c r="F72" s="54"/>
      <c r="G72" s="54"/>
      <c r="H72" s="54"/>
      <c r="I72" s="54"/>
      <c r="J72" s="54"/>
      <c r="K72" s="54"/>
      <c r="L72" s="54"/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65" customHeight="1">
      <c r="B73" s="43"/>
      <c r="C73" s="238"/>
      <c r="D73" s="238"/>
      <c r="E73" s="53"/>
      <c r="F73" s="28"/>
      <c r="G73" s="238"/>
      <c r="H73" s="238"/>
      <c r="J73" s="28"/>
      <c r="M73" s="60"/>
      <c r="N73" s="60"/>
      <c r="O73" s="60">
        <v>0</v>
      </c>
      <c r="P73" s="60"/>
      <c r="Q73" s="60"/>
      <c r="R73" s="60"/>
      <c r="S73" s="60"/>
      <c r="T73" s="60"/>
      <c r="U73" s="60"/>
    </row>
    <row r="74" spans="2:21" ht="12.65" customHeight="1">
      <c r="B74" s="50"/>
      <c r="C74" s="50"/>
      <c r="D74" s="43"/>
      <c r="E74" s="51"/>
      <c r="F74" s="51"/>
      <c r="G74" s="50"/>
      <c r="H74" s="50"/>
      <c r="I74" s="50"/>
      <c r="J74" s="50"/>
      <c r="K74" s="44"/>
      <c r="L74" s="44"/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65" customHeight="1">
      <c r="B75" s="55"/>
      <c r="C75" s="55"/>
      <c r="D75" s="55"/>
      <c r="E75" s="55"/>
      <c r="F75" s="55"/>
      <c r="G75" s="50"/>
      <c r="H75" s="43"/>
      <c r="I75" s="50"/>
      <c r="J75" s="50"/>
      <c r="K75" s="62"/>
      <c r="L75" s="62"/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65" customHeight="1">
      <c r="B76" s="55"/>
      <c r="C76" s="55"/>
      <c r="D76" s="55"/>
      <c r="E76" s="55"/>
      <c r="F76" s="55"/>
      <c r="G76" s="50"/>
      <c r="H76" s="50"/>
      <c r="I76" s="50"/>
      <c r="J76" s="50"/>
      <c r="K76" s="63"/>
      <c r="L76" s="63"/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65" customHeight="1">
      <c r="B77" s="55"/>
      <c r="C77" s="55"/>
      <c r="D77" s="55"/>
      <c r="E77" s="55"/>
      <c r="F77" s="55"/>
      <c r="G77" s="55"/>
      <c r="H77" s="55"/>
      <c r="I77" s="55"/>
      <c r="J77" s="43"/>
      <c r="M77" s="61"/>
      <c r="N77" s="61"/>
      <c r="O77" s="61"/>
      <c r="P77" s="61"/>
      <c r="Q77" s="61"/>
      <c r="R77" s="61"/>
      <c r="S77" s="61"/>
      <c r="T77" s="61"/>
      <c r="U77" s="61"/>
    </row>
    <row r="78" spans="2:21" ht="6" customHeight="1">
      <c r="M78" s="2"/>
      <c r="N78" s="2"/>
      <c r="O78" s="2"/>
      <c r="P78" s="2"/>
      <c r="Q78" s="2"/>
      <c r="R78" s="2"/>
      <c r="S78" s="2"/>
      <c r="T78" s="2"/>
      <c r="U78" s="2"/>
    </row>
    <row r="79" spans="2:21" ht="12.65" customHeight="1">
      <c r="B79" s="56"/>
      <c r="C79" s="54"/>
      <c r="D79" s="54"/>
      <c r="E79" s="29"/>
      <c r="F79" s="29"/>
      <c r="G79" s="29"/>
      <c r="H79" s="29"/>
      <c r="I79" s="29"/>
      <c r="J79" s="22"/>
      <c r="M79" s="60"/>
      <c r="N79" s="60"/>
      <c r="O79" s="60"/>
      <c r="P79" s="60"/>
      <c r="Q79" s="60"/>
      <c r="R79" s="60"/>
      <c r="S79" s="60"/>
      <c r="T79" s="60"/>
      <c r="U79" s="60"/>
    </row>
    <row r="80" spans="2:21" ht="12.65" customHeight="1">
      <c r="B80" s="56"/>
      <c r="C80" s="238"/>
      <c r="D80" s="238"/>
      <c r="E80" s="238"/>
      <c r="F80" s="238"/>
      <c r="G80" s="22"/>
      <c r="H80" s="22"/>
      <c r="I80" s="22"/>
      <c r="J80" s="29"/>
      <c r="M80" s="60"/>
      <c r="N80" s="60"/>
      <c r="O80" s="60">
        <v>0</v>
      </c>
      <c r="P80" s="60"/>
      <c r="Q80" s="60"/>
      <c r="R80" s="60"/>
      <c r="S80" s="60"/>
      <c r="T80" s="60"/>
      <c r="U80" s="60"/>
    </row>
    <row r="81" spans="2:21" ht="12.65" customHeight="1">
      <c r="B81" s="44"/>
      <c r="C81" s="50"/>
      <c r="D81" s="50"/>
      <c r="E81" s="50"/>
      <c r="F81" s="52"/>
      <c r="G81" s="58"/>
      <c r="H81" s="59"/>
      <c r="I81" s="59"/>
      <c r="J81" s="29"/>
      <c r="M81" s="61"/>
      <c r="N81" s="61"/>
      <c r="O81" s="61"/>
      <c r="P81" s="61"/>
      <c r="Q81" s="61"/>
      <c r="R81" s="61"/>
      <c r="S81" s="61"/>
      <c r="T81" s="61"/>
      <c r="U81" s="61"/>
    </row>
    <row r="82" spans="2:21" ht="13.3" customHeight="1">
      <c r="B82" s="35"/>
      <c r="C82" s="35"/>
      <c r="D82" s="35"/>
      <c r="E82" s="35"/>
      <c r="F82" s="35"/>
      <c r="G82" s="35"/>
      <c r="H82" s="35"/>
      <c r="I82" s="35"/>
      <c r="J82" s="36"/>
    </row>
    <row r="83" spans="2:21" ht="12.75" customHeight="1"/>
    <row r="84" spans="2:21" ht="12.75" customHeight="1"/>
    <row r="86" spans="2:21" ht="5.25" customHeight="1">
      <c r="B86" s="17"/>
      <c r="C86" s="17"/>
      <c r="D86" s="17"/>
      <c r="E86" s="17"/>
      <c r="F86" s="17"/>
      <c r="G86" s="17"/>
      <c r="H86" s="17"/>
      <c r="I86" s="17"/>
      <c r="J86" s="17"/>
    </row>
    <row r="87" spans="2:21">
      <c r="D87" s="233"/>
      <c r="E87" s="234"/>
      <c r="F87" s="234"/>
      <c r="G87" s="234"/>
      <c r="H87" s="234"/>
    </row>
    <row r="88" spans="2:21">
      <c r="D88" s="231"/>
      <c r="E88" s="231"/>
      <c r="F88" s="231"/>
      <c r="G88" s="231"/>
      <c r="H88" s="231"/>
    </row>
    <row r="89" spans="2:21">
      <c r="D89" s="232"/>
      <c r="E89" s="232"/>
      <c r="F89" s="232"/>
      <c r="H89" s="37"/>
    </row>
    <row r="91" spans="2:21">
      <c r="D91" s="233"/>
      <c r="E91" s="234"/>
      <c r="F91" s="234"/>
      <c r="G91" s="234"/>
      <c r="H91" s="234"/>
    </row>
    <row r="92" spans="2:21">
      <c r="D92" s="231"/>
      <c r="E92" s="231"/>
      <c r="F92" s="231"/>
      <c r="G92" s="231"/>
      <c r="H92" s="231"/>
    </row>
    <row r="93" spans="2:21">
      <c r="D93" s="232"/>
      <c r="E93" s="232"/>
      <c r="F93" s="232"/>
      <c r="H93" s="37"/>
    </row>
    <row r="99" spans="2:10">
      <c r="G99" s="86"/>
      <c r="H99" s="86"/>
      <c r="I99" s="86"/>
      <c r="J99" s="87"/>
    </row>
    <row r="100" spans="2:10">
      <c r="G100" s="17"/>
      <c r="H100" s="17"/>
      <c r="I100" s="17"/>
      <c r="J100" s="17"/>
    </row>
    <row r="101" spans="2:10">
      <c r="G101" s="17"/>
      <c r="H101" s="17"/>
      <c r="I101" s="17"/>
      <c r="J101" s="17"/>
    </row>
    <row r="102" spans="2:10" ht="14.15">
      <c r="B102" s="56"/>
      <c r="C102" s="56"/>
      <c r="D102" s="56"/>
      <c r="E102" s="56"/>
      <c r="F102" s="56"/>
      <c r="H102" s="30"/>
      <c r="I102" s="17"/>
      <c r="J102" s="17"/>
    </row>
    <row r="103" spans="2:10">
      <c r="B103" s="230"/>
      <c r="C103" s="230"/>
      <c r="D103" s="230"/>
      <c r="E103" s="53"/>
      <c r="F103" s="53"/>
      <c r="G103" s="17"/>
      <c r="H103" s="17"/>
      <c r="I103" s="88"/>
      <c r="J103" s="89"/>
    </row>
    <row r="104" spans="2:10">
      <c r="B104" s="44"/>
      <c r="C104" s="44"/>
      <c r="D104" s="44"/>
      <c r="E104" s="44"/>
      <c r="F104" s="44"/>
      <c r="G104" s="17"/>
      <c r="H104" s="17"/>
      <c r="I104" s="45"/>
      <c r="J104" s="17"/>
    </row>
    <row r="105" spans="2:10">
      <c r="B105" s="90"/>
      <c r="C105" s="34"/>
      <c r="D105" s="44"/>
      <c r="E105" s="86"/>
      <c r="F105" s="86"/>
      <c r="G105" s="17"/>
      <c r="H105" s="17"/>
      <c r="I105" s="17"/>
      <c r="J105" s="17"/>
    </row>
    <row r="106" spans="2:10">
      <c r="H106" s="37"/>
    </row>
    <row r="107" spans="2:10">
      <c r="G107" s="50"/>
      <c r="H107" s="37"/>
      <c r="I107" s="91"/>
      <c r="J107" s="30"/>
    </row>
    <row r="108" spans="2:10">
      <c r="G108" s="44"/>
      <c r="H108" s="44"/>
      <c r="I108" s="44"/>
      <c r="J108" s="44"/>
    </row>
    <row r="109" spans="2:10">
      <c r="G109" s="34"/>
      <c r="H109" s="90"/>
      <c r="I109" s="34"/>
      <c r="J109" s="34"/>
    </row>
    <row r="110" spans="2:10">
      <c r="G110" s="63"/>
      <c r="H110" s="63"/>
      <c r="I110" s="63"/>
      <c r="J110" s="85"/>
    </row>
  </sheetData>
  <sheetProtection algorithmName="SHA-512" hashValue="dB0KXLM4k3MB0S6igbbcXdWlwuVqyqDR3ILHQURltnVwVXPnFrjp70YnRQN6luI6xE5PsncYim1BAGlnkg4Njg==" saltValue="WdPYTSo9JCRgoifb/xcuwA==" spinCount="100000" sheet="1" objects="1" scenarios="1" selectLockedCells="1"/>
  <mergeCells count="129">
    <mergeCell ref="M47:U47"/>
    <mergeCell ref="G50:H50"/>
    <mergeCell ref="M60:U60"/>
    <mergeCell ref="M61:U61"/>
    <mergeCell ref="M62:U62"/>
    <mergeCell ref="M63:U63"/>
    <mergeCell ref="M51:U51"/>
    <mergeCell ref="M52:U52"/>
    <mergeCell ref="M53:U53"/>
    <mergeCell ref="M54:U54"/>
    <mergeCell ref="M55:U55"/>
    <mergeCell ref="M56:U56"/>
    <mergeCell ref="M57:U57"/>
    <mergeCell ref="M58:U58"/>
    <mergeCell ref="M59:U59"/>
    <mergeCell ref="M49:U49"/>
    <mergeCell ref="G55:J55"/>
    <mergeCell ref="G57:J57"/>
    <mergeCell ref="G58:H60"/>
    <mergeCell ref="G53:J54"/>
    <mergeCell ref="M48:U48"/>
    <mergeCell ref="G49:H49"/>
    <mergeCell ref="M50:U50"/>
    <mergeCell ref="H51:I51"/>
    <mergeCell ref="R17:U17"/>
    <mergeCell ref="M17:P17"/>
    <mergeCell ref="G21:J21"/>
    <mergeCell ref="G44:J44"/>
    <mergeCell ref="G45:J45"/>
    <mergeCell ref="G46:J46"/>
    <mergeCell ref="G17:J17"/>
    <mergeCell ref="G36:J36"/>
    <mergeCell ref="G37:J37"/>
    <mergeCell ref="G39:H39"/>
    <mergeCell ref="M39:O39"/>
    <mergeCell ref="M40:O40"/>
    <mergeCell ref="G42:J43"/>
    <mergeCell ref="H41:I41"/>
    <mergeCell ref="H38:I38"/>
    <mergeCell ref="H40:I40"/>
    <mergeCell ref="H32:I32"/>
    <mergeCell ref="G22:J22"/>
    <mergeCell ref="G24:H24"/>
    <mergeCell ref="G29:J29"/>
    <mergeCell ref="G31:H31"/>
    <mergeCell ref="M42:U42"/>
    <mergeCell ref="M43:U43"/>
    <mergeCell ref="M44:U44"/>
    <mergeCell ref="M45:U45"/>
    <mergeCell ref="M46:U46"/>
    <mergeCell ref="G56:J56"/>
    <mergeCell ref="G34:J35"/>
    <mergeCell ref="B12:J12"/>
    <mergeCell ref="B14:J14"/>
    <mergeCell ref="B15:J15"/>
    <mergeCell ref="B103:D103"/>
    <mergeCell ref="D92:H92"/>
    <mergeCell ref="D93:F93"/>
    <mergeCell ref="D87:H87"/>
    <mergeCell ref="D88:H88"/>
    <mergeCell ref="B65:J65"/>
    <mergeCell ref="B66:J66"/>
    <mergeCell ref="B67:J67"/>
    <mergeCell ref="B72:D72"/>
    <mergeCell ref="D91:H91"/>
    <mergeCell ref="C73:D73"/>
    <mergeCell ref="G73:H73"/>
    <mergeCell ref="C80:F80"/>
    <mergeCell ref="D89:F89"/>
    <mergeCell ref="B69:C69"/>
    <mergeCell ref="G68:H68"/>
    <mergeCell ref="C68:D68"/>
    <mergeCell ref="Q5:U6"/>
    <mergeCell ref="M7:N7"/>
    <mergeCell ref="M10:Q10"/>
    <mergeCell ref="M11:N11"/>
    <mergeCell ref="M8:Q8"/>
    <mergeCell ref="M14:U14"/>
    <mergeCell ref="M15:U15"/>
    <mergeCell ref="B8:F8"/>
    <mergeCell ref="B10:F10"/>
    <mergeCell ref="B11:C11"/>
    <mergeCell ref="M12:U12"/>
    <mergeCell ref="M13:U13"/>
    <mergeCell ref="B13:J13"/>
    <mergeCell ref="H4:J7"/>
    <mergeCell ref="H8:J9"/>
    <mergeCell ref="B7:C7"/>
    <mergeCell ref="C57:D57"/>
    <mergeCell ref="C45:D45"/>
    <mergeCell ref="C46:D46"/>
    <mergeCell ref="C47:D47"/>
    <mergeCell ref="C48:D48"/>
    <mergeCell ref="C49:D49"/>
    <mergeCell ref="C31:D31"/>
    <mergeCell ref="C32:D32"/>
    <mergeCell ref="C34:D34"/>
    <mergeCell ref="C35:D35"/>
    <mergeCell ref="C50:D50"/>
    <mergeCell ref="C51:D51"/>
    <mergeCell ref="C52:D52"/>
    <mergeCell ref="C53:D53"/>
    <mergeCell ref="C33:D33"/>
    <mergeCell ref="C44:D44"/>
    <mergeCell ref="C55:D55"/>
    <mergeCell ref="C56:D56"/>
    <mergeCell ref="C38:D38"/>
    <mergeCell ref="C37:D37"/>
    <mergeCell ref="C42:D42"/>
    <mergeCell ref="C43:D43"/>
    <mergeCell ref="C39:D39"/>
    <mergeCell ref="C54:D54"/>
    <mergeCell ref="G47:J47"/>
    <mergeCell ref="C36:D36"/>
    <mergeCell ref="C40:D40"/>
    <mergeCell ref="C41:D41"/>
    <mergeCell ref="D16:J16"/>
    <mergeCell ref="C27:D27"/>
    <mergeCell ref="C28:D28"/>
    <mergeCell ref="B17:E17"/>
    <mergeCell ref="H33:I33"/>
    <mergeCell ref="G19:J20"/>
    <mergeCell ref="C29:D29"/>
    <mergeCell ref="C30:D30"/>
    <mergeCell ref="H25:I25"/>
    <mergeCell ref="H26:I26"/>
    <mergeCell ref="H30:I30"/>
    <mergeCell ref="G27:J28"/>
    <mergeCell ref="C19:D19"/>
  </mergeCells>
  <phoneticPr fontId="6" type="noConversion"/>
  <printOptions horizontalCentered="1"/>
  <pageMargins left="0.43307086614173229" right="0.43307086614173229" top="0.74803149606299213" bottom="0.55118110236220474" header="0.31496062992125984" footer="0.31496062992125984"/>
  <pageSetup paperSize="9" scale="90" orientation="portrait" r:id="rId1"/>
  <headerFooter alignWithMargins="0"/>
  <colBreaks count="1" manualBreakCount="1">
    <brk id="11" min="3" max="6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3423-E96C-4EE2-84A1-EB9CD8499163}">
  <sheetPr>
    <tabColor rgb="FFFFFF00"/>
  </sheetPr>
  <dimension ref="B1:V110"/>
  <sheetViews>
    <sheetView showGridLines="0" showZeros="0" zoomScaleNormal="100" zoomScaleSheetLayoutView="100" workbookViewId="0">
      <selection activeCell="Y15" sqref="Y15"/>
    </sheetView>
  </sheetViews>
  <sheetFormatPr defaultColWidth="9.15234375" defaultRowHeight="12.45"/>
  <cols>
    <col min="1" max="1" width="7.23046875" style="16" customWidth="1"/>
    <col min="2" max="2" width="8" style="16" customWidth="1"/>
    <col min="3" max="3" width="12.4609375" style="16" customWidth="1"/>
    <col min="4" max="4" width="9.3046875" style="16" customWidth="1"/>
    <col min="5" max="5" width="12.15234375" style="16" customWidth="1"/>
    <col min="6" max="6" width="5.4609375" style="16" customWidth="1"/>
    <col min="7" max="7" width="3.15234375" style="16" customWidth="1"/>
    <col min="8" max="8" width="8.69140625" style="16" customWidth="1"/>
    <col min="9" max="9" width="8.84375" style="16" customWidth="1"/>
    <col min="10" max="10" width="11.3046875" style="16" customWidth="1"/>
    <col min="11" max="11" width="16.23046875" style="16" customWidth="1"/>
    <col min="12" max="12" width="6" style="16" customWidth="1"/>
    <col min="13" max="15" width="9.15234375" style="16"/>
    <col min="16" max="16" width="10.15234375" style="16" customWidth="1"/>
    <col min="17" max="17" width="2.84375" style="16" customWidth="1"/>
    <col min="18" max="18" width="13.23046875" style="16" customWidth="1"/>
    <col min="19" max="19" width="12.23046875" style="16" customWidth="1"/>
    <col min="20" max="20" width="11.3046875" style="16" customWidth="1"/>
    <col min="21" max="21" width="17.69140625" style="16" customWidth="1"/>
    <col min="22" max="16384" width="9.15234375" style="16"/>
  </cols>
  <sheetData>
    <row r="1" spans="2:21" ht="36" customHeight="1">
      <c r="L1" s="17"/>
      <c r="M1" s="17"/>
      <c r="N1" s="17"/>
      <c r="O1" s="17"/>
    </row>
    <row r="2" spans="2:21" ht="17.25" customHeight="1">
      <c r="B2" s="84"/>
      <c r="C2" s="41" t="s">
        <v>86</v>
      </c>
      <c r="L2" s="17"/>
      <c r="M2" s="17"/>
      <c r="N2" s="17"/>
      <c r="O2" s="17"/>
    </row>
    <row r="3" spans="2:21" ht="7.5" customHeight="1">
      <c r="B3" s="18"/>
      <c r="C3" s="18"/>
      <c r="D3" s="19"/>
      <c r="H3" s="20"/>
      <c r="L3" s="17"/>
      <c r="M3" s="17"/>
      <c r="N3" s="17"/>
      <c r="O3" s="17"/>
    </row>
    <row r="4" spans="2:21" ht="15.75" customHeight="1">
      <c r="B4" s="21" t="s">
        <v>1</v>
      </c>
      <c r="C4" s="21"/>
      <c r="D4" s="21"/>
      <c r="E4" s="21"/>
      <c r="F4" s="21"/>
      <c r="G4" s="21"/>
      <c r="H4" s="21"/>
      <c r="I4" s="223"/>
      <c r="J4" s="223"/>
      <c r="K4" s="223"/>
      <c r="L4" s="76"/>
      <c r="M4" s="6" t="s">
        <v>7</v>
      </c>
      <c r="N4" s="6"/>
      <c r="O4" s="6"/>
      <c r="P4" s="6"/>
      <c r="Q4" s="6"/>
      <c r="R4" s="6"/>
      <c r="S4" s="6"/>
      <c r="T4" s="1"/>
      <c r="U4" s="12"/>
    </row>
    <row r="5" spans="2:21" ht="12.75" customHeight="1">
      <c r="B5" s="21"/>
      <c r="C5" s="21"/>
      <c r="D5" s="21"/>
      <c r="E5" s="21"/>
      <c r="F5" s="21"/>
      <c r="G5" s="21"/>
      <c r="H5" s="40">
        <v>0</v>
      </c>
      <c r="I5" s="223"/>
      <c r="J5" s="223"/>
      <c r="K5" s="223"/>
      <c r="L5" s="76"/>
      <c r="M5" s="7"/>
      <c r="N5" s="6"/>
      <c r="O5" s="6"/>
      <c r="P5" s="6"/>
      <c r="Q5" s="215"/>
      <c r="R5" s="215"/>
      <c r="S5" s="215"/>
      <c r="T5" s="215"/>
      <c r="U5" s="215"/>
    </row>
    <row r="6" spans="2:21" ht="3" customHeight="1">
      <c r="B6" s="21"/>
      <c r="C6" s="21"/>
      <c r="D6" s="21"/>
      <c r="E6" s="21"/>
      <c r="F6" s="21"/>
      <c r="G6" s="21"/>
      <c r="H6" s="40"/>
      <c r="I6" s="223"/>
      <c r="J6" s="223"/>
      <c r="K6" s="223"/>
      <c r="L6" s="17"/>
      <c r="M6" s="6"/>
      <c r="N6" s="6"/>
      <c r="O6" s="6"/>
      <c r="P6" s="6"/>
      <c r="Q6" s="215"/>
      <c r="R6" s="215"/>
      <c r="S6" s="215"/>
      <c r="T6" s="215"/>
      <c r="U6" s="215"/>
    </row>
    <row r="7" spans="2:21" ht="12.75" customHeight="1">
      <c r="B7" s="226" t="s">
        <v>2</v>
      </c>
      <c r="C7" s="226"/>
      <c r="D7" s="23"/>
      <c r="E7" s="23"/>
      <c r="F7" s="23"/>
      <c r="G7" s="23"/>
      <c r="H7" s="24"/>
      <c r="I7" s="223"/>
      <c r="J7" s="223"/>
      <c r="K7" s="223"/>
      <c r="L7" s="17"/>
      <c r="M7" s="216" t="s">
        <v>2</v>
      </c>
      <c r="N7" s="216"/>
      <c r="O7" s="7"/>
      <c r="P7" s="7"/>
      <c r="Q7" s="7"/>
      <c r="R7" s="11"/>
      <c r="S7" s="11"/>
      <c r="T7" s="11"/>
      <c r="U7" s="11"/>
    </row>
    <row r="8" spans="2:21" ht="12.75" customHeight="1">
      <c r="B8" s="219" t="s">
        <v>90</v>
      </c>
      <c r="C8" s="219"/>
      <c r="D8" s="219"/>
      <c r="E8" s="219"/>
      <c r="F8" s="219"/>
      <c r="G8" s="219"/>
      <c r="H8" s="23"/>
      <c r="I8" s="224"/>
      <c r="J8" s="225"/>
      <c r="K8" s="225"/>
      <c r="L8" s="17"/>
      <c r="M8" s="217" t="str">
        <f>B8</f>
        <v>Investor</v>
      </c>
      <c r="N8" s="217"/>
      <c r="O8" s="217"/>
      <c r="P8" s="217"/>
      <c r="Q8" s="217"/>
      <c r="R8" s="7"/>
      <c r="S8" s="6"/>
      <c r="T8" s="8"/>
      <c r="U8" s="8"/>
    </row>
    <row r="9" spans="2:21" ht="17.25" customHeight="1">
      <c r="B9" s="25" t="s">
        <v>3</v>
      </c>
      <c r="C9" s="26"/>
      <c r="D9" s="17"/>
      <c r="I9" s="225"/>
      <c r="J9" s="225"/>
      <c r="K9" s="225"/>
      <c r="L9" s="17"/>
      <c r="M9" s="13" t="s">
        <v>3</v>
      </c>
      <c r="N9" s="14"/>
      <c r="O9" s="5"/>
      <c r="P9" s="5"/>
      <c r="Q9" s="5"/>
      <c r="R9" s="5"/>
      <c r="S9" s="5"/>
      <c r="T9" s="5"/>
      <c r="U9" s="15"/>
    </row>
    <row r="10" spans="2:21" ht="12.75" customHeight="1">
      <c r="B10" s="219" t="s">
        <v>91</v>
      </c>
      <c r="C10" s="219"/>
      <c r="D10" s="219"/>
      <c r="E10" s="219"/>
      <c r="F10" s="219"/>
      <c r="G10" s="219"/>
      <c r="K10" s="75"/>
      <c r="L10" s="17"/>
      <c r="M10" s="217" t="str">
        <f>B10</f>
        <v>Företagstolken</v>
      </c>
      <c r="N10" s="217"/>
      <c r="O10" s="217"/>
      <c r="P10" s="217"/>
      <c r="Q10" s="217"/>
      <c r="R10" s="39"/>
      <c r="S10" s="39"/>
      <c r="T10" s="39"/>
      <c r="U10" s="141"/>
    </row>
    <row r="11" spans="2:21" ht="18" customHeight="1">
      <c r="B11" s="220" t="s">
        <v>4</v>
      </c>
      <c r="C11" s="220"/>
      <c r="D11" s="21"/>
      <c r="E11" s="21"/>
      <c r="F11" s="21"/>
      <c r="G11" s="21"/>
      <c r="H11" s="21"/>
      <c r="I11" s="21"/>
      <c r="J11" s="17"/>
      <c r="K11" s="17"/>
      <c r="L11" s="17"/>
      <c r="M11" s="218"/>
      <c r="N11" s="218"/>
      <c r="O11" s="6"/>
      <c r="P11" s="6"/>
      <c r="Q11" s="6"/>
      <c r="R11" s="6"/>
      <c r="S11" s="6"/>
      <c r="T11" s="5"/>
      <c r="U11" s="5"/>
    </row>
    <row r="12" spans="2:21" ht="13.3" customHeight="1">
      <c r="B12" s="228" t="s">
        <v>92</v>
      </c>
      <c r="C12" s="229"/>
      <c r="D12" s="229"/>
      <c r="E12" s="229"/>
      <c r="F12" s="229"/>
      <c r="G12" s="229"/>
      <c r="H12" s="229"/>
      <c r="I12" s="229"/>
      <c r="J12" s="229"/>
      <c r="K12" s="229"/>
      <c r="L12" s="17"/>
      <c r="M12" s="258"/>
      <c r="N12" s="258"/>
      <c r="O12" s="258"/>
      <c r="P12" s="258"/>
      <c r="Q12" s="258"/>
      <c r="R12" s="258"/>
      <c r="S12" s="258"/>
      <c r="T12" s="258"/>
      <c r="U12" s="258"/>
    </row>
    <row r="13" spans="2:21" ht="13.3" customHeight="1">
      <c r="B13" s="221" t="s">
        <v>107</v>
      </c>
      <c r="C13" s="222"/>
      <c r="D13" s="222"/>
      <c r="E13" s="222"/>
      <c r="F13" s="222"/>
      <c r="G13" s="222"/>
      <c r="H13" s="222"/>
      <c r="I13" s="222"/>
      <c r="J13" s="222"/>
      <c r="K13" s="222"/>
      <c r="L13" s="17"/>
      <c r="M13" s="259"/>
      <c r="N13" s="259"/>
      <c r="O13" s="259"/>
      <c r="P13" s="259"/>
      <c r="Q13" s="259"/>
      <c r="R13" s="259"/>
      <c r="S13" s="259"/>
      <c r="T13" s="259"/>
      <c r="U13" s="259"/>
    </row>
    <row r="14" spans="2:21" ht="13.3" customHeight="1">
      <c r="B14" s="221" t="s">
        <v>108</v>
      </c>
      <c r="C14" s="222"/>
      <c r="D14" s="222"/>
      <c r="E14" s="222"/>
      <c r="F14" s="222"/>
      <c r="G14" s="222"/>
      <c r="H14" s="222"/>
      <c r="I14" s="222"/>
      <c r="J14" s="222"/>
      <c r="K14" s="222"/>
      <c r="L14" s="17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2:21" ht="13.3" customHeight="1">
      <c r="B15" s="221"/>
      <c r="C15" s="222"/>
      <c r="D15" s="222"/>
      <c r="E15" s="222"/>
      <c r="F15" s="222"/>
      <c r="G15" s="222"/>
      <c r="H15" s="222"/>
      <c r="I15" s="222"/>
      <c r="J15" s="222"/>
      <c r="K15" s="222"/>
      <c r="L15" s="17"/>
      <c r="M15" s="259"/>
      <c r="N15" s="259"/>
      <c r="O15" s="259"/>
      <c r="P15" s="259"/>
      <c r="Q15" s="259"/>
      <c r="R15" s="259"/>
      <c r="S15" s="259"/>
      <c r="T15" s="259"/>
      <c r="U15" s="259"/>
    </row>
    <row r="16" spans="2:21" ht="12.75" customHeight="1">
      <c r="B16" s="27"/>
      <c r="C16" s="28"/>
      <c r="D16" s="197"/>
      <c r="E16" s="197"/>
      <c r="F16" s="197"/>
      <c r="G16" s="197"/>
      <c r="H16" s="197"/>
      <c r="I16" s="197"/>
      <c r="J16" s="197"/>
      <c r="K16" s="197"/>
      <c r="L16" s="17"/>
      <c r="M16" s="65">
        <f t="shared" ref="M16" si="0">B16</f>
        <v>0</v>
      </c>
      <c r="N16" s="65"/>
      <c r="O16" s="65"/>
      <c r="P16" s="65"/>
      <c r="Q16" s="65"/>
      <c r="R16" s="65"/>
      <c r="S16" s="65"/>
      <c r="T16" s="65"/>
      <c r="U16" s="65"/>
    </row>
    <row r="17" spans="2:22" s="29" customFormat="1" ht="18" customHeight="1">
      <c r="B17" s="198" t="s">
        <v>5</v>
      </c>
      <c r="C17" s="198"/>
      <c r="D17" s="198"/>
      <c r="E17" s="198"/>
      <c r="F17" s="42"/>
      <c r="G17" s="42"/>
      <c r="H17" s="198" t="s">
        <v>6</v>
      </c>
      <c r="I17" s="198"/>
      <c r="J17" s="198"/>
      <c r="K17" s="198"/>
      <c r="L17" s="22"/>
      <c r="M17" s="240" t="s">
        <v>104</v>
      </c>
      <c r="N17" s="240"/>
      <c r="O17" s="240"/>
      <c r="P17" s="240"/>
      <c r="Q17" s="80"/>
      <c r="R17" s="240" t="s">
        <v>8</v>
      </c>
      <c r="S17" s="240"/>
      <c r="T17" s="240"/>
      <c r="U17" s="240"/>
    </row>
    <row r="18" spans="2:22" ht="13.5" customHeight="1" thickBot="1">
      <c r="K18" s="70"/>
      <c r="L18" s="17"/>
      <c r="M18" s="135"/>
      <c r="N18" s="2"/>
      <c r="O18" s="5"/>
      <c r="P18" s="136"/>
      <c r="Q18" s="60">
        <v>0</v>
      </c>
      <c r="R18" s="60"/>
      <c r="S18" s="60"/>
      <c r="T18" s="60"/>
      <c r="U18" s="60"/>
    </row>
    <row r="19" spans="2:22" ht="12.75" customHeight="1">
      <c r="B19" s="206" t="s">
        <v>10</v>
      </c>
      <c r="C19" s="206"/>
      <c r="D19" s="206"/>
      <c r="E19" s="82">
        <v>-550000</v>
      </c>
      <c r="H19" s="200" t="s">
        <v>44</v>
      </c>
      <c r="I19" s="201"/>
      <c r="J19" s="201"/>
      <c r="K19" s="202"/>
      <c r="L19" s="17"/>
      <c r="M19" s="101" t="s">
        <v>65</v>
      </c>
      <c r="N19" s="102"/>
      <c r="O19" s="103"/>
      <c r="P19" s="104">
        <v>66000</v>
      </c>
      <c r="Q19" s="60">
        <v>0</v>
      </c>
      <c r="R19" s="96" t="s">
        <v>109</v>
      </c>
      <c r="S19" s="97"/>
      <c r="T19" s="97"/>
      <c r="U19" s="98"/>
    </row>
    <row r="20" spans="2:22" ht="13.5" customHeight="1">
      <c r="H20" s="203"/>
      <c r="I20" s="204"/>
      <c r="J20" s="204"/>
      <c r="K20" s="205"/>
      <c r="L20" s="17"/>
      <c r="M20" s="105" t="s">
        <v>84</v>
      </c>
      <c r="N20" s="3"/>
      <c r="O20" s="5"/>
      <c r="P20" s="104">
        <v>0</v>
      </c>
      <c r="Q20" s="60"/>
      <c r="R20" s="99"/>
      <c r="S20" s="38"/>
      <c r="T20" s="38"/>
      <c r="U20" s="100"/>
    </row>
    <row r="21" spans="2:22" ht="13.5" customHeight="1">
      <c r="B21" s="270" t="s">
        <v>11</v>
      </c>
      <c r="C21" s="270"/>
      <c r="D21" s="271"/>
      <c r="E21" s="67">
        <v>0.08</v>
      </c>
      <c r="F21" s="17"/>
      <c r="H21" s="262" t="s">
        <v>49</v>
      </c>
      <c r="I21" s="263"/>
      <c r="J21" s="263"/>
      <c r="K21" s="264"/>
      <c r="L21" s="17"/>
      <c r="M21" s="106" t="s">
        <v>66</v>
      </c>
      <c r="N21" s="3"/>
      <c r="O21" s="5"/>
      <c r="P21" s="107">
        <f>P22*P23*P24</f>
        <v>0</v>
      </c>
      <c r="Q21" s="60"/>
      <c r="R21" s="99"/>
      <c r="S21" s="38"/>
      <c r="T21" s="38"/>
      <c r="U21" s="100"/>
    </row>
    <row r="22" spans="2:22" ht="13.5" customHeight="1">
      <c r="B22" s="92"/>
      <c r="C22" s="92"/>
      <c r="D22" s="93"/>
      <c r="E22" s="22"/>
      <c r="F22" s="17"/>
      <c r="H22" s="265" t="s">
        <v>50</v>
      </c>
      <c r="I22" s="266"/>
      <c r="J22" s="266"/>
      <c r="K22" s="267"/>
      <c r="L22" s="17"/>
      <c r="M22" s="108" t="s">
        <v>67</v>
      </c>
      <c r="N22" s="9"/>
      <c r="O22" s="5"/>
      <c r="P22" s="104">
        <v>0</v>
      </c>
      <c r="Q22" s="60"/>
      <c r="R22" s="99"/>
      <c r="S22" s="38"/>
      <c r="T22" s="38"/>
      <c r="U22" s="100"/>
    </row>
    <row r="23" spans="2:22" ht="13.5" customHeight="1" thickBot="1">
      <c r="B23" s="270" t="s">
        <v>12</v>
      </c>
      <c r="C23" s="270"/>
      <c r="D23" s="271"/>
      <c r="E23" s="68">
        <v>15</v>
      </c>
      <c r="F23" s="30"/>
      <c r="H23" s="119"/>
      <c r="I23" s="95"/>
      <c r="J23" s="95"/>
      <c r="K23" s="120"/>
      <c r="L23" s="17"/>
      <c r="M23" s="108" t="s">
        <v>68</v>
      </c>
      <c r="N23" s="9"/>
      <c r="O23" s="5"/>
      <c r="P23" s="109">
        <v>0</v>
      </c>
      <c r="Q23" s="60"/>
      <c r="R23" s="99"/>
      <c r="S23" s="38"/>
      <c r="T23" s="38"/>
      <c r="U23" s="100"/>
    </row>
    <row r="24" spans="2:22" ht="13.5" customHeight="1" thickBot="1">
      <c r="B24" s="92"/>
      <c r="C24" s="92"/>
      <c r="D24" s="93"/>
      <c r="E24" s="17"/>
      <c r="F24" s="17"/>
      <c r="H24" s="268" t="s">
        <v>51</v>
      </c>
      <c r="I24" s="269"/>
      <c r="J24" s="121">
        <f>IF(E19=0,0,E19+NPV(E21,E27,E28,E29,E30,E31,E32,E33,E34,E35,E36,E37,E38,E39,E40,E41,E42,E43,E44,E45,E46,E47,E48,E49,E50,E51,E52,E53,E54,E55,E56))</f>
        <v>-40856.91871711961</v>
      </c>
      <c r="K24" s="122" t="s">
        <v>106</v>
      </c>
      <c r="L24" s="17"/>
      <c r="M24" s="108" t="s">
        <v>69</v>
      </c>
      <c r="N24" s="9"/>
      <c r="O24" s="5"/>
      <c r="P24" s="110">
        <v>1.6</v>
      </c>
      <c r="Q24" s="60"/>
      <c r="R24" s="99"/>
      <c r="S24" s="38"/>
      <c r="T24" s="38"/>
      <c r="U24" s="100"/>
    </row>
    <row r="25" spans="2:22" ht="13.5" customHeight="1" thickBot="1">
      <c r="B25" s="270" t="s">
        <v>13</v>
      </c>
      <c r="C25" s="270"/>
      <c r="D25" s="271"/>
      <c r="E25" s="69">
        <v>100000</v>
      </c>
      <c r="F25" s="17"/>
      <c r="H25" s="123"/>
      <c r="I25" s="207"/>
      <c r="J25" s="207"/>
      <c r="K25" s="124"/>
      <c r="L25" s="17"/>
      <c r="M25" s="111" t="s">
        <v>70</v>
      </c>
      <c r="N25" s="5"/>
      <c r="O25" s="5"/>
      <c r="P25" s="104">
        <v>0</v>
      </c>
      <c r="Q25" s="60"/>
      <c r="R25" s="99"/>
      <c r="S25" s="38"/>
      <c r="T25" s="38"/>
      <c r="U25" s="100"/>
    </row>
    <row r="26" spans="2:22" ht="13.5" customHeight="1" thickBot="1">
      <c r="B26" s="17"/>
      <c r="C26" s="17"/>
      <c r="D26" s="17"/>
      <c r="E26" s="17"/>
      <c r="F26" s="17"/>
      <c r="H26" s="71"/>
      <c r="I26" s="199"/>
      <c r="J26" s="199"/>
      <c r="K26" s="72"/>
      <c r="L26" s="17"/>
      <c r="M26" s="106" t="s">
        <v>71</v>
      </c>
      <c r="N26" s="3"/>
      <c r="O26" s="5"/>
      <c r="P26" s="112">
        <f>SUM(P27:P30)</f>
        <v>4000</v>
      </c>
      <c r="Q26" s="60"/>
      <c r="R26" s="99"/>
      <c r="S26" s="38"/>
      <c r="T26" s="38"/>
      <c r="U26" s="100"/>
    </row>
    <row r="27" spans="2:22" ht="13.5" customHeight="1">
      <c r="B27" s="31">
        <v>2025</v>
      </c>
      <c r="C27" s="260" t="s">
        <v>14</v>
      </c>
      <c r="D27" s="261"/>
      <c r="E27" s="48">
        <v>55800</v>
      </c>
      <c r="F27" s="30"/>
      <c r="H27" s="208" t="s">
        <v>45</v>
      </c>
      <c r="I27" s="209"/>
      <c r="J27" s="209"/>
      <c r="K27" s="210"/>
      <c r="L27" s="17"/>
      <c r="M27" s="113" t="s">
        <v>72</v>
      </c>
      <c r="N27" s="66"/>
      <c r="O27" s="66"/>
      <c r="P27" s="104">
        <v>0</v>
      </c>
      <c r="Q27" s="60"/>
      <c r="R27" s="99"/>
      <c r="S27" s="38"/>
      <c r="T27" s="38"/>
      <c r="U27" s="100"/>
    </row>
    <row r="28" spans="2:22" ht="13.5" customHeight="1">
      <c r="B28" s="32">
        <f>B27+1</f>
        <v>2026</v>
      </c>
      <c r="C28" s="260" t="s">
        <v>15</v>
      </c>
      <c r="D28" s="261"/>
      <c r="E28" s="48">
        <v>55800</v>
      </c>
      <c r="F28" s="17"/>
      <c r="H28" s="211"/>
      <c r="I28" s="212"/>
      <c r="J28" s="212"/>
      <c r="K28" s="213"/>
      <c r="L28" s="17"/>
      <c r="M28" s="114" t="s">
        <v>73</v>
      </c>
      <c r="N28" s="64"/>
      <c r="O28" s="64"/>
      <c r="P28" s="104">
        <v>0</v>
      </c>
      <c r="Q28" s="60"/>
      <c r="R28" s="99"/>
      <c r="S28" s="38"/>
      <c r="T28" s="38"/>
      <c r="U28" s="100"/>
      <c r="V28" s="16" t="s">
        <v>0</v>
      </c>
    </row>
    <row r="29" spans="2:22" ht="13.5" customHeight="1">
      <c r="B29" s="32">
        <f t="shared" ref="B29:B56" si="1">B28+1</f>
        <v>2027</v>
      </c>
      <c r="C29" s="260" t="s">
        <v>16</v>
      </c>
      <c r="D29" s="261"/>
      <c r="E29" s="48">
        <v>55800</v>
      </c>
      <c r="F29" s="17"/>
      <c r="H29" s="272" t="s">
        <v>99</v>
      </c>
      <c r="I29" s="273"/>
      <c r="J29" s="273"/>
      <c r="K29" s="274"/>
      <c r="L29" s="17"/>
      <c r="M29" s="114" t="s">
        <v>74</v>
      </c>
      <c r="N29" s="64"/>
      <c r="O29" s="64"/>
      <c r="P29" s="104">
        <v>4000</v>
      </c>
      <c r="Q29" s="60"/>
      <c r="R29" s="99"/>
      <c r="S29" s="38"/>
      <c r="T29" s="38"/>
      <c r="U29" s="100"/>
    </row>
    <row r="30" spans="2:22" ht="13.5" customHeight="1" thickBot="1">
      <c r="B30" s="32">
        <f t="shared" si="1"/>
        <v>2028</v>
      </c>
      <c r="C30" s="260" t="s">
        <v>17</v>
      </c>
      <c r="D30" s="261"/>
      <c r="E30" s="48">
        <v>55800</v>
      </c>
      <c r="F30" s="17"/>
      <c r="H30" s="125"/>
      <c r="I30" s="199"/>
      <c r="J30" s="199"/>
      <c r="K30" s="120"/>
      <c r="L30" s="17"/>
      <c r="M30" s="114" t="s">
        <v>75</v>
      </c>
      <c r="N30" s="10"/>
      <c r="O30" s="10"/>
      <c r="P30" s="104">
        <v>0</v>
      </c>
      <c r="Q30" s="60"/>
      <c r="R30" s="99"/>
      <c r="S30" s="38"/>
      <c r="T30" s="38"/>
      <c r="U30" s="100"/>
    </row>
    <row r="31" spans="2:22" ht="13.5" customHeight="1" thickBot="1">
      <c r="B31" s="32">
        <f t="shared" si="1"/>
        <v>2029</v>
      </c>
      <c r="C31" s="260" t="s">
        <v>18</v>
      </c>
      <c r="D31" s="261"/>
      <c r="E31" s="48">
        <v>55800</v>
      </c>
      <c r="F31" s="17"/>
      <c r="H31" s="268" t="s">
        <v>52</v>
      </c>
      <c r="I31" s="269"/>
      <c r="J31" s="126">
        <v>6.9000000000000006E-2</v>
      </c>
      <c r="K31" s="120"/>
      <c r="L31" s="17"/>
      <c r="M31" s="106" t="s">
        <v>85</v>
      </c>
      <c r="N31" s="3"/>
      <c r="O31" s="5"/>
      <c r="P31" s="107">
        <f>SUM(P32:P38)</f>
        <v>6200</v>
      </c>
      <c r="Q31" s="60"/>
      <c r="R31" s="99"/>
      <c r="S31" s="38"/>
      <c r="T31" s="38"/>
      <c r="U31" s="100"/>
    </row>
    <row r="32" spans="2:22" ht="13.5" customHeight="1" thickBot="1">
      <c r="B32" s="32">
        <f t="shared" si="1"/>
        <v>2030</v>
      </c>
      <c r="C32" s="260" t="s">
        <v>19</v>
      </c>
      <c r="D32" s="261"/>
      <c r="E32" s="48">
        <v>55800</v>
      </c>
      <c r="F32" s="17"/>
      <c r="H32" s="123"/>
      <c r="I32" s="207"/>
      <c r="J32" s="207"/>
      <c r="K32" s="124"/>
      <c r="L32" s="17"/>
      <c r="M32" s="115" t="s">
        <v>76</v>
      </c>
      <c r="N32" s="4"/>
      <c r="O32" s="5"/>
      <c r="P32" s="104">
        <v>0</v>
      </c>
      <c r="Q32" s="60"/>
      <c r="R32" s="99"/>
      <c r="S32" s="38"/>
      <c r="T32" s="38"/>
      <c r="U32" s="100"/>
    </row>
    <row r="33" spans="2:21" ht="13.5" customHeight="1" thickBot="1">
      <c r="B33" s="32">
        <f t="shared" si="1"/>
        <v>2031</v>
      </c>
      <c r="C33" s="260" t="s">
        <v>20</v>
      </c>
      <c r="D33" s="261"/>
      <c r="E33" s="48">
        <v>55800</v>
      </c>
      <c r="F33" s="17"/>
      <c r="H33" s="71"/>
      <c r="I33" s="199"/>
      <c r="J33" s="199"/>
      <c r="K33" s="72"/>
      <c r="L33" s="17"/>
      <c r="M33" s="115" t="s">
        <v>77</v>
      </c>
      <c r="N33" s="4"/>
      <c r="O33" s="5"/>
      <c r="P33" s="104">
        <v>0</v>
      </c>
      <c r="Q33" s="60"/>
      <c r="R33" s="99"/>
      <c r="S33" s="38"/>
      <c r="T33" s="38"/>
      <c r="U33" s="100"/>
    </row>
    <row r="34" spans="2:21" ht="13.5" customHeight="1">
      <c r="B34" s="32">
        <f t="shared" si="1"/>
        <v>2032</v>
      </c>
      <c r="C34" s="260" t="s">
        <v>21</v>
      </c>
      <c r="D34" s="261"/>
      <c r="E34" s="48">
        <v>55800</v>
      </c>
      <c r="F34" s="17"/>
      <c r="H34" s="208" t="s">
        <v>46</v>
      </c>
      <c r="I34" s="209"/>
      <c r="J34" s="209"/>
      <c r="K34" s="210"/>
      <c r="L34" s="17"/>
      <c r="M34" s="116" t="s">
        <v>105</v>
      </c>
      <c r="N34" s="94"/>
      <c r="O34" s="94"/>
      <c r="P34" s="104">
        <v>0</v>
      </c>
      <c r="Q34" s="60">
        <v>0</v>
      </c>
      <c r="R34" s="99"/>
      <c r="S34" s="38"/>
      <c r="T34" s="38"/>
      <c r="U34" s="100"/>
    </row>
    <row r="35" spans="2:21" ht="13.5" customHeight="1">
      <c r="B35" s="32">
        <f t="shared" si="1"/>
        <v>2033</v>
      </c>
      <c r="C35" s="260" t="s">
        <v>22</v>
      </c>
      <c r="D35" s="261"/>
      <c r="E35" s="48">
        <v>55800</v>
      </c>
      <c r="F35" s="17"/>
      <c r="H35" s="211"/>
      <c r="I35" s="212"/>
      <c r="J35" s="212"/>
      <c r="K35" s="213"/>
      <c r="L35" s="17"/>
      <c r="M35" s="116" t="s">
        <v>78</v>
      </c>
      <c r="N35" s="94"/>
      <c r="O35" s="94"/>
      <c r="P35" s="104">
        <v>0</v>
      </c>
      <c r="Q35" s="60"/>
      <c r="R35" s="99"/>
      <c r="S35" s="38"/>
      <c r="T35" s="38"/>
      <c r="U35" s="100"/>
    </row>
    <row r="36" spans="2:21" ht="13.5" customHeight="1">
      <c r="B36" s="32">
        <f t="shared" si="1"/>
        <v>2034</v>
      </c>
      <c r="C36" s="260" t="s">
        <v>23</v>
      </c>
      <c r="D36" s="261"/>
      <c r="E36" s="48">
        <v>55800</v>
      </c>
      <c r="F36" s="17"/>
      <c r="H36" s="272" t="s">
        <v>97</v>
      </c>
      <c r="I36" s="273"/>
      <c r="J36" s="273"/>
      <c r="K36" s="274"/>
      <c r="L36" s="17"/>
      <c r="M36" s="116" t="s">
        <v>79</v>
      </c>
      <c r="N36" s="94"/>
      <c r="O36" s="94"/>
      <c r="P36" s="104">
        <v>0</v>
      </c>
      <c r="Q36" s="60">
        <v>0</v>
      </c>
      <c r="R36" s="99" t="s">
        <v>93</v>
      </c>
      <c r="S36" s="38"/>
      <c r="T36" s="38"/>
      <c r="U36" s="100"/>
    </row>
    <row r="37" spans="2:21" ht="13.5" customHeight="1">
      <c r="B37" s="32">
        <f t="shared" si="1"/>
        <v>2035</v>
      </c>
      <c r="C37" s="260" t="s">
        <v>24</v>
      </c>
      <c r="D37" s="261"/>
      <c r="E37" s="48">
        <v>55800</v>
      </c>
      <c r="F37" s="17"/>
      <c r="H37" s="272" t="s">
        <v>96</v>
      </c>
      <c r="I37" s="273"/>
      <c r="J37" s="273"/>
      <c r="K37" s="274"/>
      <c r="M37" s="116" t="s">
        <v>80</v>
      </c>
      <c r="N37" s="94"/>
      <c r="O37" s="94"/>
      <c r="P37" s="104">
        <v>3000</v>
      </c>
      <c r="Q37" s="60">
        <v>0</v>
      </c>
      <c r="R37" s="99" t="s">
        <v>94</v>
      </c>
      <c r="S37" s="38"/>
      <c r="T37" s="38"/>
      <c r="U37" s="100"/>
    </row>
    <row r="38" spans="2:21" ht="13.5" customHeight="1" thickBot="1">
      <c r="B38" s="32">
        <f t="shared" si="1"/>
        <v>2036</v>
      </c>
      <c r="C38" s="260" t="s">
        <v>25</v>
      </c>
      <c r="D38" s="261"/>
      <c r="E38" s="48">
        <v>55800</v>
      </c>
      <c r="F38" s="17"/>
      <c r="H38" s="125"/>
      <c r="I38" s="199"/>
      <c r="J38" s="199"/>
      <c r="K38" s="120"/>
      <c r="M38" s="116" t="s">
        <v>81</v>
      </c>
      <c r="N38" s="94"/>
      <c r="O38" s="94"/>
      <c r="P38" s="104">
        <v>3200</v>
      </c>
      <c r="Q38" s="60"/>
      <c r="R38" s="99"/>
      <c r="S38" s="38"/>
      <c r="T38" s="38"/>
      <c r="U38" s="100"/>
    </row>
    <row r="39" spans="2:21" ht="13.5" customHeight="1" thickBot="1">
      <c r="B39" s="32">
        <f t="shared" si="1"/>
        <v>2037</v>
      </c>
      <c r="C39" s="260" t="s">
        <v>26</v>
      </c>
      <c r="D39" s="261"/>
      <c r="E39" s="48">
        <v>55800</v>
      </c>
      <c r="F39" s="17"/>
      <c r="H39" s="268" t="s">
        <v>53</v>
      </c>
      <c r="I39" s="269"/>
      <c r="J39" s="121">
        <f>IF(E23=0,0,IF(E25&gt;0,0,(E57/E23)-PMT(E21,E23,E19)))</f>
        <v>0</v>
      </c>
      <c r="K39" s="122" t="s">
        <v>106</v>
      </c>
      <c r="M39" s="275" t="s">
        <v>82</v>
      </c>
      <c r="N39" s="276"/>
      <c r="O39" s="277"/>
      <c r="P39" s="117">
        <f>P20+P21+P25+P26+P31</f>
        <v>10200</v>
      </c>
      <c r="Q39" s="60"/>
      <c r="R39" s="99"/>
      <c r="S39" s="38"/>
      <c r="T39" s="38"/>
      <c r="U39" s="100"/>
    </row>
    <row r="40" spans="2:21" ht="13.5" customHeight="1" thickBot="1">
      <c r="B40" s="32">
        <f t="shared" si="1"/>
        <v>2038</v>
      </c>
      <c r="C40" s="260" t="s">
        <v>27</v>
      </c>
      <c r="D40" s="261"/>
      <c r="E40" s="48">
        <v>55800</v>
      </c>
      <c r="F40" s="17"/>
      <c r="H40" s="123"/>
      <c r="I40" s="207"/>
      <c r="J40" s="207"/>
      <c r="K40" s="124"/>
      <c r="M40" s="278" t="s">
        <v>104</v>
      </c>
      <c r="N40" s="279"/>
      <c r="O40" s="280"/>
      <c r="P40" s="118">
        <f>P19-P39</f>
        <v>55800</v>
      </c>
      <c r="R40" s="137"/>
      <c r="S40" s="138"/>
      <c r="T40" s="138"/>
      <c r="U40" s="139"/>
    </row>
    <row r="41" spans="2:21" ht="13.3" customHeight="1" thickBot="1">
      <c r="B41" s="32">
        <f t="shared" si="1"/>
        <v>2039</v>
      </c>
      <c r="C41" s="260" t="s">
        <v>28</v>
      </c>
      <c r="D41" s="261"/>
      <c r="E41" s="48">
        <v>155800</v>
      </c>
      <c r="F41" s="17"/>
      <c r="H41" s="71"/>
      <c r="I41" s="199"/>
      <c r="J41" s="199"/>
      <c r="K41" s="72"/>
      <c r="M41" s="81"/>
    </row>
    <row r="42" spans="2:21" ht="13.5" customHeight="1">
      <c r="B42" s="32">
        <f t="shared" si="1"/>
        <v>2040</v>
      </c>
      <c r="C42" s="260" t="s">
        <v>29</v>
      </c>
      <c r="D42" s="261"/>
      <c r="E42" s="48">
        <v>0</v>
      </c>
      <c r="F42" s="17"/>
      <c r="H42" s="208" t="s">
        <v>47</v>
      </c>
      <c r="I42" s="209"/>
      <c r="J42" s="209"/>
      <c r="K42" s="210"/>
      <c r="M42" s="286"/>
      <c r="N42" s="286"/>
      <c r="O42" s="286"/>
      <c r="P42" s="286"/>
      <c r="Q42" s="286"/>
      <c r="R42" s="286"/>
      <c r="S42" s="286"/>
      <c r="T42" s="286"/>
      <c r="U42" s="286"/>
    </row>
    <row r="43" spans="2:21" ht="13.3" customHeight="1">
      <c r="B43" s="32">
        <f t="shared" si="1"/>
        <v>2041</v>
      </c>
      <c r="C43" s="260" t="s">
        <v>30</v>
      </c>
      <c r="D43" s="261"/>
      <c r="E43" s="48">
        <v>0</v>
      </c>
      <c r="H43" s="211"/>
      <c r="I43" s="212"/>
      <c r="J43" s="212"/>
      <c r="K43" s="213"/>
      <c r="M43" s="286"/>
      <c r="N43" s="286"/>
      <c r="O43" s="286"/>
      <c r="P43" s="286"/>
      <c r="Q43" s="286"/>
      <c r="R43" s="286"/>
      <c r="S43" s="286"/>
      <c r="T43" s="286"/>
      <c r="U43" s="286"/>
    </row>
    <row r="44" spans="2:21" ht="12.65" customHeight="1">
      <c r="B44" s="32">
        <f t="shared" si="1"/>
        <v>2042</v>
      </c>
      <c r="C44" s="260" t="s">
        <v>31</v>
      </c>
      <c r="D44" s="261"/>
      <c r="E44" s="48">
        <v>0</v>
      </c>
      <c r="H44" s="272" t="s">
        <v>56</v>
      </c>
      <c r="I44" s="273"/>
      <c r="J44" s="273"/>
      <c r="K44" s="274"/>
      <c r="M44" s="281"/>
      <c r="N44" s="281"/>
      <c r="O44" s="281"/>
      <c r="P44" s="281"/>
      <c r="Q44" s="281"/>
      <c r="R44" s="281"/>
      <c r="S44" s="281"/>
      <c r="T44" s="281"/>
      <c r="U44" s="281"/>
    </row>
    <row r="45" spans="2:21" ht="12.65" customHeight="1">
      <c r="B45" s="32">
        <f t="shared" si="1"/>
        <v>2043</v>
      </c>
      <c r="C45" s="260" t="s">
        <v>32</v>
      </c>
      <c r="D45" s="261"/>
      <c r="E45" s="48">
        <v>0</v>
      </c>
      <c r="H45" s="282" t="s">
        <v>55</v>
      </c>
      <c r="I45" s="283"/>
      <c r="J45" s="283"/>
      <c r="K45" s="284"/>
      <c r="M45" s="285"/>
      <c r="N45" s="285"/>
      <c r="O45" s="285"/>
      <c r="P45" s="285"/>
      <c r="Q45" s="285"/>
      <c r="R45" s="285"/>
      <c r="S45" s="285"/>
      <c r="T45" s="285"/>
      <c r="U45" s="285"/>
    </row>
    <row r="46" spans="2:21" ht="12.65" customHeight="1">
      <c r="B46" s="33">
        <f t="shared" si="1"/>
        <v>2044</v>
      </c>
      <c r="C46" s="260" t="s">
        <v>33</v>
      </c>
      <c r="D46" s="261"/>
      <c r="E46" s="48">
        <v>0</v>
      </c>
      <c r="H46" s="272" t="s">
        <v>57</v>
      </c>
      <c r="I46" s="273"/>
      <c r="J46" s="273"/>
      <c r="K46" s="274"/>
      <c r="M46" s="281">
        <v>0</v>
      </c>
      <c r="N46" s="281"/>
      <c r="O46" s="281"/>
      <c r="P46" s="281"/>
      <c r="Q46" s="281"/>
      <c r="R46" s="281"/>
      <c r="S46" s="281"/>
      <c r="T46" s="281"/>
      <c r="U46" s="281"/>
    </row>
    <row r="47" spans="2:21" ht="12.65" customHeight="1">
      <c r="B47" s="33">
        <f t="shared" si="1"/>
        <v>2045</v>
      </c>
      <c r="C47" s="260" t="s">
        <v>34</v>
      </c>
      <c r="D47" s="261"/>
      <c r="E47" s="48">
        <v>0</v>
      </c>
      <c r="H47" s="272" t="s">
        <v>58</v>
      </c>
      <c r="I47" s="273"/>
      <c r="J47" s="273"/>
      <c r="K47" s="274"/>
      <c r="M47" s="281"/>
      <c r="N47" s="281"/>
      <c r="O47" s="281"/>
      <c r="P47" s="281"/>
      <c r="Q47" s="281"/>
      <c r="R47" s="281"/>
      <c r="S47" s="281"/>
      <c r="T47" s="281"/>
      <c r="U47" s="281"/>
    </row>
    <row r="48" spans="2:21" ht="12.65" customHeight="1" thickBot="1">
      <c r="B48" s="33">
        <f t="shared" si="1"/>
        <v>2046</v>
      </c>
      <c r="C48" s="260" t="s">
        <v>35</v>
      </c>
      <c r="D48" s="261"/>
      <c r="E48" s="48">
        <v>0</v>
      </c>
      <c r="H48" s="125"/>
      <c r="I48" s="199"/>
      <c r="J48" s="199"/>
      <c r="K48" s="120"/>
      <c r="M48" s="281">
        <v>0</v>
      </c>
      <c r="N48" s="281"/>
      <c r="O48" s="281"/>
      <c r="P48" s="281"/>
      <c r="Q48" s="281"/>
      <c r="R48" s="281"/>
      <c r="S48" s="281"/>
      <c r="T48" s="281"/>
      <c r="U48" s="281"/>
    </row>
    <row r="49" spans="2:21" ht="12.65" customHeight="1" thickBot="1">
      <c r="B49" s="33">
        <f t="shared" si="1"/>
        <v>2047</v>
      </c>
      <c r="C49" s="260" t="s">
        <v>36</v>
      </c>
      <c r="D49" s="261"/>
      <c r="E49" s="48">
        <v>0</v>
      </c>
      <c r="H49" s="287" t="s">
        <v>59</v>
      </c>
      <c r="I49" s="288"/>
      <c r="J49" s="127">
        <f>IF(E23=0,0,-E19/((E57-E25)/E23))</f>
        <v>9.8566308243727594</v>
      </c>
      <c r="K49" s="122" t="s">
        <v>60</v>
      </c>
      <c r="M49" s="281">
        <v>0</v>
      </c>
      <c r="N49" s="281"/>
      <c r="O49" s="281"/>
      <c r="P49" s="281"/>
      <c r="Q49" s="281"/>
      <c r="R49" s="281"/>
      <c r="S49" s="281"/>
      <c r="T49" s="281"/>
      <c r="U49" s="281"/>
    </row>
    <row r="50" spans="2:21" ht="12.65" customHeight="1" thickBot="1">
      <c r="B50" s="33">
        <f t="shared" si="1"/>
        <v>2048</v>
      </c>
      <c r="C50" s="260" t="s">
        <v>37</v>
      </c>
      <c r="D50" s="261"/>
      <c r="E50" s="48">
        <v>0</v>
      </c>
      <c r="H50" s="123"/>
      <c r="I50" s="207"/>
      <c r="J50" s="207"/>
      <c r="K50" s="124"/>
      <c r="M50" s="281"/>
      <c r="N50" s="281"/>
      <c r="O50" s="281"/>
      <c r="P50" s="281"/>
      <c r="Q50" s="281"/>
      <c r="R50" s="281"/>
      <c r="S50" s="281"/>
      <c r="T50" s="281"/>
      <c r="U50" s="281"/>
    </row>
    <row r="51" spans="2:21" ht="12.65" customHeight="1" thickBot="1">
      <c r="B51" s="47">
        <f t="shared" si="1"/>
        <v>2049</v>
      </c>
      <c r="C51" s="260" t="s">
        <v>38</v>
      </c>
      <c r="D51" s="261"/>
      <c r="E51" s="48">
        <v>0</v>
      </c>
      <c r="F51" s="34"/>
      <c r="I51" s="291"/>
      <c r="J51" s="291"/>
      <c r="K51" s="73"/>
      <c r="M51" s="281">
        <v>0</v>
      </c>
      <c r="N51" s="281"/>
      <c r="O51" s="281"/>
      <c r="P51" s="281"/>
      <c r="Q51" s="281"/>
      <c r="R51" s="281"/>
      <c r="S51" s="281"/>
      <c r="T51" s="281"/>
      <c r="U51" s="281"/>
    </row>
    <row r="52" spans="2:21" ht="12.65" customHeight="1">
      <c r="B52" s="33">
        <f t="shared" si="1"/>
        <v>2050</v>
      </c>
      <c r="C52" s="260" t="s">
        <v>39</v>
      </c>
      <c r="D52" s="261"/>
      <c r="E52" s="48">
        <v>0</v>
      </c>
      <c r="F52" s="34"/>
      <c r="H52" s="200" t="s">
        <v>48</v>
      </c>
      <c r="I52" s="201"/>
      <c r="J52" s="201"/>
      <c r="K52" s="202"/>
      <c r="M52" s="281"/>
      <c r="N52" s="281"/>
      <c r="O52" s="281"/>
      <c r="P52" s="281"/>
      <c r="Q52" s="281"/>
      <c r="R52" s="281"/>
      <c r="S52" s="281"/>
      <c r="T52" s="281"/>
      <c r="U52" s="281"/>
    </row>
    <row r="53" spans="2:21" ht="12.65" customHeight="1">
      <c r="B53" s="33">
        <f t="shared" si="1"/>
        <v>2051</v>
      </c>
      <c r="C53" s="260" t="s">
        <v>40</v>
      </c>
      <c r="D53" s="261"/>
      <c r="E53" s="48">
        <v>0</v>
      </c>
      <c r="F53" s="34"/>
      <c r="H53" s="203"/>
      <c r="I53" s="204"/>
      <c r="J53" s="204"/>
      <c r="K53" s="205"/>
      <c r="M53" s="281"/>
      <c r="N53" s="281"/>
      <c r="O53" s="281"/>
      <c r="P53" s="281"/>
      <c r="Q53" s="281"/>
      <c r="R53" s="281"/>
      <c r="S53" s="281"/>
      <c r="T53" s="281"/>
      <c r="U53" s="281"/>
    </row>
    <row r="54" spans="2:21" ht="12.65" customHeight="1">
      <c r="B54" s="33">
        <f t="shared" si="1"/>
        <v>2052</v>
      </c>
      <c r="C54" s="260" t="s">
        <v>41</v>
      </c>
      <c r="D54" s="261"/>
      <c r="E54" s="48">
        <v>0</v>
      </c>
      <c r="F54" s="34"/>
      <c r="H54" s="289" t="s">
        <v>88</v>
      </c>
      <c r="I54" s="234"/>
      <c r="J54" s="234"/>
      <c r="K54" s="290"/>
      <c r="M54" s="281"/>
      <c r="N54" s="281"/>
      <c r="O54" s="281"/>
      <c r="P54" s="281"/>
      <c r="Q54" s="281"/>
      <c r="R54" s="281"/>
      <c r="S54" s="281"/>
      <c r="T54" s="281"/>
      <c r="U54" s="281"/>
    </row>
    <row r="55" spans="2:21" ht="12.65" customHeight="1">
      <c r="B55" s="33">
        <f t="shared" si="1"/>
        <v>2053</v>
      </c>
      <c r="C55" s="260" t="s">
        <v>42</v>
      </c>
      <c r="D55" s="261"/>
      <c r="E55" s="48">
        <v>0</v>
      </c>
      <c r="F55" s="34"/>
      <c r="H55" s="292" t="s">
        <v>54</v>
      </c>
      <c r="I55" s="293"/>
      <c r="J55" s="293"/>
      <c r="K55" s="294"/>
      <c r="M55" s="281"/>
      <c r="N55" s="281"/>
      <c r="O55" s="281"/>
      <c r="P55" s="281"/>
      <c r="Q55" s="281"/>
      <c r="R55" s="281"/>
      <c r="S55" s="281"/>
      <c r="T55" s="281"/>
      <c r="U55" s="281"/>
    </row>
    <row r="56" spans="2:21" ht="12.65" customHeight="1" thickBot="1">
      <c r="B56" s="33">
        <f t="shared" si="1"/>
        <v>2054</v>
      </c>
      <c r="C56" s="260" t="s">
        <v>43</v>
      </c>
      <c r="D56" s="261"/>
      <c r="E56" s="48">
        <v>0</v>
      </c>
      <c r="F56" s="34"/>
      <c r="H56" s="295" t="s">
        <v>83</v>
      </c>
      <c r="I56" s="296"/>
      <c r="J56" s="128"/>
      <c r="K56" s="129"/>
      <c r="M56" s="281"/>
      <c r="N56" s="281"/>
      <c r="O56" s="281"/>
      <c r="P56" s="281"/>
      <c r="Q56" s="281"/>
      <c r="R56" s="281"/>
      <c r="S56" s="281"/>
      <c r="T56" s="281"/>
      <c r="U56" s="281"/>
    </row>
    <row r="57" spans="2:21" ht="16.3" customHeight="1" thickBot="1">
      <c r="B57" s="17"/>
      <c r="C57" s="214" t="s">
        <v>87</v>
      </c>
      <c r="D57" s="297"/>
      <c r="E57" s="49">
        <f>SUM(E27:E56)</f>
        <v>937000</v>
      </c>
      <c r="F57" s="34"/>
      <c r="H57" s="295"/>
      <c r="I57" s="296"/>
      <c r="J57" s="126">
        <f>IF(E23=0,0,((E57-E25)/E23-(-E19-E25)/E23)/((-E19+E25)/2))</f>
        <v>7.9384615384615387E-2</v>
      </c>
      <c r="K57" s="134"/>
      <c r="M57" s="281"/>
      <c r="N57" s="281"/>
      <c r="O57" s="281"/>
      <c r="P57" s="281"/>
      <c r="Q57" s="281"/>
      <c r="R57" s="281"/>
      <c r="S57" s="281"/>
      <c r="T57" s="281"/>
      <c r="U57" s="281"/>
    </row>
    <row r="58" spans="2:21" ht="12.65" customHeight="1">
      <c r="C58" s="17"/>
      <c r="D58" s="17"/>
      <c r="E58" s="34"/>
      <c r="F58" s="34"/>
      <c r="H58" s="295"/>
      <c r="I58" s="296"/>
      <c r="K58" s="130"/>
      <c r="M58" s="281"/>
      <c r="N58" s="281"/>
      <c r="O58" s="281"/>
      <c r="P58" s="281"/>
      <c r="Q58" s="281"/>
      <c r="R58" s="281"/>
      <c r="S58" s="281"/>
      <c r="T58" s="281"/>
      <c r="U58" s="281"/>
    </row>
    <row r="59" spans="2:21" ht="12.65" customHeight="1" thickBot="1">
      <c r="C59" s="17"/>
      <c r="D59" s="17"/>
      <c r="E59" s="34"/>
      <c r="F59" s="34"/>
      <c r="H59" s="131"/>
      <c r="I59" s="132"/>
      <c r="J59" s="132"/>
      <c r="K59" s="133"/>
      <c r="M59" s="281"/>
      <c r="N59" s="281"/>
      <c r="O59" s="281"/>
      <c r="P59" s="281"/>
      <c r="Q59" s="281"/>
      <c r="R59" s="281"/>
      <c r="S59" s="281"/>
      <c r="T59" s="281"/>
      <c r="U59" s="281"/>
    </row>
    <row r="60" spans="2:21" ht="12.65" customHeight="1">
      <c r="C60" s="17"/>
      <c r="D60" s="17"/>
      <c r="E60" s="34"/>
      <c r="F60" s="34"/>
      <c r="I60" s="74"/>
      <c r="J60" s="74"/>
      <c r="K60" s="73"/>
      <c r="M60" s="281"/>
      <c r="N60" s="281"/>
      <c r="O60" s="281"/>
      <c r="P60" s="281"/>
      <c r="Q60" s="281"/>
      <c r="R60" s="281"/>
      <c r="S60" s="281"/>
      <c r="T60" s="281"/>
      <c r="U60" s="281"/>
    </row>
    <row r="61" spans="2:21" ht="12.65" customHeight="1">
      <c r="C61" s="17"/>
      <c r="D61" s="17"/>
      <c r="E61" s="34"/>
      <c r="F61" s="34"/>
      <c r="I61" s="74"/>
      <c r="J61" s="74"/>
      <c r="K61" s="73"/>
      <c r="M61" s="281"/>
      <c r="N61" s="281"/>
      <c r="O61" s="281"/>
      <c r="P61" s="281"/>
      <c r="Q61" s="281"/>
      <c r="R61" s="281"/>
      <c r="S61" s="281"/>
      <c r="T61" s="281"/>
      <c r="U61" s="281"/>
    </row>
    <row r="62" spans="2:21" ht="12.65" customHeight="1">
      <c r="C62" s="17"/>
      <c r="D62" s="17"/>
      <c r="E62" s="34"/>
      <c r="F62" s="34"/>
      <c r="I62" s="74"/>
      <c r="J62" s="74"/>
      <c r="K62" s="77"/>
      <c r="M62" s="281"/>
      <c r="N62" s="281"/>
      <c r="O62" s="281"/>
      <c r="P62" s="281"/>
      <c r="Q62" s="281"/>
      <c r="R62" s="281"/>
      <c r="S62" s="281"/>
      <c r="T62" s="281"/>
      <c r="U62" s="281"/>
    </row>
    <row r="63" spans="2:21" ht="12.65" customHeight="1">
      <c r="C63" s="17"/>
      <c r="D63" s="17"/>
      <c r="E63" s="34"/>
      <c r="F63" s="34"/>
      <c r="I63" s="74"/>
      <c r="J63" s="74"/>
      <c r="K63" s="140"/>
      <c r="M63" s="281"/>
      <c r="N63" s="281"/>
      <c r="O63" s="281"/>
      <c r="P63" s="281"/>
      <c r="Q63" s="281"/>
      <c r="R63" s="281"/>
      <c r="S63" s="281"/>
      <c r="T63" s="281"/>
      <c r="U63" s="281"/>
    </row>
    <row r="64" spans="2:21" ht="12.65" customHeight="1">
      <c r="C64" s="17"/>
      <c r="D64" s="17"/>
      <c r="E64" s="34"/>
      <c r="F64" s="34"/>
      <c r="G64" s="17"/>
      <c r="H64" s="17"/>
      <c r="I64" s="45"/>
      <c r="J64" s="45"/>
      <c r="K64" s="46"/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65" customHeight="1">
      <c r="B65" s="235" t="s">
        <v>61</v>
      </c>
      <c r="C65" s="235"/>
      <c r="D65" s="235"/>
      <c r="E65" s="235"/>
      <c r="F65" s="235"/>
      <c r="G65" s="235"/>
      <c r="H65" s="235"/>
      <c r="I65" s="235"/>
      <c r="J65" s="235"/>
      <c r="K65" s="235"/>
      <c r="M65" s="60"/>
      <c r="N65" s="60"/>
      <c r="O65" s="60"/>
      <c r="P65" s="60"/>
      <c r="Q65" s="60"/>
      <c r="R65" s="60"/>
      <c r="S65" s="60"/>
      <c r="T65" s="60"/>
      <c r="U65" s="60"/>
    </row>
    <row r="66" spans="2:21" ht="12" customHeight="1">
      <c r="B66" s="236" t="s">
        <v>62</v>
      </c>
      <c r="C66" s="236"/>
      <c r="D66" s="236"/>
      <c r="E66" s="236"/>
      <c r="F66" s="236"/>
      <c r="G66" s="236"/>
      <c r="H66" s="236"/>
      <c r="I66" s="236"/>
      <c r="J66" s="236"/>
      <c r="K66" s="236"/>
      <c r="M66" s="2"/>
      <c r="N66" s="2"/>
      <c r="O66" s="2"/>
      <c r="P66" s="2"/>
      <c r="Q66" s="2"/>
      <c r="R66" s="2"/>
      <c r="S66" s="2"/>
      <c r="T66" s="2"/>
      <c r="U66" s="2"/>
    </row>
    <row r="67" spans="2:21" ht="12.65" customHeight="1">
      <c r="B67" s="236" t="s">
        <v>63</v>
      </c>
      <c r="C67" s="236"/>
      <c r="D67" s="236"/>
      <c r="E67" s="236"/>
      <c r="F67" s="236"/>
      <c r="G67" s="236"/>
      <c r="H67" s="236"/>
      <c r="I67" s="236"/>
      <c r="J67" s="236"/>
      <c r="K67" s="236"/>
      <c r="M67" s="60"/>
      <c r="N67" s="60"/>
      <c r="O67" s="60">
        <v>0</v>
      </c>
      <c r="P67" s="60"/>
      <c r="Q67" s="60"/>
      <c r="R67" s="60"/>
      <c r="S67" s="60"/>
      <c r="T67" s="60"/>
      <c r="U67" s="60"/>
    </row>
    <row r="68" spans="2:21" ht="12.65" customHeight="1">
      <c r="B68" s="43"/>
      <c r="C68" s="238"/>
      <c r="D68" s="238"/>
      <c r="F68" s="28"/>
      <c r="G68" s="238"/>
      <c r="H68" s="238"/>
      <c r="I68" s="238"/>
      <c r="K68" s="28"/>
      <c r="M68" s="60"/>
      <c r="N68" s="60"/>
      <c r="O68" s="60">
        <v>0</v>
      </c>
      <c r="P68" s="60"/>
      <c r="Q68" s="60"/>
      <c r="R68" s="60"/>
      <c r="S68" s="60"/>
      <c r="T68" s="60"/>
      <c r="U68" s="60"/>
    </row>
    <row r="69" spans="2:21" ht="12.65" customHeight="1">
      <c r="B69" s="239"/>
      <c r="C69" s="239"/>
      <c r="D69" s="83"/>
      <c r="E69" s="51"/>
      <c r="F69" s="51"/>
      <c r="G69" s="50"/>
      <c r="H69" s="50"/>
      <c r="I69" s="52"/>
      <c r="J69" s="50"/>
      <c r="K69" s="50"/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65" customHeight="1">
      <c r="B70" s="50"/>
      <c r="C70" s="43"/>
      <c r="D70" s="43"/>
      <c r="E70" s="43"/>
      <c r="F70" s="43"/>
      <c r="G70" s="50"/>
      <c r="H70" s="55"/>
      <c r="I70" s="55"/>
      <c r="J70" s="55"/>
      <c r="K70" s="55"/>
      <c r="M70" s="60"/>
      <c r="N70" s="60"/>
      <c r="O70" s="60">
        <v>0</v>
      </c>
      <c r="P70" s="60"/>
      <c r="Q70" s="60"/>
      <c r="R70" s="60"/>
      <c r="S70" s="60"/>
      <c r="T70" s="60"/>
      <c r="U70" s="60"/>
    </row>
    <row r="71" spans="2:21" ht="6" customHeight="1">
      <c r="B71" s="50"/>
      <c r="C71" s="22"/>
      <c r="D71" s="22"/>
      <c r="E71" s="43"/>
      <c r="F71" s="43"/>
      <c r="G71" s="22"/>
      <c r="H71" s="29"/>
      <c r="I71" s="29"/>
      <c r="J71" s="29"/>
      <c r="K71" s="29"/>
      <c r="M71" s="2"/>
      <c r="N71" s="2"/>
      <c r="O71" s="2"/>
      <c r="P71" s="2"/>
      <c r="Q71" s="2"/>
      <c r="R71" s="2"/>
      <c r="S71" s="2"/>
      <c r="T71" s="2"/>
      <c r="U71" s="2"/>
    </row>
    <row r="72" spans="2:21" ht="12.65" customHeight="1">
      <c r="B72" s="237"/>
      <c r="C72" s="237"/>
      <c r="D72" s="237"/>
      <c r="E72" s="54"/>
      <c r="F72" s="54"/>
      <c r="G72" s="54"/>
      <c r="H72" s="54"/>
      <c r="I72" s="54"/>
      <c r="J72" s="54"/>
      <c r="K72" s="54"/>
      <c r="L72" s="54"/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65" customHeight="1">
      <c r="B73" s="43"/>
      <c r="C73" s="238"/>
      <c r="D73" s="238"/>
      <c r="E73" s="53"/>
      <c r="F73" s="28"/>
      <c r="G73" s="238"/>
      <c r="H73" s="238"/>
      <c r="I73" s="238"/>
      <c r="K73" s="28"/>
      <c r="M73" s="60"/>
      <c r="N73" s="60"/>
      <c r="O73" s="60">
        <v>0</v>
      </c>
      <c r="P73" s="60"/>
      <c r="Q73" s="60"/>
      <c r="R73" s="60"/>
      <c r="S73" s="60"/>
      <c r="T73" s="60"/>
      <c r="U73" s="60"/>
    </row>
    <row r="74" spans="2:21" ht="12.65" customHeight="1">
      <c r="B74" s="50"/>
      <c r="C74" s="50"/>
      <c r="D74" s="43"/>
      <c r="E74" s="51"/>
      <c r="F74" s="51"/>
      <c r="G74" s="50"/>
      <c r="H74" s="50"/>
      <c r="I74" s="50"/>
      <c r="J74" s="50"/>
      <c r="K74" s="50"/>
      <c r="L74" s="44"/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65" customHeight="1">
      <c r="B75" s="55"/>
      <c r="C75" s="55"/>
      <c r="D75" s="55"/>
      <c r="E75" s="55"/>
      <c r="F75" s="55"/>
      <c r="G75" s="50"/>
      <c r="H75" s="50"/>
      <c r="I75" s="43"/>
      <c r="J75" s="50"/>
      <c r="K75" s="50"/>
      <c r="L75" s="62"/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65" customHeight="1">
      <c r="B76" s="55"/>
      <c r="C76" s="55"/>
      <c r="D76" s="55"/>
      <c r="E76" s="55"/>
      <c r="F76" s="55"/>
      <c r="G76" s="50"/>
      <c r="H76" s="50"/>
      <c r="I76" s="50"/>
      <c r="J76" s="50"/>
      <c r="K76" s="50"/>
      <c r="L76" s="63"/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65" customHeight="1">
      <c r="B77" s="55"/>
      <c r="C77" s="55"/>
      <c r="D77" s="55"/>
      <c r="E77" s="55"/>
      <c r="F77" s="55"/>
      <c r="G77" s="50"/>
      <c r="H77" s="55"/>
      <c r="I77" s="55"/>
      <c r="J77" s="55"/>
      <c r="K77" s="43"/>
      <c r="M77" s="61"/>
      <c r="N77" s="61"/>
      <c r="O77" s="61"/>
      <c r="P77" s="61"/>
      <c r="Q77" s="61"/>
      <c r="R77" s="61"/>
      <c r="S77" s="61"/>
      <c r="T77" s="61"/>
      <c r="U77" s="61"/>
    </row>
    <row r="78" spans="2:21" ht="6" customHeight="1">
      <c r="M78" s="2"/>
      <c r="N78" s="2"/>
      <c r="O78" s="2"/>
      <c r="P78" s="2"/>
      <c r="Q78" s="2"/>
      <c r="R78" s="2"/>
      <c r="S78" s="2"/>
      <c r="T78" s="2"/>
      <c r="U78" s="2"/>
    </row>
    <row r="79" spans="2:21" ht="12.65" customHeight="1">
      <c r="B79" s="56"/>
      <c r="C79" s="54"/>
      <c r="D79" s="54"/>
      <c r="E79" s="29"/>
      <c r="F79" s="29"/>
      <c r="G79" s="29"/>
      <c r="H79" s="29"/>
      <c r="I79" s="29"/>
      <c r="J79" s="29"/>
      <c r="K79" s="22"/>
      <c r="M79" s="60"/>
      <c r="N79" s="60"/>
      <c r="O79" s="60"/>
      <c r="P79" s="60"/>
      <c r="Q79" s="60"/>
      <c r="R79" s="60"/>
      <c r="S79" s="60"/>
      <c r="T79" s="60"/>
      <c r="U79" s="60"/>
    </row>
    <row r="80" spans="2:21" ht="12.65" customHeight="1">
      <c r="B80" s="56"/>
      <c r="C80" s="238"/>
      <c r="D80" s="238"/>
      <c r="E80" s="238"/>
      <c r="F80" s="238"/>
      <c r="H80" s="22"/>
      <c r="I80" s="22"/>
      <c r="J80" s="22"/>
      <c r="K80" s="29"/>
      <c r="M80" s="60"/>
      <c r="N80" s="60"/>
      <c r="O80" s="60">
        <v>0</v>
      </c>
      <c r="P80" s="60"/>
      <c r="Q80" s="60"/>
      <c r="R80" s="60"/>
      <c r="S80" s="60"/>
      <c r="T80" s="60"/>
      <c r="U80" s="60"/>
    </row>
    <row r="81" spans="2:21" ht="12.65" customHeight="1">
      <c r="B81" s="44"/>
      <c r="C81" s="50"/>
      <c r="D81" s="50"/>
      <c r="E81" s="50"/>
      <c r="F81" s="52"/>
      <c r="G81" s="57"/>
      <c r="H81" s="58"/>
      <c r="I81" s="59"/>
      <c r="J81" s="59"/>
      <c r="K81" s="29"/>
      <c r="M81" s="61"/>
      <c r="N81" s="61"/>
      <c r="O81" s="61"/>
      <c r="P81" s="61"/>
      <c r="Q81" s="61"/>
      <c r="R81" s="61"/>
      <c r="S81" s="61"/>
      <c r="T81" s="61"/>
      <c r="U81" s="61"/>
    </row>
    <row r="82" spans="2:21" ht="13.3" customHeight="1">
      <c r="B82" s="35"/>
      <c r="C82" s="35"/>
      <c r="D82" s="35"/>
      <c r="E82" s="35"/>
      <c r="F82" s="35"/>
      <c r="G82" s="35"/>
      <c r="H82" s="35"/>
      <c r="I82" s="35"/>
      <c r="J82" s="35"/>
      <c r="K82" s="36"/>
    </row>
    <row r="83" spans="2:21" ht="12.75" customHeight="1"/>
    <row r="84" spans="2:21" ht="12.75" customHeight="1"/>
    <row r="86" spans="2:21" ht="5.2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21">
      <c r="D87" s="233"/>
      <c r="E87" s="234"/>
      <c r="F87" s="234"/>
      <c r="G87" s="234"/>
      <c r="H87" s="234"/>
      <c r="I87" s="234"/>
    </row>
    <row r="88" spans="2:21">
      <c r="D88" s="231"/>
      <c r="E88" s="231"/>
      <c r="F88" s="231"/>
      <c r="G88" s="231"/>
      <c r="H88" s="231"/>
      <c r="I88" s="231"/>
    </row>
    <row r="89" spans="2:21">
      <c r="D89" s="232"/>
      <c r="E89" s="232"/>
      <c r="F89" s="232"/>
      <c r="G89" s="232"/>
      <c r="I89" s="37"/>
    </row>
    <row r="91" spans="2:21">
      <c r="D91" s="233"/>
      <c r="E91" s="234"/>
      <c r="F91" s="234"/>
      <c r="G91" s="234"/>
      <c r="H91" s="234"/>
      <c r="I91" s="234"/>
    </row>
    <row r="92" spans="2:21">
      <c r="D92" s="231"/>
      <c r="E92" s="231"/>
      <c r="F92" s="231"/>
      <c r="G92" s="231"/>
      <c r="H92" s="231"/>
      <c r="I92" s="231"/>
    </row>
    <row r="93" spans="2:21">
      <c r="D93" s="232"/>
      <c r="E93" s="232"/>
      <c r="F93" s="232"/>
      <c r="G93" s="232"/>
      <c r="I93" s="37"/>
    </row>
    <row r="99" spans="2:11">
      <c r="H99" s="86"/>
      <c r="I99" s="86"/>
      <c r="J99" s="86"/>
      <c r="K99" s="87"/>
    </row>
    <row r="100" spans="2:11">
      <c r="H100" s="17"/>
      <c r="I100" s="17"/>
      <c r="J100" s="17"/>
      <c r="K100" s="17"/>
    </row>
    <row r="101" spans="2:11">
      <c r="H101" s="17"/>
      <c r="I101" s="17"/>
      <c r="J101" s="17"/>
      <c r="K101" s="17"/>
    </row>
    <row r="102" spans="2:11" ht="14.15">
      <c r="B102" s="56"/>
      <c r="C102" s="56"/>
      <c r="D102" s="56"/>
      <c r="E102" s="56"/>
      <c r="F102" s="56"/>
      <c r="G102" s="56"/>
      <c r="I102" s="30"/>
      <c r="J102" s="17"/>
      <c r="K102" s="17"/>
    </row>
    <row r="103" spans="2:11">
      <c r="B103" s="230"/>
      <c r="C103" s="230"/>
      <c r="D103" s="230"/>
      <c r="E103" s="53"/>
      <c r="F103" s="53"/>
      <c r="G103" s="17"/>
      <c r="H103" s="17"/>
      <c r="I103" s="17"/>
      <c r="J103" s="88"/>
      <c r="K103" s="89"/>
    </row>
    <row r="104" spans="2:11">
      <c r="B104" s="44"/>
      <c r="C104" s="44"/>
      <c r="D104" s="44"/>
      <c r="E104" s="44"/>
      <c r="F104" s="44"/>
      <c r="G104" s="86"/>
      <c r="H104" s="17"/>
      <c r="I104" s="17"/>
      <c r="J104" s="45"/>
      <c r="K104" s="17"/>
    </row>
    <row r="105" spans="2:11">
      <c r="B105" s="90"/>
      <c r="C105" s="34"/>
      <c r="D105" s="44"/>
      <c r="E105" s="86"/>
      <c r="F105" s="86"/>
      <c r="G105" s="86"/>
      <c r="H105" s="17"/>
      <c r="I105" s="17"/>
      <c r="J105" s="17"/>
      <c r="K105" s="17"/>
    </row>
    <row r="106" spans="2:11">
      <c r="I106" s="37"/>
    </row>
    <row r="107" spans="2:11">
      <c r="H107" s="50"/>
      <c r="I107" s="37"/>
      <c r="J107" s="91"/>
      <c r="K107" s="30"/>
    </row>
    <row r="108" spans="2:11">
      <c r="H108" s="44"/>
      <c r="I108" s="44"/>
      <c r="J108" s="44"/>
      <c r="K108" s="44"/>
    </row>
    <row r="109" spans="2:11">
      <c r="H109" s="34"/>
      <c r="I109" s="90"/>
      <c r="J109" s="34"/>
      <c r="K109" s="34"/>
    </row>
    <row r="110" spans="2:11">
      <c r="H110" s="63"/>
      <c r="I110" s="63"/>
      <c r="J110" s="63"/>
      <c r="K110" s="85"/>
    </row>
  </sheetData>
  <sheetProtection algorithmName="SHA-512" hashValue="LK6Ap0uhgtdg7BsubVNa0EUIOIqjtthB+WGcDXYsdMc2kKPZk2TkbXDKv0H5qrOdpj2+F6auR1DZgzjlm+4YOg==" saltValue="Ezd7rlyXPlC27ftKYWzZBw==" spinCount="100000" sheet="1" objects="1" scenarios="1" selectLockedCells="1" selectUnlockedCells="1"/>
  <mergeCells count="132">
    <mergeCell ref="D91:I91"/>
    <mergeCell ref="D92:I92"/>
    <mergeCell ref="D93:G93"/>
    <mergeCell ref="B103:D103"/>
    <mergeCell ref="C73:D73"/>
    <mergeCell ref="G73:I73"/>
    <mergeCell ref="C80:F80"/>
    <mergeCell ref="D87:I87"/>
    <mergeCell ref="D88:I88"/>
    <mergeCell ref="D89:G89"/>
    <mergeCell ref="B66:K66"/>
    <mergeCell ref="B67:K67"/>
    <mergeCell ref="C68:D68"/>
    <mergeCell ref="G68:I68"/>
    <mergeCell ref="B69:C69"/>
    <mergeCell ref="B72:D72"/>
    <mergeCell ref="M59:U59"/>
    <mergeCell ref="M60:U60"/>
    <mergeCell ref="M61:U61"/>
    <mergeCell ref="M62:U62"/>
    <mergeCell ref="M63:U63"/>
    <mergeCell ref="B65:K65"/>
    <mergeCell ref="C55:D55"/>
    <mergeCell ref="H55:K55"/>
    <mergeCell ref="M55:U55"/>
    <mergeCell ref="C56:D56"/>
    <mergeCell ref="H56:I58"/>
    <mergeCell ref="M56:U56"/>
    <mergeCell ref="C57:D57"/>
    <mergeCell ref="M57:U57"/>
    <mergeCell ref="M58:U58"/>
    <mergeCell ref="C52:D52"/>
    <mergeCell ref="M52:U52"/>
    <mergeCell ref="C53:D53"/>
    <mergeCell ref="M53:U53"/>
    <mergeCell ref="C54:D54"/>
    <mergeCell ref="H54:K54"/>
    <mergeCell ref="M54:U54"/>
    <mergeCell ref="C50:D50"/>
    <mergeCell ref="I50:J50"/>
    <mergeCell ref="M50:U50"/>
    <mergeCell ref="C51:D51"/>
    <mergeCell ref="I51:J51"/>
    <mergeCell ref="M51:U51"/>
    <mergeCell ref="H52:K53"/>
    <mergeCell ref="C48:D48"/>
    <mergeCell ref="I48:J48"/>
    <mergeCell ref="M48:U48"/>
    <mergeCell ref="C49:D49"/>
    <mergeCell ref="H49:I49"/>
    <mergeCell ref="M49:U49"/>
    <mergeCell ref="C46:D46"/>
    <mergeCell ref="H46:K46"/>
    <mergeCell ref="M46:U46"/>
    <mergeCell ref="C47:D47"/>
    <mergeCell ref="H47:K47"/>
    <mergeCell ref="M47:U47"/>
    <mergeCell ref="M39:O39"/>
    <mergeCell ref="M40:O40"/>
    <mergeCell ref="C44:D44"/>
    <mergeCell ref="H44:K44"/>
    <mergeCell ref="M44:U44"/>
    <mergeCell ref="C45:D45"/>
    <mergeCell ref="H45:K45"/>
    <mergeCell ref="M45:U45"/>
    <mergeCell ref="C41:D41"/>
    <mergeCell ref="I41:J41"/>
    <mergeCell ref="C42:D42"/>
    <mergeCell ref="M42:U42"/>
    <mergeCell ref="C43:D43"/>
    <mergeCell ref="M43:U43"/>
    <mergeCell ref="H42:K43"/>
    <mergeCell ref="C38:D38"/>
    <mergeCell ref="I38:J38"/>
    <mergeCell ref="C39:D39"/>
    <mergeCell ref="H39:I39"/>
    <mergeCell ref="C40:D40"/>
    <mergeCell ref="I40:J40"/>
    <mergeCell ref="C35:D35"/>
    <mergeCell ref="C36:D36"/>
    <mergeCell ref="H36:K36"/>
    <mergeCell ref="C37:D37"/>
    <mergeCell ref="H37:K37"/>
    <mergeCell ref="C32:D32"/>
    <mergeCell ref="I32:J32"/>
    <mergeCell ref="C33:D33"/>
    <mergeCell ref="I33:J33"/>
    <mergeCell ref="C34:D34"/>
    <mergeCell ref="C29:D29"/>
    <mergeCell ref="H29:K29"/>
    <mergeCell ref="C30:D30"/>
    <mergeCell ref="I30:J30"/>
    <mergeCell ref="C31:D31"/>
    <mergeCell ref="H31:I31"/>
    <mergeCell ref="H34:K35"/>
    <mergeCell ref="I25:J25"/>
    <mergeCell ref="I26:J26"/>
    <mergeCell ref="C27:D27"/>
    <mergeCell ref="C28:D28"/>
    <mergeCell ref="H21:K21"/>
    <mergeCell ref="H22:K22"/>
    <mergeCell ref="H24:I24"/>
    <mergeCell ref="B21:D21"/>
    <mergeCell ref="B23:D23"/>
    <mergeCell ref="B25:D25"/>
    <mergeCell ref="H27:K28"/>
    <mergeCell ref="D16:K16"/>
    <mergeCell ref="B17:E17"/>
    <mergeCell ref="H17:K17"/>
    <mergeCell ref="M17:P17"/>
    <mergeCell ref="R17:U17"/>
    <mergeCell ref="B19:D19"/>
    <mergeCell ref="B13:K13"/>
    <mergeCell ref="M13:U13"/>
    <mergeCell ref="B14:K14"/>
    <mergeCell ref="M14:U14"/>
    <mergeCell ref="B15:K15"/>
    <mergeCell ref="M15:U15"/>
    <mergeCell ref="H19:K20"/>
    <mergeCell ref="B10:G10"/>
    <mergeCell ref="M10:Q10"/>
    <mergeCell ref="B11:C11"/>
    <mergeCell ref="M11:N11"/>
    <mergeCell ref="B12:K12"/>
    <mergeCell ref="M12:U12"/>
    <mergeCell ref="I4:K7"/>
    <mergeCell ref="Q5:U6"/>
    <mergeCell ref="B7:C7"/>
    <mergeCell ref="M7:N7"/>
    <mergeCell ref="B8:G8"/>
    <mergeCell ref="I8:K9"/>
    <mergeCell ref="M8:Q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KALKYL</vt:lpstr>
      <vt:lpstr>EXEMPELKALKYL</vt:lpstr>
      <vt:lpstr>EXEMPELKALKYL!Tulostusalue</vt:lpstr>
      <vt:lpstr>KALKYL!Tulostusalue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FT14 Investeringskalkyl</dc:title>
  <dc:creator>Företagstolken</dc:creator>
  <cp:lastModifiedBy>Yritystulkki</cp:lastModifiedBy>
  <cp:lastPrinted>2024-03-21T08:06:36Z</cp:lastPrinted>
  <dcterms:created xsi:type="dcterms:W3CDTF">2006-12-22T12:34:17Z</dcterms:created>
  <dcterms:modified xsi:type="dcterms:W3CDTF">2024-03-21T08:23:30Z</dcterms:modified>
</cp:coreProperties>
</file>