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enri\Dropbox\Företagstolken\Blanketter\"/>
    </mc:Choice>
  </mc:AlternateContent>
  <xr:revisionPtr revIDLastSave="0" documentId="13_ncr:1_{C0E7FAAD-E02E-43B4-A516-18E99F5B343B}" xr6:coauthVersionLast="47" xr6:coauthVersionMax="47" xr10:uidLastSave="{00000000-0000-0000-0000-000000000000}"/>
  <workbookProtection workbookAlgorithmName="SHA-512" workbookHashValue="iTb5K8reS1UgBI/MiR3rsTIrESRHLo0IMdSJmyd4kIFDAB/39oQcQBYT+yHNrkfOVk+OQFOaN6ByVUo8WWDUrg==" workbookSaltValue="l4tlgmJdZBY//ompqZeHBA==" workbookSpinCount="100000" lockStructure="1"/>
  <bookViews>
    <workbookView xWindow="17880" yWindow="-120" windowWidth="51840" windowHeight="21120" tabRatio="551" xr2:uid="{00000000-000D-0000-FFFF-FFFF00000000}"/>
  </bookViews>
  <sheets>
    <sheet name="Bankgirofaktura-kontantbetal." sheetId="7" r:id="rId1"/>
    <sheet name="Allmän Moms 0 %" sheetId="1" r:id="rId2"/>
    <sheet name="Handel inkl. Moms " sheetId="4" r:id="rId3"/>
    <sheet name="alv" sheetId="5" state="hidden" r:id="rId4"/>
  </sheets>
  <definedNames>
    <definedName name="Print_Area" localSheetId="1">'Allmän Moms 0 %'!$B$1:$K$59</definedName>
    <definedName name="Print_Area" localSheetId="0">'Bankgirofaktura-kontantbetal.'!$B$1:$K$56</definedName>
    <definedName name="Print_Area" localSheetId="2">'Handel inkl. Moms '!$B$1:$K$61</definedName>
    <definedName name="_xlnm.Print_Area" localSheetId="1">'Allmän Moms 0 %'!$B$2:$K$59</definedName>
    <definedName name="_xlnm.Print_Area" localSheetId="0">'Bankgirofaktura-kontantbetal.'!$B$1:$K$56</definedName>
    <definedName name="_xlnm.Print_Area" localSheetId="2">'Handel inkl. Moms '!$B$1:$K$61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5" i="5" l="1"/>
  <c r="K6" i="5"/>
  <c r="K7" i="5"/>
  <c r="K8" i="5"/>
  <c r="K9" i="5"/>
  <c r="K10" i="5"/>
  <c r="K11" i="5"/>
  <c r="K12" i="5"/>
  <c r="K13" i="5"/>
  <c r="K14" i="5"/>
  <c r="K4" i="5"/>
  <c r="G6" i="5"/>
  <c r="G7" i="5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4" i="5"/>
  <c r="C6" i="5"/>
  <c r="C7" i="5"/>
  <c r="C8" i="5"/>
  <c r="C9" i="5"/>
  <c r="C10" i="5"/>
  <c r="C11" i="5"/>
  <c r="C12" i="5"/>
  <c r="C13" i="5"/>
  <c r="C14" i="5"/>
  <c r="C15" i="5"/>
  <c r="C16" i="5"/>
  <c r="C17" i="5"/>
  <c r="C18" i="5"/>
  <c r="C19" i="5"/>
  <c r="C20" i="5"/>
  <c r="C21" i="5"/>
  <c r="C22" i="5"/>
  <c r="C23" i="5"/>
  <c r="C4" i="5"/>
  <c r="B12" i="5" l="1"/>
  <c r="B13" i="5"/>
  <c r="B14" i="5"/>
  <c r="B15" i="5"/>
  <c r="B16" i="5"/>
  <c r="B17" i="5"/>
  <c r="B18" i="5"/>
  <c r="B19" i="5"/>
  <c r="B20" i="5"/>
  <c r="B21" i="5"/>
  <c r="B22" i="5"/>
  <c r="I25" i="7"/>
  <c r="I24" i="7"/>
  <c r="J24" i="7" s="1"/>
  <c r="L10" i="5" s="1"/>
  <c r="I23" i="7"/>
  <c r="J23" i="7" s="1"/>
  <c r="L9" i="5" s="1"/>
  <c r="I22" i="7"/>
  <c r="J22" i="7" s="1"/>
  <c r="L8" i="5" s="1"/>
  <c r="I18" i="7"/>
  <c r="J18" i="7" s="1"/>
  <c r="J4" i="5" s="1"/>
  <c r="L5" i="5"/>
  <c r="L7" i="5"/>
  <c r="L4" i="5"/>
  <c r="J5" i="5"/>
  <c r="J6" i="5"/>
  <c r="J12" i="5"/>
  <c r="J13" i="5"/>
  <c r="J14" i="5"/>
  <c r="H5" i="5"/>
  <c r="H8" i="5"/>
  <c r="H9" i="5"/>
  <c r="H10" i="5"/>
  <c r="H11" i="5"/>
  <c r="H12" i="5"/>
  <c r="H13" i="5"/>
  <c r="H14" i="5"/>
  <c r="H16" i="5"/>
  <c r="H17" i="5"/>
  <c r="H18" i="5"/>
  <c r="H19" i="5"/>
  <c r="H21" i="5"/>
  <c r="H23" i="5"/>
  <c r="H24" i="5"/>
  <c r="H25" i="5"/>
  <c r="H26" i="5"/>
  <c r="H27" i="5"/>
  <c r="H4" i="5"/>
  <c r="F25" i="5"/>
  <c r="F26" i="5"/>
  <c r="F5" i="5"/>
  <c r="F6" i="5"/>
  <c r="F7" i="5"/>
  <c r="F8" i="5"/>
  <c r="F9" i="5"/>
  <c r="F10" i="5"/>
  <c r="F11" i="5"/>
  <c r="F12" i="5"/>
  <c r="F13" i="5"/>
  <c r="F14" i="5"/>
  <c r="F15" i="5"/>
  <c r="F16" i="5"/>
  <c r="F17" i="5"/>
  <c r="F18" i="5"/>
  <c r="F19" i="5"/>
  <c r="F20" i="5"/>
  <c r="F22" i="5"/>
  <c r="F23" i="5"/>
  <c r="J10" i="5" l="1"/>
  <c r="J9" i="5"/>
  <c r="J8" i="5"/>
  <c r="B5" i="5" l="1"/>
  <c r="B6" i="5"/>
  <c r="B7" i="5"/>
  <c r="B8" i="5"/>
  <c r="B9" i="5"/>
  <c r="B10" i="5"/>
  <c r="K42" i="4"/>
  <c r="F27" i="5" s="1"/>
  <c r="K42" i="1"/>
  <c r="D10" i="5"/>
  <c r="D11" i="5"/>
  <c r="D12" i="5"/>
  <c r="D13" i="5"/>
  <c r="D14" i="5"/>
  <c r="D15" i="5"/>
  <c r="D16" i="5"/>
  <c r="D18" i="5"/>
  <c r="D19" i="5"/>
  <c r="C55" i="1"/>
  <c r="I21" i="7"/>
  <c r="J30" i="1"/>
  <c r="K30" i="1" s="1"/>
  <c r="B11" i="5" s="1"/>
  <c r="J31" i="1"/>
  <c r="K31" i="1" s="1"/>
  <c r="J32" i="1"/>
  <c r="K32" i="1" s="1"/>
  <c r="J33" i="1"/>
  <c r="K33" i="1" s="1"/>
  <c r="D5" i="5"/>
  <c r="D4" i="5"/>
  <c r="C50" i="7"/>
  <c r="C56" i="4"/>
  <c r="J9" i="1"/>
  <c r="K55" i="1" s="1"/>
  <c r="I19" i="7"/>
  <c r="J19" i="7" s="1"/>
  <c r="I20" i="7"/>
  <c r="J20" i="7" s="1"/>
  <c r="L6" i="5" s="1"/>
  <c r="K24" i="7"/>
  <c r="J25" i="7"/>
  <c r="I26" i="7"/>
  <c r="J26" i="7" s="1"/>
  <c r="I27" i="7"/>
  <c r="J27" i="7" s="1"/>
  <c r="I28" i="7"/>
  <c r="J28" i="7" s="1"/>
  <c r="H53" i="7"/>
  <c r="I9" i="7"/>
  <c r="H55" i="7" s="1"/>
  <c r="C46" i="7"/>
  <c r="K21" i="4"/>
  <c r="H6" i="5" s="1"/>
  <c r="K22" i="4"/>
  <c r="H7" i="5" s="1"/>
  <c r="K23" i="4"/>
  <c r="K24" i="4"/>
  <c r="K25" i="4"/>
  <c r="K26" i="4"/>
  <c r="K27" i="4"/>
  <c r="K28" i="4"/>
  <c r="K29" i="4"/>
  <c r="K30" i="4"/>
  <c r="H15" i="5" s="1"/>
  <c r="K31" i="4"/>
  <c r="K32" i="4"/>
  <c r="K33" i="4"/>
  <c r="K34" i="4"/>
  <c r="K35" i="4"/>
  <c r="K36" i="4"/>
  <c r="F21" i="5" s="1"/>
  <c r="K37" i="4"/>
  <c r="H22" i="5" s="1"/>
  <c r="K38" i="4"/>
  <c r="K39" i="4"/>
  <c r="F24" i="5" s="1"/>
  <c r="K40" i="4"/>
  <c r="K41" i="4"/>
  <c r="J35" i="1"/>
  <c r="K35" i="1" s="1"/>
  <c r="J9" i="4"/>
  <c r="K56" i="4" s="1"/>
  <c r="J24" i="1"/>
  <c r="J25" i="1"/>
  <c r="K25" i="1" s="1"/>
  <c r="J26" i="1"/>
  <c r="K26" i="1" s="1"/>
  <c r="D7" i="5" s="1"/>
  <c r="J27" i="1"/>
  <c r="K27" i="1" s="1"/>
  <c r="D8" i="5" s="1"/>
  <c r="J28" i="1"/>
  <c r="K28" i="1" s="1"/>
  <c r="D9" i="5" s="1"/>
  <c r="J29" i="1"/>
  <c r="K29" i="1" s="1"/>
  <c r="J34" i="1"/>
  <c r="K34" i="1" s="1"/>
  <c r="J36" i="1"/>
  <c r="K36" i="1" s="1"/>
  <c r="J37" i="1"/>
  <c r="K37" i="1" s="1"/>
  <c r="J38" i="1"/>
  <c r="K38" i="1" s="1"/>
  <c r="J39" i="1"/>
  <c r="K39" i="1" s="1"/>
  <c r="J40" i="1"/>
  <c r="K40" i="1" s="1"/>
  <c r="J41" i="1"/>
  <c r="K41" i="1" s="1"/>
  <c r="J23" i="1"/>
  <c r="K20" i="4"/>
  <c r="G5" i="5" s="1"/>
  <c r="Y42" i="4"/>
  <c r="X42" i="4"/>
  <c r="W42" i="4"/>
  <c r="Y41" i="4"/>
  <c r="X41" i="4"/>
  <c r="W41" i="4"/>
  <c r="K19" i="4"/>
  <c r="F4" i="5" s="1"/>
  <c r="D23" i="5" l="1"/>
  <c r="B23" i="5"/>
  <c r="F28" i="5"/>
  <c r="H20" i="5"/>
  <c r="G28" i="5"/>
  <c r="H28" i="5"/>
  <c r="J7" i="5"/>
  <c r="J21" i="7"/>
  <c r="K21" i="7" s="1"/>
  <c r="J11" i="5"/>
  <c r="L14" i="5"/>
  <c r="K27" i="7"/>
  <c r="L13" i="5"/>
  <c r="K26" i="7"/>
  <c r="L12" i="5"/>
  <c r="K25" i="7"/>
  <c r="L11" i="5"/>
  <c r="K19" i="7"/>
  <c r="D6" i="5"/>
  <c r="K24" i="1"/>
  <c r="C5" i="5" s="1"/>
  <c r="K23" i="1"/>
  <c r="B4" i="5" s="1"/>
  <c r="D22" i="5"/>
  <c r="D21" i="5"/>
  <c r="D20" i="5"/>
  <c r="D17" i="5"/>
  <c r="Y43" i="4"/>
  <c r="K28" i="7"/>
  <c r="X43" i="4"/>
  <c r="I29" i="7"/>
  <c r="W43" i="4"/>
  <c r="K20" i="7"/>
  <c r="K18" i="7"/>
  <c r="J43" i="1"/>
  <c r="K43" i="4"/>
  <c r="K45" i="4" s="1"/>
  <c r="K23" i="7"/>
  <c r="B28" i="5" l="1"/>
  <c r="D28" i="5"/>
  <c r="K47" i="1" s="1"/>
  <c r="K48" i="1" s="1"/>
  <c r="J21" i="5"/>
  <c r="K43" i="1"/>
  <c r="K45" i="1" s="1"/>
  <c r="K21" i="5"/>
  <c r="G31" i="7" s="1"/>
  <c r="L21" i="5"/>
  <c r="E31" i="7" s="1"/>
  <c r="J29" i="7"/>
  <c r="J56" i="7" s="1"/>
  <c r="K22" i="7"/>
  <c r="C28" i="5" l="1"/>
  <c r="J47" i="1" s="1"/>
  <c r="J48" i="1" s="1"/>
  <c r="H48" i="1"/>
  <c r="M48" i="1" s="1"/>
  <c r="H47" i="1"/>
  <c r="I47" i="1"/>
  <c r="I31" i="7"/>
  <c r="M21" i="5"/>
  <c r="H48" i="4"/>
  <c r="H49" i="4" s="1"/>
  <c r="I28" i="5"/>
  <c r="J48" i="4"/>
  <c r="J49" i="4" s="1"/>
  <c r="K48" i="4"/>
  <c r="K49" i="4" s="1"/>
  <c r="E28" i="5" l="1"/>
  <c r="N4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Företagstolken</author>
    <author>Yritystulkki</author>
  </authors>
  <commentList>
    <comment ref="B3" authorId="0" shapeId="0" xr:uid="{8279F5E3-71FF-4BE5-AE2C-1D425DC8D781}">
      <text>
        <r>
          <rPr>
            <sz val="10"/>
            <color indexed="81"/>
            <rFont val="Tahoma"/>
            <family val="2"/>
          </rPr>
          <t>Företagets namn kan du skriva eller ta logon via klippbordet genom att använda funktionerna kopiera och anslut.</t>
        </r>
      </text>
    </comment>
    <comment ref="I6" authorId="0" shapeId="0" xr:uid="{C5BA8D54-6742-4210-B19E-8D3EAEB17229}">
      <text>
        <r>
          <rPr>
            <sz val="10"/>
            <color indexed="81"/>
            <rFont val="Tahoma"/>
            <family val="2"/>
          </rPr>
          <t>Växande nummer</t>
        </r>
      </text>
    </comment>
    <comment ref="I8" authorId="0" shapeId="0" xr:uid="{6F69C4FC-5F86-4DE1-A919-373399B302CB}">
      <text>
        <r>
          <rPr>
            <sz val="10"/>
            <color indexed="81"/>
            <rFont val="Tahoma"/>
            <family val="2"/>
          </rPr>
          <t>Lägg till betalningstid, t. ex. 14 dagar.</t>
        </r>
      </text>
    </comment>
    <comment ref="I9" authorId="0" shapeId="0" xr:uid="{E2581493-2FA8-42DA-8E60-0064F6B2878A}">
      <text>
        <r>
          <rPr>
            <sz val="10"/>
            <color indexed="81"/>
            <rFont val="Tahoma"/>
            <family val="2"/>
          </rPr>
          <t>Programmet räknar ut förfallodagen enligt betalningsvillkoret. Eget datum kan också skrivas.</t>
        </r>
      </text>
    </comment>
    <comment ref="I12" authorId="1" shapeId="0" xr:uid="{489395C2-C0D0-4BA9-98C0-1483FCE362E4}">
      <text>
        <r>
          <rPr>
            <sz val="10"/>
            <color indexed="81"/>
            <rFont val="Tahoma"/>
            <family val="2"/>
          </rPr>
          <t xml:space="preserve">
Dröjsmålsräntan är en ränta som den skuldsatta måste betala då betalningen fördröjs och inte betalas inom den överenskomna tiden. 
</t>
        </r>
        <r>
          <rPr>
            <b/>
            <sz val="10"/>
            <color indexed="81"/>
            <rFont val="Tahoma"/>
            <family val="2"/>
          </rPr>
          <t xml:space="preserve">Kontrollera dröjsmålsräntan på Finlands Banks webbplats!
</t>
        </r>
      </text>
    </comment>
    <comment ref="H18" authorId="0" shapeId="0" xr:uid="{A66D37CD-D6DE-4A17-AC69-26D4664C67BE}">
      <text>
        <r>
          <rPr>
            <sz val="10"/>
            <color indexed="81"/>
            <rFont val="Tahoma"/>
            <family val="2"/>
          </rPr>
          <t>Mervärdesskattesats:
- Allmän 25,5 % 
- Inkvartering, motion, tidningar, persontransport, böcker 10 % 
- Restaurangmat, livsmedel och foder 14 %
- Hälso- och socialvård, försäkrings- och finansieringstjänster 0 %
- 0 %, om företagets årlig omsättning är under 15 000 euro.</t>
        </r>
      </text>
    </comment>
    <comment ref="B38" authorId="0" shapeId="0" xr:uid="{261F4273-7FFB-47FD-A0C7-391BCF54427C}">
      <text>
        <r>
          <rPr>
            <sz val="10"/>
            <color indexed="81"/>
            <rFont val="Tahoma"/>
            <family val="2"/>
          </rPr>
          <t>Namn och adress av ditt företag</t>
        </r>
      </text>
    </comment>
    <comment ref="E39" authorId="0" shapeId="0" xr:uid="{DB899704-A136-4144-AFA0-F169D847F9E9}">
      <text>
        <r>
          <rPr>
            <sz val="10"/>
            <color indexed="81"/>
            <rFont val="Tahoma"/>
            <family val="2"/>
          </rPr>
          <t>Lägg till E-post adress, telefon och web-sidorna</t>
        </r>
      </text>
    </comment>
    <comment ref="J41" authorId="0" shapeId="0" xr:uid="{6DC512AD-D913-4EB6-814F-1A56AE521A1E}">
      <text>
        <r>
          <rPr>
            <sz val="10"/>
            <color indexed="81"/>
            <rFont val="Tahoma"/>
            <family val="2"/>
          </rPr>
          <t xml:space="preserve">Om företaget är mervärdesskattskyldigt, Moms. reg. Om det inte är, det lämnas nej tomt. 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Företagstolken</author>
    <author>Yritystulkki</author>
  </authors>
  <commentList>
    <comment ref="B3" authorId="0" shapeId="0" xr:uid="{382F69E1-D37C-4483-90BA-9D863453E526}">
      <text>
        <r>
          <rPr>
            <sz val="10"/>
            <color indexed="81"/>
            <rFont val="Tahoma"/>
            <family val="2"/>
          </rPr>
          <t>Företagets namn kan du skriva eller ta logon via klippbordet genom att använda funktionerna kopiera och anslut.</t>
        </r>
      </text>
    </comment>
    <comment ref="J6" authorId="0" shapeId="0" xr:uid="{20A6B551-3121-4E6C-BFBF-FCAF120C2CA8}">
      <text>
        <r>
          <rPr>
            <sz val="10"/>
            <color indexed="81"/>
            <rFont val="Tahoma"/>
            <family val="2"/>
          </rPr>
          <t>Växande nummer</t>
        </r>
      </text>
    </comment>
    <comment ref="J8" authorId="0" shapeId="0" xr:uid="{8E2F66AF-B26C-4A74-9EB6-9FA5DD603650}">
      <text>
        <r>
          <rPr>
            <sz val="10"/>
            <color indexed="81"/>
            <rFont val="Tahoma"/>
            <family val="2"/>
          </rPr>
          <t>Lägg till betalningstid, t. ex. 14 dagar.</t>
        </r>
      </text>
    </comment>
    <comment ref="J9" authorId="0" shapeId="0" xr:uid="{31CE235E-7C4C-4E20-A110-63AEEA06607B}">
      <text>
        <r>
          <rPr>
            <sz val="10"/>
            <color indexed="81"/>
            <rFont val="Tahoma"/>
            <family val="2"/>
          </rPr>
          <t>Programmet räknar ut förfallodagen enligt betalningsvillkoret. Eget datum kan också skrivas.</t>
        </r>
      </text>
    </comment>
    <comment ref="J14" authorId="1" shapeId="0" xr:uid="{ACA7C7AE-A26D-4F00-81BF-67A47FF1FC81}">
      <text>
        <r>
          <rPr>
            <sz val="10"/>
            <color indexed="81"/>
            <rFont val="Tahoma"/>
            <family val="2"/>
          </rPr>
          <t xml:space="preserve">
Dröjsmålsräntan är en ränta som den skuldsatta måste betala då betalningen fördröjs och inte betalas inom den överenskomna tiden. 
Kontrollera dröjsmålsräntan på Finlands Banks webbplats!</t>
        </r>
      </text>
    </comment>
    <comment ref="J18" authorId="0" shapeId="0" xr:uid="{F1A82B22-2C7D-4756-BD7B-D5D2BA80CD2E}">
      <text>
        <r>
          <rPr>
            <sz val="10"/>
            <color indexed="81"/>
            <rFont val="Tahoma"/>
            <family val="2"/>
          </rPr>
          <t>FINNTERMS - LEVENRANSKLAUSUL:
NOL - hämtas från leverantören
FCA - fritt fraktföraren
CPT - fraktfritt
CIP - kostnad försäkring och frakt
DDU - levererad oförtullad
TOP - levererad fram till destinationsadress</t>
        </r>
      </text>
    </comment>
    <comment ref="I23" authorId="0" shapeId="0" xr:uid="{319F5418-4069-47BB-B767-AB20CBCAF492}">
      <text>
        <r>
          <rPr>
            <sz val="10"/>
            <color indexed="81"/>
            <rFont val="Tahoma"/>
            <family val="2"/>
          </rPr>
          <t>Mervärdesskattesats:
- Allmän 25,5% 
- Inkvartering, motion, tidningar, persontransport, böcker 10 % 
- Restaurangmat, livsmedel och foder 14 %
- Hälso- och socialvård, försäkrings- och finansieringstjänster 0 %
- 0 %, om företagets årlig omsättning är under 15 000 euro.</t>
        </r>
      </text>
    </comment>
    <comment ref="H42" authorId="0" shapeId="0" xr:uid="{38DB5199-385F-41F1-A141-645E42353698}">
      <text>
        <r>
          <rPr>
            <sz val="10"/>
            <color indexed="81"/>
            <rFont val="Tahoma"/>
            <family val="2"/>
          </rPr>
          <t>Faktureringstillägg används t.ex. då kunden inte vill betala kontant, utan vill ha en faktura.</t>
        </r>
      </text>
    </comment>
    <comment ref="I45" authorId="0" shapeId="0" xr:uid="{849BE7BF-D850-47D7-9E26-BB1729473151}">
      <text>
        <r>
          <rPr>
            <sz val="10"/>
            <color indexed="81"/>
            <rFont val="Tahoma"/>
            <family val="2"/>
          </rPr>
          <t xml:space="preserve">Beviljandet av kassarabatt är inte önskvärd. </t>
        </r>
      </text>
    </comment>
    <comment ref="B57" authorId="0" shapeId="0" xr:uid="{E47A0527-E8D1-4365-BFAA-FD207FD8BB0C}">
      <text>
        <r>
          <rPr>
            <sz val="10"/>
            <color indexed="81"/>
            <rFont val="Tahoma"/>
            <family val="2"/>
          </rPr>
          <t>Namn och adress av ditt företag</t>
        </r>
      </text>
    </comment>
    <comment ref="E57" authorId="0" shapeId="0" xr:uid="{D03FCB3E-E192-4877-A339-BBF49458692D}">
      <text>
        <r>
          <rPr>
            <sz val="10"/>
            <color indexed="81"/>
            <rFont val="Tahoma"/>
            <family val="2"/>
          </rPr>
          <t>Lägg till E-post adress, telefon och web-sidorna</t>
        </r>
      </text>
    </comment>
    <comment ref="K57" authorId="0" shapeId="0" xr:uid="{ED8735E0-8D82-42F2-AE7A-7436A4F49A67}">
      <text>
        <r>
          <rPr>
            <sz val="10"/>
            <color indexed="81"/>
            <rFont val="Tahoma"/>
            <family val="2"/>
          </rPr>
          <t>Lägg till företagets Y-signum</t>
        </r>
      </text>
    </comment>
    <comment ref="J59" authorId="0" shapeId="0" xr:uid="{3CF79B2A-8368-4BA8-A0D6-3282BDA40E52}">
      <text>
        <r>
          <rPr>
            <sz val="10"/>
            <color indexed="81"/>
            <rFont val="Tahoma"/>
            <family val="2"/>
          </rPr>
          <t xml:space="preserve">Om företaget är mervärdesskattskyldigt, Moms. reg. Om det inte är, det lämnas nej tomt. 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Företagstolken</author>
    <author>Yritystulkki</author>
  </authors>
  <commentList>
    <comment ref="B3" authorId="0" shapeId="0" xr:uid="{D0BA7BE5-2C0D-455B-839B-428C9E49FB08}">
      <text>
        <r>
          <rPr>
            <sz val="10"/>
            <color indexed="81"/>
            <rFont val="Tahoma"/>
            <family val="2"/>
          </rPr>
          <t>Företagets namn kan du skriva eller ta logon via klippbordet genom att använda funktionerna kopiera och anslut.</t>
        </r>
      </text>
    </comment>
    <comment ref="J6" authorId="0" shapeId="0" xr:uid="{845C0E3F-64E1-48E6-BDAE-E35B6B6DDA17}">
      <text>
        <r>
          <rPr>
            <sz val="10"/>
            <color indexed="81"/>
            <rFont val="Tahoma"/>
            <family val="2"/>
          </rPr>
          <t>Växande nummer</t>
        </r>
      </text>
    </comment>
    <comment ref="J8" authorId="0" shapeId="0" xr:uid="{CAB7A56C-0CC2-483A-A064-7C22CCF19736}">
      <text>
        <r>
          <rPr>
            <sz val="10"/>
            <color indexed="81"/>
            <rFont val="Tahoma"/>
            <family val="2"/>
          </rPr>
          <t>Lägg till betalningstid, t. ex. 14 dagar.</t>
        </r>
      </text>
    </comment>
    <comment ref="J9" authorId="0" shapeId="0" xr:uid="{D758C33B-F16F-493F-971C-11F2E562EA7B}">
      <text>
        <r>
          <rPr>
            <sz val="10"/>
            <color indexed="81"/>
            <rFont val="Tahoma"/>
            <family val="2"/>
          </rPr>
          <t>Programmet räknar ut förfallodagen enligt betalningsvillkoret. Eget datum kan också skrivas.</t>
        </r>
      </text>
    </comment>
    <comment ref="J14" authorId="1" shapeId="0" xr:uid="{72102E34-23F7-4BA9-9025-E137A2D9FF29}">
      <text>
        <r>
          <rPr>
            <sz val="10"/>
            <color indexed="81"/>
            <rFont val="Tahoma"/>
            <family val="2"/>
          </rPr>
          <t>Dröjsmålsräntan är en ränta som den skuldsatta måste betala då betalningen fördröjs och inte betalas inom den överenskomna tiden. 
Kontrollera dröjsmålsräntan på Finlands Banks webbplats!</t>
        </r>
      </text>
    </comment>
    <comment ref="I19" authorId="0" shapeId="0" xr:uid="{FCB52BCD-D8CA-49C0-8C11-BE0E3438811A}">
      <text>
        <r>
          <rPr>
            <sz val="10"/>
            <color indexed="81"/>
            <rFont val="Tahoma"/>
            <family val="2"/>
          </rPr>
          <t>Mervärdesskattesats:
- Allmän 25,5 % 
- Inkvartering, motion, tidningar, persontransport, böcker 10 % 
- Restaurangmat, livsmedel och foder 14 %
- Hälso- och socialvård, försäkrings- och finansieringstjänster 0 %
- 0 %, om företagets årlig omsättning är under 15 000 euro.</t>
        </r>
      </text>
    </comment>
    <comment ref="J42" authorId="0" shapeId="0" xr:uid="{A0EECD0E-AAFD-4A30-9FA9-27B6FE27BD20}">
      <text>
        <r>
          <rPr>
            <sz val="10"/>
            <color indexed="81"/>
            <rFont val="Tahoma"/>
            <family val="2"/>
          </rPr>
          <t>Faktureringstillägg används t.ex. då kunden inte vill betala kontant, utan vill ha en faktura.</t>
        </r>
      </text>
    </comment>
    <comment ref="I45" authorId="0" shapeId="0" xr:uid="{7C4E1AD2-C1B0-4C05-BD60-49DBB7A54552}">
      <text>
        <r>
          <rPr>
            <sz val="10"/>
            <color indexed="81"/>
            <rFont val="Tahoma"/>
            <family val="2"/>
          </rPr>
          <t xml:space="preserve">Beviljandet av kassarabatt är inte önskvärd. </t>
        </r>
      </text>
    </comment>
    <comment ref="E52" authorId="0" shapeId="0" xr:uid="{7B678414-E66A-4668-9D24-13ED588883C6}">
      <text>
        <r>
          <rPr>
            <sz val="10"/>
            <color indexed="81"/>
            <rFont val="Tahoma"/>
            <family val="2"/>
          </rPr>
          <t>IBAN-kontosignum används inom EU-område och fås från egen bank eller kontoutdrag.</t>
        </r>
      </text>
    </comment>
    <comment ref="B58" authorId="0" shapeId="0" xr:uid="{CCD56063-5AF7-4CA1-966B-BBA4F6A1C0BF}">
      <text>
        <r>
          <rPr>
            <sz val="10"/>
            <color indexed="81"/>
            <rFont val="Tahoma"/>
            <family val="2"/>
          </rPr>
          <t>Namn och adress av ditt företag</t>
        </r>
      </text>
    </comment>
    <comment ref="K58" authorId="0" shapeId="0" xr:uid="{19B5969E-5386-4C60-9A23-7967778E43B4}">
      <text>
        <r>
          <rPr>
            <sz val="10"/>
            <color indexed="81"/>
            <rFont val="Tahoma"/>
            <family val="2"/>
          </rPr>
          <t>Lägg till företagets Y-signum</t>
        </r>
      </text>
    </comment>
    <comment ref="K59" authorId="0" shapeId="0" xr:uid="{1D837EC0-49FF-4A1D-9F55-63F96E808A86}">
      <text>
        <r>
          <rPr>
            <sz val="10"/>
            <color indexed="81"/>
            <rFont val="Tahoma"/>
            <family val="2"/>
          </rPr>
          <t>Lägg till företagets hemort</t>
        </r>
      </text>
    </comment>
    <comment ref="J60" authorId="0" shapeId="0" xr:uid="{506217E2-A00F-4B73-8523-512684602D60}">
      <text>
        <r>
          <rPr>
            <sz val="10"/>
            <color indexed="81"/>
            <rFont val="Tahoma"/>
            <family val="2"/>
          </rPr>
          <t xml:space="preserve">Om företaget är mervärdesskattskyldigt, Moms. reg. Om det inte är, det lämnas nej tomt. </t>
        </r>
      </text>
    </comment>
  </commentList>
</comments>
</file>

<file path=xl/sharedStrings.xml><?xml version="1.0" encoding="utf-8"?>
<sst xmlns="http://schemas.openxmlformats.org/spreadsheetml/2006/main" count="202" uniqueCount="100">
  <si>
    <t xml:space="preserve"> </t>
  </si>
  <si>
    <t>ARVONLISÄVERON LASKENTA</t>
  </si>
  <si>
    <t>1234567-8</t>
  </si>
  <si>
    <t>IBAN</t>
  </si>
  <si>
    <t>BIC</t>
  </si>
  <si>
    <t>Euro</t>
  </si>
  <si>
    <t>FI00 0000 0123 4567 89</t>
  </si>
  <si>
    <t xml:space="preserve"> Fakturanummer</t>
  </si>
  <si>
    <t xml:space="preserve"> Kundnummer</t>
  </si>
  <si>
    <t xml:space="preserve"> Betalningsvillkor</t>
  </si>
  <si>
    <t xml:space="preserve"> Förfallodag</t>
  </si>
  <si>
    <t xml:space="preserve"> Leveransdatum</t>
  </si>
  <si>
    <t xml:space="preserve"> Faktureringsperiod</t>
  </si>
  <si>
    <t xml:space="preserve"> Faktureringsdag</t>
  </si>
  <si>
    <t xml:space="preserve"> SPECIFIKATION</t>
  </si>
  <si>
    <t>Antal</t>
  </si>
  <si>
    <t>Enhet</t>
  </si>
  <si>
    <t>Pris/enhet Moms 0 %</t>
  </si>
  <si>
    <t>Moms-%</t>
  </si>
  <si>
    <t>Pris sammanlagt</t>
  </si>
  <si>
    <t>Moms 0 %</t>
  </si>
  <si>
    <t>Betalas</t>
  </si>
  <si>
    <t>st.</t>
  </si>
  <si>
    <t xml:space="preserve"> dagar</t>
  </si>
  <si>
    <t>SAMMANLAGT</t>
  </si>
  <si>
    <t xml:space="preserve">Mervärdesskatten per skattesats </t>
  </si>
  <si>
    <t>Datum</t>
  </si>
  <si>
    <t>Underskrift</t>
  </si>
  <si>
    <t>Namnförtydligande</t>
  </si>
  <si>
    <t>Betalning kvitteras</t>
  </si>
  <si>
    <t>Modellföretag Ab</t>
  </si>
  <si>
    <t>Modellgatan 10</t>
  </si>
  <si>
    <t>01234 Modell</t>
  </si>
  <si>
    <t>www.modell.fi</t>
  </si>
  <si>
    <t>Y-signum</t>
  </si>
  <si>
    <t>Hemort</t>
  </si>
  <si>
    <t>Moms reg.</t>
  </si>
  <si>
    <t>Mottagarens bankkonto</t>
  </si>
  <si>
    <t xml:space="preserve">Mottagaren </t>
  </si>
  <si>
    <t>Betalare</t>
  </si>
  <si>
    <t>Från konto</t>
  </si>
  <si>
    <t>FI01 1010 1010 1010 10</t>
  </si>
  <si>
    <t>Meddelanden</t>
  </si>
  <si>
    <t>Referensnr.</t>
  </si>
  <si>
    <t>Förfallodag</t>
  </si>
  <si>
    <t xml:space="preserve"> Kassaförfallodag</t>
  </si>
  <si>
    <t xml:space="preserve"> Information om beställaren/köparen</t>
  </si>
  <si>
    <t>Kontaktperson</t>
  </si>
  <si>
    <t>Kundens referens</t>
  </si>
  <si>
    <t>Leveransadress</t>
  </si>
  <si>
    <t>Leveransvillkor</t>
  </si>
  <si>
    <t xml:space="preserve"> PRODUKT</t>
  </si>
  <si>
    <t>Inkl. Moms</t>
  </si>
  <si>
    <t>Pris efter kassarabatt</t>
  </si>
  <si>
    <t xml:space="preserve"> %</t>
  </si>
  <si>
    <t xml:space="preserve"> - Moms utan kassarabatt</t>
  </si>
  <si>
    <t xml:space="preserve"> - Moms efter kassarabatt</t>
  </si>
  <si>
    <t>Bank</t>
  </si>
  <si>
    <t>IBAN - bankkontonummer</t>
  </si>
  <si>
    <t>BIC - signum</t>
  </si>
  <si>
    <t>12345678-9</t>
  </si>
  <si>
    <t>Exempelföretag Ab</t>
  </si>
  <si>
    <t>Avsändarens namn</t>
  </si>
  <si>
    <t>Sammanlagt</t>
  </si>
  <si>
    <t xml:space="preserve"> % </t>
  </si>
  <si>
    <t>Sammanlagt Euro</t>
  </si>
  <si>
    <t>Sammanlagt euro</t>
  </si>
  <si>
    <t xml:space="preserve"> Referensnummer</t>
  </si>
  <si>
    <t xml:space="preserve"> Exempelprodukt 1</t>
  </si>
  <si>
    <t xml:space="preserve"> Exempelprodukt 2</t>
  </si>
  <si>
    <t xml:space="preserve"> Exempelprodukt 3</t>
  </si>
  <si>
    <t>kg</t>
  </si>
  <si>
    <t>Faktureringstillägg</t>
  </si>
  <si>
    <t>FAKTURA</t>
  </si>
  <si>
    <t>Pris a' inkl. Moms</t>
  </si>
  <si>
    <t>Handel</t>
  </si>
  <si>
    <t>Bangiro</t>
  </si>
  <si>
    <t>Moms.reg</t>
  </si>
  <si>
    <t>0</t>
  </si>
  <si>
    <t>info@exempellforetag.com</t>
  </si>
  <si>
    <t>1. - 31.12</t>
  </si>
  <si>
    <t>Transportör</t>
  </si>
  <si>
    <t xml:space="preserve"> FCA</t>
  </si>
  <si>
    <t>1</t>
  </si>
  <si>
    <t>Tel. 040 123 4567</t>
  </si>
  <si>
    <t xml:space="preserve">Modellföretag Ab                      </t>
  </si>
  <si>
    <t>Kundens namn och adress</t>
  </si>
  <si>
    <t>Firma 2 Ab</t>
  </si>
  <si>
    <t>Gatan 1</t>
  </si>
  <si>
    <t>Gatan 2</t>
  </si>
  <si>
    <t>Firma 2</t>
  </si>
  <si>
    <t xml:space="preserve">Exempelföretag Ab                        </t>
  </si>
  <si>
    <t>Email</t>
  </si>
  <si>
    <t xml:space="preserve">Tel. </t>
  </si>
  <si>
    <t>www.</t>
  </si>
  <si>
    <t xml:space="preserve"> Faktureringstillägg</t>
  </si>
  <si>
    <t xml:space="preserve"> Kundens referens</t>
  </si>
  <si>
    <t xml:space="preserve"> Dröjsmålsränta</t>
  </si>
  <si>
    <t xml:space="preserve"> kg</t>
  </si>
  <si>
    <t>Amän moms 0 %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</si>
</sst>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#,##0\ &quot;€&quot;;[Red]\-#,##0\ &quot;€&quot;"/>
    <numFmt numFmtId="164" formatCode="#,##0.0"/>
    <numFmt numFmtId="165" formatCode="0.0"/>
    <numFmt numFmtId="166" formatCode="0.0\ %"/>
    <numFmt numFmtId="167" formatCode="#,##0.00\ &quot;€&quot;"/>
  </numFmts>
  <fonts count="51" x14ac:knownFonts="1">
    <font>
      <sz val="10"/>
      <name val="Arial"/>
    </font>
    <font>
      <sz val="10"/>
      <color theme="1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2"/>
      <name val="Palatino Linotype"/>
      <family val="1"/>
    </font>
    <font>
      <b/>
      <sz val="12"/>
      <name val="Palatino Linotype"/>
      <family val="1"/>
    </font>
    <font>
      <sz val="8"/>
      <name val="Arial"/>
      <family val="2"/>
    </font>
    <font>
      <sz val="12"/>
      <name val="Georgia"/>
      <family val="1"/>
    </font>
    <font>
      <sz val="10"/>
      <name val="Georgia"/>
      <family val="1"/>
    </font>
    <font>
      <sz val="8"/>
      <name val="Arial"/>
      <family val="2"/>
    </font>
    <font>
      <b/>
      <sz val="14"/>
      <name val="Verdana"/>
      <family val="2"/>
    </font>
    <font>
      <sz val="10"/>
      <name val="Arial Narrow"/>
      <family val="2"/>
    </font>
    <font>
      <sz val="8"/>
      <name val="Arial Narrow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10"/>
      <name val="Arial"/>
      <family val="2"/>
    </font>
    <font>
      <sz val="10"/>
      <color indexed="8"/>
      <name val="Tahoma"/>
      <family val="2"/>
    </font>
    <font>
      <sz val="10"/>
      <name val="Tahoma"/>
      <family val="2"/>
    </font>
    <font>
      <b/>
      <sz val="10"/>
      <name val="Tahoma"/>
      <family val="2"/>
    </font>
    <font>
      <b/>
      <sz val="8"/>
      <name val="Arial"/>
      <family val="2"/>
    </font>
    <font>
      <b/>
      <sz val="8"/>
      <name val="Tahoma"/>
      <family val="2"/>
    </font>
    <font>
      <b/>
      <sz val="9"/>
      <name val="Tahoma"/>
      <family val="2"/>
    </font>
    <font>
      <sz val="9"/>
      <name val="Arial"/>
      <family val="2"/>
    </font>
    <font>
      <sz val="9"/>
      <color indexed="8"/>
      <name val="Tahoma"/>
      <family val="2"/>
    </font>
    <font>
      <sz val="9"/>
      <name val="Tahoma"/>
      <family val="2"/>
    </font>
    <font>
      <b/>
      <sz val="10"/>
      <color indexed="8"/>
      <name val="Tahoma"/>
      <family val="2"/>
    </font>
    <font>
      <sz val="8"/>
      <name val="Tahoma"/>
      <family val="2"/>
    </font>
    <font>
      <u/>
      <sz val="8"/>
      <color indexed="12"/>
      <name val="Tahoma"/>
      <family val="2"/>
    </font>
    <font>
      <b/>
      <sz val="9"/>
      <color indexed="8"/>
      <name val="Tahoma"/>
      <family val="2"/>
    </font>
    <font>
      <sz val="9"/>
      <color indexed="8"/>
      <name val="Arial"/>
      <family val="2"/>
    </font>
    <font>
      <b/>
      <sz val="9"/>
      <name val="Palatino Linotype"/>
      <family val="1"/>
    </font>
    <font>
      <b/>
      <sz val="9"/>
      <color indexed="8"/>
      <name val="Palatino Linotype"/>
      <family val="1"/>
    </font>
    <font>
      <sz val="9"/>
      <color indexed="8"/>
      <name val="Palatino Linotype"/>
      <family val="1"/>
    </font>
    <font>
      <b/>
      <sz val="8"/>
      <color indexed="8"/>
      <name val="Tahoma"/>
      <family val="2"/>
    </font>
    <font>
      <sz val="11"/>
      <name val="Tahoma"/>
      <family val="2"/>
    </font>
    <font>
      <b/>
      <sz val="11"/>
      <name val="Tahoma"/>
      <family val="2"/>
    </font>
    <font>
      <b/>
      <i/>
      <sz val="10"/>
      <color indexed="8"/>
      <name val="Tahoma"/>
      <family val="2"/>
    </font>
    <font>
      <b/>
      <sz val="14"/>
      <name val="Tahoma"/>
      <family val="2"/>
    </font>
    <font>
      <b/>
      <sz val="12"/>
      <color indexed="8"/>
      <name val="Tahoma"/>
      <family val="2"/>
    </font>
    <font>
      <b/>
      <sz val="12"/>
      <color rgb="FF000000"/>
      <name val="Tahoma"/>
      <family val="2"/>
    </font>
    <font>
      <sz val="11"/>
      <color rgb="FF000000"/>
      <name val="Tahoma"/>
      <family val="2"/>
    </font>
    <font>
      <sz val="10"/>
      <color indexed="81"/>
      <name val="Tahoma"/>
      <family val="2"/>
    </font>
    <font>
      <sz val="9"/>
      <color theme="1"/>
      <name val="Tahoma"/>
      <family val="2"/>
    </font>
    <font>
      <b/>
      <sz val="8"/>
      <color theme="1"/>
      <name val="Tahoma"/>
      <family val="2"/>
    </font>
    <font>
      <b/>
      <sz val="8"/>
      <color theme="1"/>
      <name val="Arial"/>
      <family val="2"/>
    </font>
    <font>
      <b/>
      <sz val="9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Arial"/>
      <family val="2"/>
    </font>
    <font>
      <sz val="8"/>
      <color theme="1"/>
      <name val="Tahoma"/>
      <family val="2"/>
    </font>
    <font>
      <b/>
      <sz val="10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53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dashDot">
        <color indexed="64"/>
      </bottom>
      <diagonal/>
    </border>
    <border>
      <left style="medium">
        <color indexed="64"/>
      </left>
      <right/>
      <top style="dashDot">
        <color indexed="64"/>
      </top>
      <bottom/>
      <diagonal/>
    </border>
    <border>
      <left/>
      <right/>
      <top style="dashDot">
        <color indexed="64"/>
      </top>
      <bottom/>
      <diagonal/>
    </border>
    <border>
      <left/>
      <right style="medium">
        <color indexed="64"/>
      </right>
      <top style="dashDot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indexed="64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9" fontId="2" fillId="0" borderId="0" applyFont="0" applyFill="0" applyBorder="0" applyAlignment="0" applyProtection="0"/>
  </cellStyleXfs>
  <cellXfs count="488">
    <xf numFmtId="0" fontId="0" fillId="0" borderId="0" xfId="0"/>
    <xf numFmtId="0" fontId="5" fillId="0" borderId="0" xfId="0" applyFont="1"/>
    <xf numFmtId="1" fontId="7" fillId="0" borderId="0" xfId="0" applyNumberFormat="1" applyFont="1"/>
    <xf numFmtId="0" fontId="8" fillId="0" borderId="0" xfId="0" applyFont="1"/>
    <xf numFmtId="0" fontId="0" fillId="0" borderId="0" xfId="0" applyProtection="1">
      <protection hidden="1"/>
    </xf>
    <xf numFmtId="9" fontId="0" fillId="0" borderId="0" xfId="0" applyNumberFormat="1" applyProtection="1">
      <protection hidden="1"/>
    </xf>
    <xf numFmtId="2" fontId="0" fillId="0" borderId="0" xfId="0" applyNumberFormat="1" applyProtection="1">
      <protection hidden="1"/>
    </xf>
    <xf numFmtId="0" fontId="11" fillId="0" borderId="0" xfId="0" applyFont="1"/>
    <xf numFmtId="0" fontId="12" fillId="0" borderId="0" xfId="0" applyFont="1"/>
    <xf numFmtId="0" fontId="6" fillId="0" borderId="0" xfId="0" applyFont="1"/>
    <xf numFmtId="0" fontId="10" fillId="0" borderId="0" xfId="0" applyFont="1"/>
    <xf numFmtId="0" fontId="21" fillId="0" borderId="0" xfId="0" applyFont="1" applyAlignment="1">
      <alignment vertical="center"/>
    </xf>
    <xf numFmtId="0" fontId="21" fillId="0" borderId="0" xfId="0" applyFont="1" applyAlignment="1">
      <alignment horizontal="left" vertical="center"/>
    </xf>
    <xf numFmtId="0" fontId="27" fillId="0" borderId="0" xfId="0" applyFont="1"/>
    <xf numFmtId="2" fontId="16" fillId="0" borderId="0" xfId="0" applyNumberFormat="1" applyFont="1" applyProtection="1">
      <protection hidden="1"/>
    </xf>
    <xf numFmtId="49" fontId="6" fillId="0" borderId="0" xfId="0" applyNumberFormat="1" applyFont="1" applyAlignment="1">
      <alignment horizontal="left"/>
    </xf>
    <xf numFmtId="0" fontId="4" fillId="0" borderId="0" xfId="0" applyFont="1"/>
    <xf numFmtId="0" fontId="27" fillId="0" borderId="0" xfId="0" applyFont="1" applyAlignment="1" applyProtection="1">
      <alignment horizontal="right"/>
      <protection locked="0"/>
    </xf>
    <xf numFmtId="0" fontId="15" fillId="0" borderId="0" xfId="0" applyFont="1" applyAlignment="1">
      <alignment horizontal="left"/>
    </xf>
    <xf numFmtId="0" fontId="14" fillId="0" borderId="0" xfId="0" applyFont="1"/>
    <xf numFmtId="4" fontId="18" fillId="0" borderId="0" xfId="0" applyNumberFormat="1" applyFont="1" applyAlignment="1" applyProtection="1">
      <alignment horizontal="right"/>
      <protection hidden="1"/>
    </xf>
    <xf numFmtId="4" fontId="18" fillId="0" borderId="0" xfId="0" applyNumberFormat="1" applyFont="1" applyProtection="1">
      <protection hidden="1"/>
    </xf>
    <xf numFmtId="0" fontId="13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2" fontId="0" fillId="0" borderId="0" xfId="0" applyNumberFormat="1"/>
    <xf numFmtId="0" fontId="24" fillId="0" borderId="0" xfId="0" applyFont="1" applyAlignment="1" applyProtection="1">
      <alignment horizontal="right"/>
      <protection hidden="1"/>
    </xf>
    <xf numFmtId="0" fontId="25" fillId="0" borderId="0" xfId="0" applyFont="1"/>
    <xf numFmtId="4" fontId="29" fillId="0" borderId="7" xfId="0" applyNumberFormat="1" applyFont="1" applyBorder="1" applyAlignment="1" applyProtection="1">
      <alignment horizontal="center" vertical="center"/>
      <protection locked="0"/>
    </xf>
    <xf numFmtId="165" fontId="29" fillId="0" borderId="7" xfId="0" applyNumberFormat="1" applyFont="1" applyBorder="1" applyAlignment="1" applyProtection="1">
      <alignment horizontal="center" vertical="center"/>
      <protection locked="0"/>
    </xf>
    <xf numFmtId="14" fontId="19" fillId="0" borderId="0" xfId="0" applyNumberFormat="1" applyFont="1" applyAlignment="1">
      <alignment vertical="center"/>
    </xf>
    <xf numFmtId="0" fontId="27" fillId="0" borderId="8" xfId="0" applyFont="1" applyBorder="1"/>
    <xf numFmtId="0" fontId="23" fillId="0" borderId="0" xfId="0" applyFont="1"/>
    <xf numFmtId="0" fontId="25" fillId="0" borderId="0" xfId="0" applyFont="1" applyProtection="1">
      <protection hidden="1"/>
    </xf>
    <xf numFmtId="0" fontId="25" fillId="0" borderId="0" xfId="0" applyFont="1" applyAlignment="1" applyProtection="1">
      <alignment horizontal="left"/>
      <protection hidden="1"/>
    </xf>
    <xf numFmtId="165" fontId="25" fillId="0" borderId="0" xfId="0" applyNumberFormat="1" applyFont="1" applyAlignment="1">
      <alignment horizontal="left"/>
    </xf>
    <xf numFmtId="0" fontId="25" fillId="0" borderId="0" xfId="0" applyFont="1" applyAlignment="1">
      <alignment horizontal="left"/>
    </xf>
    <xf numFmtId="4" fontId="25" fillId="0" borderId="0" xfId="0" applyNumberFormat="1" applyFont="1" applyAlignment="1" applyProtection="1">
      <alignment horizontal="right"/>
      <protection hidden="1"/>
    </xf>
    <xf numFmtId="0" fontId="25" fillId="0" borderId="0" xfId="0" applyFont="1" applyAlignment="1">
      <alignment horizontal="right"/>
    </xf>
    <xf numFmtId="4" fontId="25" fillId="0" borderId="0" xfId="0" applyNumberFormat="1" applyFont="1" applyProtection="1">
      <protection hidden="1"/>
    </xf>
    <xf numFmtId="0" fontId="22" fillId="0" borderId="0" xfId="0" applyFont="1" applyAlignment="1">
      <alignment horizontal="center" vertical="center"/>
    </xf>
    <xf numFmtId="14" fontId="25" fillId="0" borderId="0" xfId="0" applyNumberFormat="1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1" fontId="22" fillId="0" borderId="0" xfId="0" applyNumberFormat="1" applyFont="1" applyAlignment="1">
      <alignment horizontal="right"/>
    </xf>
    <xf numFmtId="14" fontId="22" fillId="0" borderId="0" xfId="0" applyNumberFormat="1" applyFont="1" applyAlignment="1">
      <alignment horizontal="center" vertical="center"/>
    </xf>
    <xf numFmtId="0" fontId="6" fillId="0" borderId="8" xfId="0" applyFont="1" applyBorder="1"/>
    <xf numFmtId="0" fontId="6" fillId="0" borderId="8" xfId="0" applyFont="1" applyBorder="1" applyAlignment="1">
      <alignment horizontal="right"/>
    </xf>
    <xf numFmtId="2" fontId="29" fillId="0" borderId="4" xfId="0" applyNumberFormat="1" applyFont="1" applyBorder="1" applyAlignment="1" applyProtection="1">
      <alignment vertical="center"/>
      <protection hidden="1"/>
    </xf>
    <xf numFmtId="4" fontId="29" fillId="0" borderId="4" xfId="0" applyNumberFormat="1" applyFont="1" applyBorder="1" applyAlignment="1" applyProtection="1">
      <alignment horizontal="center" vertical="center"/>
      <protection hidden="1"/>
    </xf>
    <xf numFmtId="4" fontId="29" fillId="0" borderId="4" xfId="0" applyNumberFormat="1" applyFont="1" applyBorder="1" applyAlignment="1" applyProtection="1">
      <alignment horizontal="right" vertical="center"/>
      <protection hidden="1"/>
    </xf>
    <xf numFmtId="0" fontId="22" fillId="0" borderId="0" xfId="0" applyFont="1" applyAlignment="1" applyProtection="1">
      <alignment vertical="center"/>
      <protection hidden="1"/>
    </xf>
    <xf numFmtId="0" fontId="25" fillId="0" borderId="0" xfId="0" applyFont="1" applyAlignment="1">
      <alignment vertical="center"/>
    </xf>
    <xf numFmtId="0" fontId="25" fillId="0" borderId="4" xfId="0" applyFont="1" applyBorder="1" applyAlignment="1">
      <alignment horizontal="center" vertical="center"/>
    </xf>
    <xf numFmtId="1" fontId="22" fillId="0" borderId="0" xfId="0" applyNumberFormat="1" applyFont="1" applyAlignment="1">
      <alignment horizontal="center"/>
    </xf>
    <xf numFmtId="0" fontId="22" fillId="0" borderId="0" xfId="0" applyFont="1" applyAlignment="1">
      <alignment horizontal="right" vertical="center"/>
    </xf>
    <xf numFmtId="0" fontId="25" fillId="0" borderId="10" xfId="0" applyFont="1" applyBorder="1"/>
    <xf numFmtId="49" fontId="28" fillId="0" borderId="0" xfId="1" applyNumberFormat="1" applyFont="1" applyAlignment="1" applyProtection="1">
      <alignment horizontal="center"/>
    </xf>
    <xf numFmtId="49" fontId="27" fillId="0" borderId="0" xfId="0" applyNumberFormat="1" applyFont="1" applyAlignment="1">
      <alignment horizontal="center"/>
    </xf>
    <xf numFmtId="14" fontId="22" fillId="2" borderId="0" xfId="0" applyNumberFormat="1" applyFont="1" applyFill="1" applyAlignment="1">
      <alignment horizontal="center" vertical="center"/>
    </xf>
    <xf numFmtId="0" fontId="22" fillId="0" borderId="0" xfId="0" applyFont="1" applyProtection="1">
      <protection hidden="1"/>
    </xf>
    <xf numFmtId="0" fontId="29" fillId="0" borderId="0" xfId="0" applyFont="1" applyAlignment="1" applyProtection="1">
      <alignment horizontal="center" vertical="center"/>
      <protection hidden="1"/>
    </xf>
    <xf numFmtId="0" fontId="24" fillId="0" borderId="7" xfId="0" applyFont="1" applyBorder="1" applyAlignment="1" applyProtection="1">
      <alignment horizontal="center" vertical="center"/>
      <protection locked="0"/>
    </xf>
    <xf numFmtId="0" fontId="18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27" fillId="0" borderId="11" xfId="0" applyFont="1" applyBorder="1"/>
    <xf numFmtId="0" fontId="27" fillId="0" borderId="0" xfId="0" applyFont="1" applyAlignment="1" applyProtection="1">
      <alignment horizontal="right" vertical="center"/>
      <protection locked="0"/>
    </xf>
    <xf numFmtId="0" fontId="27" fillId="0" borderId="11" xfId="0" applyFont="1" applyBorder="1" applyProtection="1">
      <protection locked="0"/>
    </xf>
    <xf numFmtId="0" fontId="18" fillId="0" borderId="13" xfId="0" applyFont="1" applyBorder="1"/>
    <xf numFmtId="0" fontId="18" fillId="0" borderId="14" xfId="0" applyFont="1" applyBorder="1"/>
    <xf numFmtId="0" fontId="18" fillId="0" borderId="15" xfId="0" applyFont="1" applyBorder="1"/>
    <xf numFmtId="0" fontId="18" fillId="0" borderId="16" xfId="0" applyFont="1" applyBorder="1"/>
    <xf numFmtId="0" fontId="18" fillId="0" borderId="17" xfId="0" applyFont="1" applyBorder="1"/>
    <xf numFmtId="0" fontId="18" fillId="0" borderId="0" xfId="0" applyFont="1"/>
    <xf numFmtId="0" fontId="27" fillId="0" borderId="0" xfId="0" applyFont="1" applyAlignment="1">
      <alignment horizontal="right"/>
    </xf>
    <xf numFmtId="0" fontId="18" fillId="0" borderId="8" xfId="0" applyFont="1" applyBorder="1"/>
    <xf numFmtId="0" fontId="18" fillId="0" borderId="18" xfId="0" applyFont="1" applyBorder="1"/>
    <xf numFmtId="0" fontId="27" fillId="0" borderId="16" xfId="0" applyFont="1" applyBorder="1" applyAlignment="1">
      <alignment horizontal="right"/>
    </xf>
    <xf numFmtId="0" fontId="27" fillId="0" borderId="12" xfId="0" applyFont="1" applyBorder="1" applyAlignment="1">
      <alignment horizontal="right" vertical="center" wrapText="1"/>
    </xf>
    <xf numFmtId="0" fontId="27" fillId="0" borderId="15" xfId="0" applyFont="1" applyBorder="1" applyAlignment="1">
      <alignment horizontal="right" vertical="center" wrapText="1"/>
    </xf>
    <xf numFmtId="0" fontId="27" fillId="0" borderId="8" xfId="0" applyFont="1" applyBorder="1" applyAlignment="1">
      <alignment horizontal="right"/>
    </xf>
    <xf numFmtId="4" fontId="24" fillId="0" borderId="0" xfId="0" applyNumberFormat="1" applyFont="1" applyAlignment="1" applyProtection="1">
      <alignment horizontal="right" vertical="center"/>
      <protection hidden="1"/>
    </xf>
    <xf numFmtId="4" fontId="24" fillId="0" borderId="4" xfId="0" applyNumberFormat="1" applyFont="1" applyBorder="1" applyAlignment="1" applyProtection="1">
      <alignment horizontal="right"/>
      <protection hidden="1"/>
    </xf>
    <xf numFmtId="1" fontId="24" fillId="0" borderId="4" xfId="0" applyNumberFormat="1" applyFont="1" applyBorder="1" applyAlignment="1" applyProtection="1">
      <alignment horizontal="center"/>
      <protection hidden="1"/>
    </xf>
    <xf numFmtId="49" fontId="24" fillId="0" borderId="0" xfId="0" applyNumberFormat="1" applyFont="1" applyAlignment="1" applyProtection="1">
      <alignment horizontal="left"/>
      <protection hidden="1"/>
    </xf>
    <xf numFmtId="4" fontId="24" fillId="0" borderId="0" xfId="0" applyNumberFormat="1" applyFont="1" applyAlignment="1" applyProtection="1">
      <alignment horizontal="right"/>
      <protection hidden="1"/>
    </xf>
    <xf numFmtId="14" fontId="27" fillId="0" borderId="19" xfId="0" applyNumberFormat="1" applyFont="1" applyBorder="1" applyAlignment="1">
      <alignment horizontal="center" vertical="center"/>
    </xf>
    <xf numFmtId="0" fontId="21" fillId="0" borderId="8" xfId="0" applyFont="1" applyBorder="1" applyProtection="1">
      <protection hidden="1"/>
    </xf>
    <xf numFmtId="0" fontId="21" fillId="0" borderId="0" xfId="0" applyFont="1" applyProtection="1">
      <protection hidden="1"/>
    </xf>
    <xf numFmtId="9" fontId="21" fillId="0" borderId="8" xfId="0" applyNumberFormat="1" applyFont="1" applyBorder="1" applyProtection="1">
      <protection hidden="1"/>
    </xf>
    <xf numFmtId="4" fontId="27" fillId="0" borderId="8" xfId="0" applyNumberFormat="1" applyFont="1" applyBorder="1" applyProtection="1">
      <protection hidden="1"/>
    </xf>
    <xf numFmtId="9" fontId="21" fillId="0" borderId="8" xfId="0" applyNumberFormat="1" applyFont="1" applyBorder="1" applyAlignment="1" applyProtection="1">
      <alignment horizontal="center"/>
      <protection hidden="1"/>
    </xf>
    <xf numFmtId="9" fontId="21" fillId="0" borderId="0" xfId="0" applyNumberFormat="1" applyFont="1" applyProtection="1">
      <protection hidden="1"/>
    </xf>
    <xf numFmtId="4" fontId="27" fillId="0" borderId="0" xfId="0" applyNumberFormat="1" applyFont="1" applyProtection="1">
      <protection hidden="1"/>
    </xf>
    <xf numFmtId="9" fontId="21" fillId="0" borderId="0" xfId="0" applyNumberFormat="1" applyFont="1" applyAlignment="1" applyProtection="1">
      <alignment horizontal="center"/>
      <protection hidden="1"/>
    </xf>
    <xf numFmtId="9" fontId="27" fillId="0" borderId="0" xfId="0" applyNumberFormat="1" applyFont="1" applyProtection="1">
      <protection hidden="1"/>
    </xf>
    <xf numFmtId="1" fontId="24" fillId="0" borderId="22" xfId="0" applyNumberFormat="1" applyFont="1" applyBorder="1" applyAlignment="1" applyProtection="1">
      <alignment horizontal="center" vertical="center"/>
      <protection locked="0"/>
    </xf>
    <xf numFmtId="164" fontId="24" fillId="0" borderId="22" xfId="0" applyNumberFormat="1" applyFont="1" applyBorder="1" applyAlignment="1" applyProtection="1">
      <alignment horizontal="center" vertical="center"/>
      <protection locked="0"/>
    </xf>
    <xf numFmtId="1" fontId="24" fillId="0" borderId="0" xfId="0" applyNumberFormat="1" applyFont="1" applyAlignment="1" applyProtection="1">
      <alignment horizontal="center"/>
      <protection hidden="1"/>
    </xf>
    <xf numFmtId="164" fontId="24" fillId="0" borderId="0" xfId="0" applyNumberFormat="1" applyFont="1" applyAlignment="1" applyProtection="1">
      <alignment horizontal="center"/>
      <protection hidden="1"/>
    </xf>
    <xf numFmtId="49" fontId="18" fillId="0" borderId="0" xfId="0" applyNumberFormat="1" applyFont="1" applyAlignment="1">
      <alignment vertical="center" wrapText="1"/>
    </xf>
    <xf numFmtId="0" fontId="38" fillId="0" borderId="0" xfId="0" applyFont="1" applyAlignment="1">
      <alignment vertical="center"/>
    </xf>
    <xf numFmtId="0" fontId="39" fillId="0" borderId="0" xfId="0" applyFont="1" applyAlignment="1">
      <alignment horizontal="left"/>
    </xf>
    <xf numFmtId="0" fontId="17" fillId="0" borderId="1" xfId="0" applyFont="1" applyBorder="1"/>
    <xf numFmtId="0" fontId="17" fillId="0" borderId="0" xfId="0" applyFont="1"/>
    <xf numFmtId="49" fontId="27" fillId="0" borderId="0" xfId="0" applyNumberFormat="1" applyFont="1" applyAlignment="1">
      <alignment horizontal="left"/>
    </xf>
    <xf numFmtId="0" fontId="24" fillId="0" borderId="0" xfId="0" applyFont="1" applyProtection="1">
      <protection hidden="1"/>
    </xf>
    <xf numFmtId="4" fontId="29" fillId="0" borderId="0" xfId="0" applyNumberFormat="1" applyFont="1" applyProtection="1">
      <protection hidden="1"/>
    </xf>
    <xf numFmtId="0" fontId="27" fillId="0" borderId="8" xfId="0" applyFont="1" applyBorder="1" applyAlignment="1">
      <alignment horizontal="center" vertical="center"/>
    </xf>
    <xf numFmtId="0" fontId="27" fillId="0" borderId="8" xfId="0" applyFont="1" applyBorder="1" applyAlignment="1">
      <alignment horizontal="center"/>
    </xf>
    <xf numFmtId="14" fontId="21" fillId="0" borderId="8" xfId="0" applyNumberFormat="1" applyFont="1" applyBorder="1" applyAlignment="1">
      <alignment horizontal="center" vertical="center"/>
    </xf>
    <xf numFmtId="0" fontId="27" fillId="0" borderId="0" xfId="0" applyFont="1" applyAlignment="1">
      <alignment horizontal="left"/>
    </xf>
    <xf numFmtId="49" fontId="27" fillId="0" borderId="0" xfId="0" applyNumberFormat="1" applyFont="1"/>
    <xf numFmtId="0" fontId="18" fillId="0" borderId="24" xfId="0" applyFont="1" applyBorder="1"/>
    <xf numFmtId="0" fontId="40" fillId="0" borderId="0" xfId="0" applyFont="1" applyAlignment="1">
      <alignment horizontal="left" vertical="center"/>
    </xf>
    <xf numFmtId="0" fontId="41" fillId="0" borderId="0" xfId="0" applyFont="1" applyAlignment="1">
      <alignment horizontal="left" vertical="center"/>
    </xf>
    <xf numFmtId="0" fontId="35" fillId="0" borderId="0" xfId="0" applyFont="1"/>
    <xf numFmtId="0" fontId="36" fillId="0" borderId="0" xfId="0" applyFont="1"/>
    <xf numFmtId="0" fontId="25" fillId="0" borderId="9" xfId="0" applyFont="1" applyBorder="1"/>
    <xf numFmtId="0" fontId="25" fillId="0" borderId="6" xfId="0" applyFont="1" applyBorder="1"/>
    <xf numFmtId="0" fontId="21" fillId="0" borderId="0" xfId="0" applyFont="1" applyAlignment="1" applyProtection="1">
      <alignment vertical="center"/>
      <protection hidden="1"/>
    </xf>
    <xf numFmtId="0" fontId="21" fillId="0" borderId="0" xfId="0" applyFont="1" applyAlignment="1" applyProtection="1">
      <alignment horizontal="right"/>
      <protection hidden="1"/>
    </xf>
    <xf numFmtId="0" fontId="21" fillId="0" borderId="8" xfId="0" applyFont="1" applyBorder="1" applyAlignment="1" applyProtection="1">
      <alignment horizontal="right"/>
      <protection hidden="1"/>
    </xf>
    <xf numFmtId="49" fontId="27" fillId="0" borderId="26" xfId="0" applyNumberFormat="1" applyFont="1" applyBorder="1" applyAlignment="1" applyProtection="1">
      <alignment horizontal="left" vertical="center"/>
      <protection locked="0"/>
    </xf>
    <xf numFmtId="49" fontId="27" fillId="0" borderId="0" xfId="0" applyNumberFormat="1" applyFont="1" applyAlignment="1" applyProtection="1">
      <alignment horizontal="left" vertical="center"/>
      <protection locked="0"/>
    </xf>
    <xf numFmtId="49" fontId="27" fillId="0" borderId="26" xfId="0" applyNumberFormat="1" applyFont="1" applyBorder="1" applyProtection="1">
      <protection locked="0"/>
    </xf>
    <xf numFmtId="49" fontId="27" fillId="0" borderId="0" xfId="0" applyNumberFormat="1" applyFont="1" applyProtection="1">
      <protection locked="0"/>
    </xf>
    <xf numFmtId="49" fontId="27" fillId="0" borderId="15" xfId="0" applyNumberFormat="1" applyFont="1" applyBorder="1" applyProtection="1">
      <protection locked="0"/>
    </xf>
    <xf numFmtId="49" fontId="27" fillId="0" borderId="16" xfId="0" applyNumberFormat="1" applyFont="1" applyBorder="1" applyProtection="1">
      <protection locked="0"/>
    </xf>
    <xf numFmtId="0" fontId="18" fillId="0" borderId="0" xfId="0" applyFont="1" applyAlignment="1" applyProtection="1">
      <alignment horizontal="left" vertical="center"/>
      <protection hidden="1"/>
    </xf>
    <xf numFmtId="6" fontId="18" fillId="0" borderId="0" xfId="0" applyNumberFormat="1" applyFont="1" applyAlignment="1" applyProtection="1">
      <alignment horizontal="left" vertical="center"/>
      <protection hidden="1"/>
    </xf>
    <xf numFmtId="0" fontId="24" fillId="0" borderId="10" xfId="0" applyFont="1" applyBorder="1" applyAlignment="1" applyProtection="1">
      <alignment horizontal="left" vertical="center"/>
      <protection hidden="1"/>
    </xf>
    <xf numFmtId="4" fontId="24" fillId="0" borderId="22" xfId="0" applyNumberFormat="1" applyFont="1" applyBorder="1" applyAlignment="1" applyProtection="1">
      <alignment horizontal="center" vertical="center"/>
      <protection locked="0"/>
    </xf>
    <xf numFmtId="165" fontId="24" fillId="0" borderId="7" xfId="2" applyNumberFormat="1" applyFont="1" applyBorder="1" applyAlignment="1" applyProtection="1">
      <alignment horizontal="center" vertical="center"/>
      <protection locked="0"/>
    </xf>
    <xf numFmtId="0" fontId="24" fillId="0" borderId="0" xfId="0" applyFont="1" applyAlignment="1" applyProtection="1">
      <alignment horizontal="left" vertical="center"/>
      <protection hidden="1"/>
    </xf>
    <xf numFmtId="0" fontId="25" fillId="0" borderId="0" xfId="0" applyFont="1" applyAlignment="1" applyProtection="1">
      <alignment vertical="center"/>
      <protection hidden="1"/>
    </xf>
    <xf numFmtId="165" fontId="25" fillId="0" borderId="0" xfId="0" applyNumberFormat="1" applyFont="1" applyAlignment="1">
      <alignment vertical="center"/>
    </xf>
    <xf numFmtId="4" fontId="25" fillId="0" borderId="0" xfId="0" applyNumberFormat="1" applyFont="1" applyAlignment="1" applyProtection="1">
      <alignment horizontal="right" vertical="center"/>
      <protection hidden="1"/>
    </xf>
    <xf numFmtId="0" fontId="25" fillId="0" borderId="0" xfId="0" applyFont="1" applyAlignment="1">
      <alignment horizontal="right" vertical="center"/>
    </xf>
    <xf numFmtId="4" fontId="25" fillId="0" borderId="0" xfId="0" applyNumberFormat="1" applyFont="1" applyAlignment="1" applyProtection="1">
      <alignment vertical="center"/>
      <protection hidden="1"/>
    </xf>
    <xf numFmtId="0" fontId="25" fillId="0" borderId="28" xfId="0" applyFont="1" applyBorder="1" applyAlignment="1">
      <alignment vertical="center"/>
    </xf>
    <xf numFmtId="1" fontId="22" fillId="0" borderId="0" xfId="0" applyNumberFormat="1" applyFont="1" applyAlignment="1">
      <alignment horizontal="center" vertical="center"/>
    </xf>
    <xf numFmtId="1" fontId="22" fillId="0" borderId="0" xfId="0" applyNumberFormat="1" applyFont="1" applyAlignment="1">
      <alignment horizontal="right" vertical="center"/>
    </xf>
    <xf numFmtId="2" fontId="24" fillId="0" borderId="7" xfId="0" applyNumberFormat="1" applyFont="1" applyBorder="1" applyAlignment="1" applyProtection="1">
      <alignment horizontal="center" vertical="center"/>
      <protection locked="0"/>
    </xf>
    <xf numFmtId="0" fontId="27" fillId="0" borderId="0" xfId="0" applyFont="1" applyAlignment="1">
      <alignment horizontal="right" vertical="center"/>
    </xf>
    <xf numFmtId="0" fontId="18" fillId="0" borderId="29" xfId="0" applyFont="1" applyBorder="1"/>
    <xf numFmtId="0" fontId="27" fillId="0" borderId="30" xfId="0" applyFont="1" applyBorder="1" applyAlignment="1">
      <alignment horizontal="right"/>
    </xf>
    <xf numFmtId="0" fontId="27" fillId="0" borderId="17" xfId="0" applyFont="1" applyBorder="1" applyAlignment="1">
      <alignment horizontal="right"/>
    </xf>
    <xf numFmtId="49" fontId="27" fillId="0" borderId="0" xfId="0" applyNumberFormat="1" applyFont="1" applyAlignment="1" applyProtection="1">
      <alignment horizontal="right"/>
      <protection locked="0"/>
    </xf>
    <xf numFmtId="49" fontId="27" fillId="0" borderId="0" xfId="0" applyNumberFormat="1" applyFont="1" applyAlignment="1" applyProtection="1">
      <alignment horizontal="right" vertical="center"/>
      <protection locked="0"/>
    </xf>
    <xf numFmtId="49" fontId="24" fillId="0" borderId="22" xfId="0" applyNumberFormat="1" applyFont="1" applyBorder="1" applyAlignment="1" applyProtection="1">
      <alignment horizontal="center" vertical="center"/>
      <protection locked="0"/>
    </xf>
    <xf numFmtId="49" fontId="30" fillId="0" borderId="7" xfId="0" applyNumberFormat="1" applyFont="1" applyBorder="1" applyAlignment="1" applyProtection="1">
      <alignment horizontal="center" vertical="center"/>
      <protection locked="0"/>
    </xf>
    <xf numFmtId="0" fontId="31" fillId="0" borderId="0" xfId="0" applyFont="1" applyAlignment="1" applyProtection="1">
      <alignment vertical="center"/>
      <protection hidden="1"/>
    </xf>
    <xf numFmtId="0" fontId="32" fillId="0" borderId="0" xfId="0" applyFont="1" applyAlignment="1" applyProtection="1">
      <alignment vertical="center"/>
      <protection hidden="1"/>
    </xf>
    <xf numFmtId="0" fontId="32" fillId="0" borderId="0" xfId="0" applyFont="1" applyAlignment="1" applyProtection="1">
      <alignment horizontal="center" vertical="center"/>
      <protection hidden="1"/>
    </xf>
    <xf numFmtId="2" fontId="32" fillId="0" borderId="4" xfId="0" applyNumberFormat="1" applyFont="1" applyBorder="1" applyAlignment="1" applyProtection="1">
      <alignment vertical="center"/>
      <protection hidden="1"/>
    </xf>
    <xf numFmtId="4" fontId="32" fillId="0" borderId="4" xfId="0" applyNumberFormat="1" applyFont="1" applyBorder="1" applyAlignment="1" applyProtection="1">
      <alignment horizontal="center" vertical="center"/>
      <protection hidden="1"/>
    </xf>
    <xf numFmtId="0" fontId="33" fillId="0" borderId="0" xfId="0" applyFont="1" applyAlignment="1" applyProtection="1">
      <alignment vertical="center"/>
      <protection hidden="1"/>
    </xf>
    <xf numFmtId="0" fontId="27" fillId="0" borderId="0" xfId="0" applyFont="1" applyAlignment="1">
      <alignment horizontal="center" vertical="center"/>
    </xf>
    <xf numFmtId="4" fontId="24" fillId="0" borderId="21" xfId="0" applyNumberFormat="1" applyFont="1" applyBorder="1" applyAlignment="1" applyProtection="1">
      <alignment horizontal="center" vertical="center"/>
      <protection locked="0"/>
    </xf>
    <xf numFmtId="49" fontId="24" fillId="0" borderId="7" xfId="0" applyNumberFormat="1" applyFont="1" applyBorder="1" applyAlignment="1" applyProtection="1">
      <alignment horizontal="center" vertical="center"/>
      <protection locked="0"/>
    </xf>
    <xf numFmtId="4" fontId="29" fillId="3" borderId="7" xfId="0" applyNumberFormat="1" applyFont="1" applyFill="1" applyBorder="1" applyAlignment="1" applyProtection="1">
      <alignment horizontal="center" vertical="center"/>
      <protection hidden="1"/>
    </xf>
    <xf numFmtId="0" fontId="27" fillId="0" borderId="0" xfId="0" applyFont="1" applyAlignment="1">
      <alignment horizontal="left" indent="1"/>
    </xf>
    <xf numFmtId="0" fontId="6" fillId="0" borderId="0" xfId="0" applyFont="1" applyAlignment="1">
      <alignment horizontal="left" indent="1"/>
    </xf>
    <xf numFmtId="0" fontId="0" fillId="0" borderId="0" xfId="0" applyAlignment="1">
      <alignment horizontal="left" indent="1"/>
    </xf>
    <xf numFmtId="0" fontId="27" fillId="0" borderId="23" xfId="0" applyFont="1" applyBorder="1" applyAlignment="1">
      <alignment horizontal="left" vertical="center" indent="1"/>
    </xf>
    <xf numFmtId="0" fontId="6" fillId="0" borderId="1" xfId="0" applyFont="1" applyBorder="1" applyAlignment="1">
      <alignment horizontal="left" vertical="center" indent="1"/>
    </xf>
    <xf numFmtId="0" fontId="6" fillId="0" borderId="1" xfId="0" applyFont="1" applyBorder="1" applyAlignment="1">
      <alignment horizontal="left" indent="1"/>
    </xf>
    <xf numFmtId="0" fontId="6" fillId="0" borderId="2" xfId="0" applyFont="1" applyBorder="1" applyAlignment="1">
      <alignment horizontal="left" indent="1"/>
    </xf>
    <xf numFmtId="4" fontId="24" fillId="0" borderId="22" xfId="0" applyNumberFormat="1" applyFont="1" applyBorder="1" applyAlignment="1" applyProtection="1">
      <alignment horizontal="center" vertical="center"/>
      <protection hidden="1"/>
    </xf>
    <xf numFmtId="4" fontId="24" fillId="0" borderId="20" xfId="0" applyNumberFormat="1" applyFont="1" applyBorder="1" applyAlignment="1" applyProtection="1">
      <alignment horizontal="center" vertical="center"/>
      <protection hidden="1"/>
    </xf>
    <xf numFmtId="0" fontId="27" fillId="0" borderId="30" xfId="0" applyFont="1" applyBorder="1" applyAlignment="1">
      <alignment horizontal="right" indent="1"/>
    </xf>
    <xf numFmtId="0" fontId="27" fillId="0" borderId="26" xfId="0" applyFont="1" applyBorder="1" applyAlignment="1" applyProtection="1">
      <alignment horizontal="left" vertical="center" indent="1"/>
      <protection hidden="1"/>
    </xf>
    <xf numFmtId="0" fontId="27" fillId="0" borderId="12" xfId="0" applyFont="1" applyBorder="1" applyAlignment="1">
      <alignment horizontal="left" indent="1"/>
    </xf>
    <xf numFmtId="4" fontId="29" fillId="0" borderId="7" xfId="0" applyNumberFormat="1" applyFont="1" applyBorder="1" applyAlignment="1" applyProtection="1">
      <alignment horizontal="center" vertical="center"/>
      <protection hidden="1"/>
    </xf>
    <xf numFmtId="4" fontId="25" fillId="0" borderId="7" xfId="0" applyNumberFormat="1" applyFont="1" applyBorder="1" applyAlignment="1" applyProtection="1">
      <alignment horizontal="center" vertical="center"/>
      <protection hidden="1"/>
    </xf>
    <xf numFmtId="0" fontId="18" fillId="0" borderId="0" xfId="0" applyFont="1" applyAlignment="1">
      <alignment horizontal="left" indent="1"/>
    </xf>
    <xf numFmtId="49" fontId="37" fillId="0" borderId="0" xfId="0" applyNumberFormat="1" applyFont="1" applyAlignment="1">
      <alignment horizontal="left" vertical="center" wrapText="1" indent="1"/>
    </xf>
    <xf numFmtId="49" fontId="18" fillId="0" borderId="0" xfId="0" applyNumberFormat="1" applyFont="1" applyAlignment="1">
      <alignment horizontal="left" vertical="center" wrapText="1" indent="1"/>
    </xf>
    <xf numFmtId="0" fontId="27" fillId="0" borderId="1" xfId="0" applyFont="1" applyBorder="1" applyAlignment="1">
      <alignment horizontal="left" indent="1"/>
    </xf>
    <xf numFmtId="0" fontId="27" fillId="0" borderId="2" xfId="0" applyFont="1" applyBorder="1" applyAlignment="1">
      <alignment horizontal="left" indent="1"/>
    </xf>
    <xf numFmtId="4" fontId="29" fillId="0" borderId="9" xfId="0" applyNumberFormat="1" applyFont="1" applyBorder="1" applyAlignment="1" applyProtection="1">
      <alignment horizontal="center" vertical="center"/>
      <protection hidden="1"/>
    </xf>
    <xf numFmtId="0" fontId="6" fillId="0" borderId="10" xfId="0" applyFont="1" applyBorder="1" applyAlignment="1">
      <alignment vertical="center"/>
    </xf>
    <xf numFmtId="1" fontId="24" fillId="0" borderId="45" xfId="0" applyNumberFormat="1" applyFont="1" applyBorder="1" applyAlignment="1">
      <alignment horizontal="left" vertical="center"/>
    </xf>
    <xf numFmtId="4" fontId="24" fillId="0" borderId="7" xfId="0" applyNumberFormat="1" applyFont="1" applyBorder="1" applyAlignment="1" applyProtection="1">
      <alignment horizontal="center" vertical="center"/>
      <protection locked="0"/>
    </xf>
    <xf numFmtId="9" fontId="21" fillId="3" borderId="7" xfId="0" applyNumberFormat="1" applyFont="1" applyFill="1" applyBorder="1" applyAlignment="1" applyProtection="1">
      <alignment horizontal="center" vertical="center"/>
      <protection hidden="1"/>
    </xf>
    <xf numFmtId="4" fontId="27" fillId="0" borderId="7" xfId="0" applyNumberFormat="1" applyFont="1" applyBorder="1" applyAlignment="1" applyProtection="1">
      <alignment horizontal="center" vertical="center"/>
      <protection hidden="1"/>
    </xf>
    <xf numFmtId="0" fontId="27" fillId="0" borderId="30" xfId="0" applyFont="1" applyBorder="1" applyAlignment="1">
      <alignment horizontal="left" indent="1"/>
    </xf>
    <xf numFmtId="0" fontId="24" fillId="0" borderId="0" xfId="0" applyFont="1" applyAlignment="1" applyProtection="1">
      <alignment horizontal="right" vertical="center" indent="1"/>
      <protection hidden="1"/>
    </xf>
    <xf numFmtId="14" fontId="22" fillId="0" borderId="7" xfId="0" applyNumberFormat="1" applyFont="1" applyBorder="1" applyAlignment="1">
      <alignment horizontal="center" vertical="center"/>
    </xf>
    <xf numFmtId="1" fontId="24" fillId="0" borderId="7" xfId="0" applyNumberFormat="1" applyFont="1" applyBorder="1" applyAlignment="1">
      <alignment horizontal="left" vertical="center"/>
    </xf>
    <xf numFmtId="1" fontId="24" fillId="0" borderId="7" xfId="0" applyNumberFormat="1" applyFont="1" applyBorder="1" applyAlignment="1" applyProtection="1">
      <alignment horizontal="right" vertical="center"/>
      <protection locked="0"/>
    </xf>
    <xf numFmtId="0" fontId="18" fillId="0" borderId="7" xfId="0" applyFont="1" applyBorder="1" applyAlignment="1" applyProtection="1">
      <alignment horizontal="center" vertical="center"/>
      <protection locked="0"/>
    </xf>
    <xf numFmtId="165" fontId="24" fillId="0" borderId="7" xfId="0" applyNumberFormat="1" applyFont="1" applyBorder="1" applyAlignment="1" applyProtection="1">
      <alignment horizontal="center" vertical="center"/>
      <protection locked="0"/>
    </xf>
    <xf numFmtId="4" fontId="24" fillId="0" borderId="7" xfId="0" applyNumberFormat="1" applyFont="1" applyBorder="1" applyAlignment="1" applyProtection="1">
      <alignment horizontal="center" vertical="center"/>
      <protection hidden="1"/>
    </xf>
    <xf numFmtId="0" fontId="25" fillId="0" borderId="45" xfId="0" applyFont="1" applyBorder="1" applyAlignment="1" applyProtection="1">
      <alignment horizontal="right" vertical="center"/>
      <protection locked="0"/>
    </xf>
    <xf numFmtId="0" fontId="25" fillId="0" borderId="5" xfId="0" applyFont="1" applyBorder="1" applyAlignment="1" applyProtection="1">
      <alignment horizontal="right" vertical="center"/>
      <protection locked="0"/>
    </xf>
    <xf numFmtId="14" fontId="22" fillId="2" borderId="7" xfId="0" applyNumberFormat="1" applyFont="1" applyFill="1" applyBorder="1" applyAlignment="1">
      <alignment horizontal="center" vertical="center"/>
    </xf>
    <xf numFmtId="2" fontId="16" fillId="0" borderId="0" xfId="0" applyNumberFormat="1" applyFont="1"/>
    <xf numFmtId="0" fontId="44" fillId="4" borderId="22" xfId="0" applyFont="1" applyFill="1" applyBorder="1" applyAlignment="1">
      <alignment horizontal="center" vertical="center" wrapText="1"/>
    </xf>
    <xf numFmtId="2" fontId="0" fillId="5" borderId="0" xfId="0" applyNumberFormat="1" applyFill="1" applyProtection="1">
      <protection hidden="1"/>
    </xf>
    <xf numFmtId="166" fontId="21" fillId="3" borderId="7" xfId="0" applyNumberFormat="1" applyFont="1" applyFill="1" applyBorder="1" applyAlignment="1" applyProtection="1">
      <alignment horizontal="center" vertical="center"/>
      <protection hidden="1"/>
    </xf>
    <xf numFmtId="166" fontId="46" fillId="0" borderId="8" xfId="0" applyNumberFormat="1" applyFont="1" applyBorder="1" applyAlignment="1" applyProtection="1">
      <alignment horizontal="center" vertical="center"/>
      <protection hidden="1"/>
    </xf>
    <xf numFmtId="166" fontId="22" fillId="0" borderId="0" xfId="0" applyNumberFormat="1" applyFont="1" applyAlignment="1" applyProtection="1">
      <alignment horizontal="center"/>
      <protection hidden="1"/>
    </xf>
    <xf numFmtId="166" fontId="16" fillId="5" borderId="0" xfId="0" applyNumberFormat="1" applyFont="1" applyFill="1" applyProtection="1">
      <protection hidden="1"/>
    </xf>
    <xf numFmtId="9" fontId="16" fillId="5" borderId="0" xfId="0" applyNumberFormat="1" applyFont="1" applyFill="1" applyProtection="1">
      <protection hidden="1"/>
    </xf>
    <xf numFmtId="0" fontId="16" fillId="0" borderId="0" xfId="0" applyFont="1"/>
    <xf numFmtId="0" fontId="27" fillId="0" borderId="0" xfId="0" applyFont="1" applyAlignment="1">
      <alignment horizontal="right"/>
    </xf>
    <xf numFmtId="0" fontId="18" fillId="0" borderId="0" xfId="0" applyFont="1"/>
    <xf numFmtId="0" fontId="18" fillId="0" borderId="30" xfId="0" applyFont="1" applyBorder="1"/>
    <xf numFmtId="0" fontId="10" fillId="0" borderId="0" xfId="0" applyFont="1"/>
    <xf numFmtId="0" fontId="0" fillId="0" borderId="0" xfId="0"/>
    <xf numFmtId="49" fontId="24" fillId="0" borderId="4" xfId="0" applyNumberFormat="1" applyFont="1" applyBorder="1" applyAlignment="1" applyProtection="1">
      <alignment horizontal="left"/>
      <protection hidden="1"/>
    </xf>
    <xf numFmtId="49" fontId="27" fillId="0" borderId="0" xfId="0" applyNumberFormat="1" applyFont="1" applyAlignment="1" applyProtection="1">
      <alignment horizontal="center" vertical="center"/>
      <protection locked="0"/>
    </xf>
    <xf numFmtId="0" fontId="27" fillId="0" borderId="0" xfId="0" applyFont="1" applyAlignment="1" applyProtection="1">
      <alignment horizontal="left" vertical="center"/>
      <protection locked="0"/>
    </xf>
    <xf numFmtId="49" fontId="24" fillId="0" borderId="21" xfId="0" applyNumberFormat="1" applyFont="1" applyBorder="1" applyAlignment="1" applyProtection="1">
      <alignment horizontal="left" vertical="center"/>
      <protection locked="0"/>
    </xf>
    <xf numFmtId="49" fontId="24" fillId="0" borderId="8" xfId="0" applyNumberFormat="1" applyFont="1" applyBorder="1" applyAlignment="1" applyProtection="1">
      <alignment horizontal="left" vertical="center"/>
      <protection locked="0"/>
    </xf>
    <xf numFmtId="0" fontId="43" fillId="4" borderId="5" xfId="0" applyFont="1" applyFill="1" applyBorder="1" applyAlignment="1">
      <alignment horizontal="left"/>
    </xf>
    <xf numFmtId="0" fontId="43" fillId="4" borderId="6" xfId="0" applyFont="1" applyFill="1" applyBorder="1" applyAlignment="1">
      <alignment horizontal="left"/>
    </xf>
    <xf numFmtId="0" fontId="43" fillId="4" borderId="5" xfId="0" applyFont="1" applyFill="1" applyBorder="1" applyAlignment="1">
      <alignment horizontal="left" vertical="center"/>
    </xf>
    <xf numFmtId="0" fontId="43" fillId="4" borderId="6" xfId="0" applyFont="1" applyFill="1" applyBorder="1" applyAlignment="1">
      <alignment horizontal="left" vertical="center"/>
    </xf>
    <xf numFmtId="4" fontId="24" fillId="0" borderId="20" xfId="0" applyNumberFormat="1" applyFont="1" applyBorder="1" applyAlignment="1" applyProtection="1">
      <alignment horizontal="center" vertical="center"/>
      <protection hidden="1"/>
    </xf>
    <xf numFmtId="4" fontId="24" fillId="0" borderId="5" xfId="0" applyNumberFormat="1" applyFont="1" applyBorder="1" applyAlignment="1" applyProtection="1">
      <alignment horizontal="center" vertical="center"/>
      <protection hidden="1"/>
    </xf>
    <xf numFmtId="4" fontId="24" fillId="0" borderId="6" xfId="0" applyNumberFormat="1" applyFont="1" applyBorder="1" applyAlignment="1" applyProtection="1">
      <alignment horizontal="center" vertical="center"/>
      <protection hidden="1"/>
    </xf>
    <xf numFmtId="0" fontId="25" fillId="0" borderId="0" xfId="0" applyFont="1" applyAlignment="1">
      <alignment horizontal="left" vertical="top" wrapText="1" indent="1"/>
    </xf>
    <xf numFmtId="0" fontId="25" fillId="0" borderId="30" xfId="0" applyFont="1" applyBorder="1" applyAlignment="1">
      <alignment horizontal="left" vertical="top" wrapText="1" indent="1"/>
    </xf>
    <xf numFmtId="0" fontId="23" fillId="0" borderId="0" xfId="0" applyFont="1" applyAlignment="1">
      <alignment horizontal="left" vertical="top" wrapText="1" indent="1"/>
    </xf>
    <xf numFmtId="0" fontId="23" fillId="0" borderId="30" xfId="0" applyFont="1" applyBorder="1" applyAlignment="1">
      <alignment horizontal="left" vertical="top" wrapText="1" indent="1"/>
    </xf>
    <xf numFmtId="0" fontId="27" fillId="0" borderId="29" xfId="0" applyFont="1" applyBorder="1" applyAlignment="1">
      <alignment horizontal="right" vertical="center"/>
    </xf>
    <xf numFmtId="0" fontId="27" fillId="0" borderId="17" xfId="0" applyFont="1" applyBorder="1" applyAlignment="1">
      <alignment horizontal="right" vertical="center"/>
    </xf>
    <xf numFmtId="49" fontId="25" fillId="0" borderId="19" xfId="0" applyNumberFormat="1" applyFont="1" applyBorder="1" applyAlignment="1">
      <alignment horizontal="left" vertical="center" wrapText="1" indent="1"/>
    </xf>
    <xf numFmtId="49" fontId="25" fillId="0" borderId="24" xfId="0" applyNumberFormat="1" applyFont="1" applyBorder="1" applyAlignment="1">
      <alignment horizontal="left" vertical="center" wrapText="1" indent="1"/>
    </xf>
    <xf numFmtId="49" fontId="25" fillId="0" borderId="29" xfId="0" applyNumberFormat="1" applyFont="1" applyBorder="1" applyAlignment="1">
      <alignment horizontal="left" vertical="center" wrapText="1" indent="1"/>
    </xf>
    <xf numFmtId="49" fontId="25" fillId="0" borderId="15" xfId="0" applyNumberFormat="1" applyFont="1" applyBorder="1" applyAlignment="1">
      <alignment horizontal="left" vertical="center" wrapText="1" indent="1"/>
    </xf>
    <xf numFmtId="49" fontId="25" fillId="0" borderId="16" xfId="0" applyNumberFormat="1" applyFont="1" applyBorder="1" applyAlignment="1">
      <alignment horizontal="left" vertical="center" wrapText="1" indent="1"/>
    </xf>
    <xf numFmtId="49" fontId="25" fillId="0" borderId="17" xfId="0" applyNumberFormat="1" applyFont="1" applyBorder="1" applyAlignment="1">
      <alignment horizontal="left" vertical="center" wrapText="1" indent="1"/>
    </xf>
    <xf numFmtId="0" fontId="27" fillId="0" borderId="14" xfId="0" applyFont="1" applyBorder="1" applyAlignment="1">
      <alignment horizontal="center" vertical="center" wrapText="1"/>
    </xf>
    <xf numFmtId="0" fontId="27" fillId="0" borderId="30" xfId="0" applyFont="1" applyBorder="1" applyAlignment="1">
      <alignment horizontal="center" vertical="center" wrapText="1"/>
    </xf>
    <xf numFmtId="0" fontId="27" fillId="0" borderId="17" xfId="0" applyFont="1" applyBorder="1" applyAlignment="1">
      <alignment horizontal="center" vertical="center" wrapText="1"/>
    </xf>
    <xf numFmtId="0" fontId="18" fillId="0" borderId="24" xfId="0" applyFont="1" applyBorder="1" applyAlignment="1">
      <alignment horizontal="left" vertical="center" wrapText="1"/>
    </xf>
    <xf numFmtId="0" fontId="18" fillId="0" borderId="0" xfId="0" applyFont="1" applyAlignment="1">
      <alignment horizontal="left" vertical="center" wrapText="1"/>
    </xf>
    <xf numFmtId="49" fontId="25" fillId="0" borderId="26" xfId="0" applyNumberFormat="1" applyFont="1" applyBorder="1" applyAlignment="1" applyProtection="1">
      <alignment horizontal="left" vertical="center" indent="1"/>
      <protection locked="0"/>
    </xf>
    <xf numFmtId="49" fontId="25" fillId="0" borderId="0" xfId="0" applyNumberFormat="1" applyFont="1" applyAlignment="1" applyProtection="1">
      <alignment horizontal="left" vertical="center" indent="1"/>
      <protection locked="0"/>
    </xf>
    <xf numFmtId="49" fontId="25" fillId="0" borderId="30" xfId="0" applyNumberFormat="1" applyFont="1" applyBorder="1" applyAlignment="1" applyProtection="1">
      <alignment horizontal="left" vertical="center" indent="1"/>
      <protection locked="0"/>
    </xf>
    <xf numFmtId="0" fontId="27" fillId="0" borderId="29" xfId="0" applyFont="1" applyBorder="1" applyAlignment="1">
      <alignment horizontal="center" vertical="center"/>
    </xf>
    <xf numFmtId="0" fontId="27" fillId="0" borderId="17" xfId="0" applyFont="1" applyBorder="1" applyAlignment="1">
      <alignment horizontal="center" vertical="center"/>
    </xf>
    <xf numFmtId="0" fontId="25" fillId="0" borderId="19" xfId="0" applyFont="1" applyBorder="1" applyAlignment="1" applyProtection="1">
      <alignment horizontal="left" vertical="center" indent="1"/>
      <protection locked="0"/>
    </xf>
    <xf numFmtId="0" fontId="25" fillId="0" borderId="24" xfId="0" applyFont="1" applyBorder="1" applyAlignment="1" applyProtection="1">
      <alignment horizontal="left" vertical="center" indent="1"/>
      <protection locked="0"/>
    </xf>
    <xf numFmtId="0" fontId="25" fillId="0" borderId="29" xfId="0" applyFont="1" applyBorder="1" applyAlignment="1" applyProtection="1">
      <alignment horizontal="left" vertical="center" indent="1"/>
      <protection locked="0"/>
    </xf>
    <xf numFmtId="0" fontId="25" fillId="0" borderId="15" xfId="0" applyFont="1" applyBorder="1" applyAlignment="1" applyProtection="1">
      <alignment horizontal="left" vertical="center" indent="1"/>
      <protection locked="0"/>
    </xf>
    <xf numFmtId="0" fontId="25" fillId="0" borderId="16" xfId="0" applyFont="1" applyBorder="1" applyAlignment="1" applyProtection="1">
      <alignment horizontal="left" vertical="center" indent="1"/>
      <protection locked="0"/>
    </xf>
    <xf numFmtId="0" fontId="25" fillId="0" borderId="17" xfId="0" applyFont="1" applyBorder="1" applyAlignment="1" applyProtection="1">
      <alignment horizontal="left" vertical="center" indent="1"/>
      <protection locked="0"/>
    </xf>
    <xf numFmtId="0" fontId="27" fillId="0" borderId="31" xfId="0" applyFont="1" applyBorder="1" applyAlignment="1">
      <alignment horizontal="center" vertical="center"/>
    </xf>
    <xf numFmtId="0" fontId="27" fillId="0" borderId="32" xfId="0" applyFont="1" applyBorder="1" applyAlignment="1">
      <alignment horizontal="center" vertical="center"/>
    </xf>
    <xf numFmtId="14" fontId="25" fillId="0" borderId="19" xfId="0" applyNumberFormat="1" applyFont="1" applyBorder="1" applyAlignment="1">
      <alignment horizontal="center" vertical="center"/>
    </xf>
    <xf numFmtId="14" fontId="25" fillId="0" borderId="29" xfId="0" applyNumberFormat="1" applyFont="1" applyBorder="1" applyAlignment="1">
      <alignment horizontal="center" vertical="center"/>
    </xf>
    <xf numFmtId="14" fontId="25" fillId="0" borderId="15" xfId="0" applyNumberFormat="1" applyFont="1" applyBorder="1" applyAlignment="1">
      <alignment horizontal="center" vertical="center"/>
    </xf>
    <xf numFmtId="14" fontId="25" fillId="0" borderId="17" xfId="0" applyNumberFormat="1" applyFont="1" applyBorder="1" applyAlignment="1">
      <alignment horizontal="center" vertical="center"/>
    </xf>
    <xf numFmtId="4" fontId="25" fillId="0" borderId="15" xfId="0" applyNumberFormat="1" applyFont="1" applyBorder="1" applyAlignment="1" applyProtection="1">
      <alignment horizontal="right" vertical="top"/>
      <protection hidden="1"/>
    </xf>
    <xf numFmtId="4" fontId="25" fillId="0" borderId="16" xfId="0" applyNumberFormat="1" applyFont="1" applyBorder="1" applyAlignment="1" applyProtection="1">
      <alignment horizontal="right" vertical="top"/>
      <protection hidden="1"/>
    </xf>
    <xf numFmtId="0" fontId="18" fillId="0" borderId="13" xfId="0" applyFont="1" applyBorder="1" applyAlignment="1">
      <alignment horizontal="left"/>
    </xf>
    <xf numFmtId="0" fontId="18" fillId="0" borderId="14" xfId="0" applyFont="1" applyBorder="1" applyAlignment="1">
      <alignment horizontal="left"/>
    </xf>
    <xf numFmtId="0" fontId="27" fillId="0" borderId="12" xfId="0" applyFont="1" applyBorder="1" applyAlignment="1">
      <alignment horizontal="left" vertical="center" indent="1"/>
    </xf>
    <xf numFmtId="0" fontId="27" fillId="0" borderId="13" xfId="0" applyFont="1" applyBorder="1" applyAlignment="1">
      <alignment horizontal="left" vertical="center" indent="1"/>
    </xf>
    <xf numFmtId="0" fontId="27" fillId="0" borderId="0" xfId="0" applyFont="1" applyAlignment="1">
      <alignment horizontal="right" vertical="center"/>
    </xf>
    <xf numFmtId="49" fontId="27" fillId="0" borderId="0" xfId="0" applyNumberFormat="1" applyFont="1" applyAlignment="1" applyProtection="1">
      <alignment horizontal="left" wrapText="1"/>
      <protection locked="0"/>
    </xf>
    <xf numFmtId="0" fontId="27" fillId="0" borderId="0" xfId="0" applyFont="1" applyAlignment="1" applyProtection="1">
      <alignment horizontal="left" wrapText="1"/>
      <protection locked="0"/>
    </xf>
    <xf numFmtId="0" fontId="27" fillId="0" borderId="11" xfId="0" applyFont="1" applyBorder="1" applyAlignment="1">
      <alignment horizontal="right"/>
    </xf>
    <xf numFmtId="0" fontId="44" fillId="4" borderId="52" xfId="0" applyFont="1" applyFill="1" applyBorder="1" applyAlignment="1">
      <alignment horizontal="center" vertical="center" wrapText="1"/>
    </xf>
    <xf numFmtId="0" fontId="45" fillId="4" borderId="22" xfId="0" applyFont="1" applyFill="1" applyBorder="1" applyAlignment="1">
      <alignment horizontal="center" vertical="center" wrapText="1"/>
    </xf>
    <xf numFmtId="49" fontId="26" fillId="0" borderId="0" xfId="0" applyNumberFormat="1" applyFont="1" applyAlignment="1" applyProtection="1">
      <alignment horizontal="left" vertical="center" wrapText="1" indent="1"/>
      <protection locked="0"/>
    </xf>
    <xf numFmtId="0" fontId="18" fillId="0" borderId="0" xfId="0" applyFont="1" applyAlignment="1" applyProtection="1">
      <alignment horizontal="left" vertical="center" wrapText="1" indent="1"/>
      <protection locked="0"/>
    </xf>
    <xf numFmtId="14" fontId="25" fillId="0" borderId="5" xfId="0" applyNumberFormat="1" applyFont="1" applyBorder="1" applyAlignment="1" applyProtection="1">
      <alignment horizontal="center" vertical="center"/>
      <protection locked="0"/>
    </xf>
    <xf numFmtId="14" fontId="25" fillId="0" borderId="9" xfId="0" applyNumberFormat="1" applyFont="1" applyBorder="1" applyAlignment="1" applyProtection="1">
      <alignment horizontal="center" vertical="center"/>
      <protection locked="0"/>
    </xf>
    <xf numFmtId="14" fontId="25" fillId="0" borderId="6" xfId="0" applyNumberFormat="1" applyFont="1" applyBorder="1" applyAlignment="1" applyProtection="1">
      <alignment horizontal="center" vertical="center"/>
      <protection locked="0"/>
    </xf>
    <xf numFmtId="0" fontId="43" fillId="4" borderId="5" xfId="0" applyFont="1" applyFill="1" applyBorder="1" applyAlignment="1">
      <alignment horizontal="left" vertical="center" wrapText="1"/>
    </xf>
    <xf numFmtId="0" fontId="43" fillId="4" borderId="6" xfId="0" applyFont="1" applyFill="1" applyBorder="1" applyAlignment="1">
      <alignment horizontal="left" vertical="center" wrapText="1"/>
    </xf>
    <xf numFmtId="49" fontId="24" fillId="0" borderId="5" xfId="0" applyNumberFormat="1" applyFont="1" applyBorder="1" applyAlignment="1" applyProtection="1">
      <alignment horizontal="center" vertical="center"/>
      <protection locked="0"/>
    </xf>
    <xf numFmtId="49" fontId="24" fillId="0" borderId="9" xfId="0" applyNumberFormat="1" applyFont="1" applyBorder="1" applyAlignment="1" applyProtection="1">
      <alignment horizontal="center" vertical="center"/>
      <protection locked="0"/>
    </xf>
    <xf numFmtId="49" fontId="24" fillId="0" borderId="6" xfId="0" applyNumberFormat="1" applyFont="1" applyBorder="1" applyAlignment="1" applyProtection="1">
      <alignment horizontal="center" vertical="center"/>
      <protection locked="0"/>
    </xf>
    <xf numFmtId="0" fontId="26" fillId="0" borderId="41" xfId="0" applyFont="1" applyBorder="1" applyAlignment="1" applyProtection="1">
      <alignment horizontal="left" vertical="center" wrapText="1" indent="1"/>
      <protection locked="0"/>
    </xf>
    <xf numFmtId="0" fontId="18" fillId="0" borderId="42" xfId="0" applyFont="1" applyBorder="1" applyAlignment="1" applyProtection="1">
      <alignment horizontal="left" vertical="center" wrapText="1" indent="1"/>
      <protection locked="0"/>
    </xf>
    <xf numFmtId="0" fontId="18" fillId="0" borderId="41" xfId="0" applyFont="1" applyBorder="1" applyAlignment="1" applyProtection="1">
      <alignment horizontal="left" vertical="center" wrapText="1" indent="1"/>
      <protection locked="0"/>
    </xf>
    <xf numFmtId="0" fontId="26" fillId="0" borderId="41" xfId="0" applyFont="1" applyBorder="1" applyAlignment="1" applyProtection="1">
      <alignment horizontal="left" indent="1"/>
      <protection locked="0"/>
    </xf>
    <xf numFmtId="0" fontId="26" fillId="0" borderId="0" xfId="0" applyFont="1" applyAlignment="1" applyProtection="1">
      <alignment horizontal="left" indent="1"/>
      <protection locked="0"/>
    </xf>
    <xf numFmtId="0" fontId="26" fillId="0" borderId="42" xfId="0" applyFont="1" applyBorder="1" applyAlignment="1" applyProtection="1">
      <alignment horizontal="left" indent="1"/>
      <protection locked="0"/>
    </xf>
    <xf numFmtId="0" fontId="44" fillId="4" borderId="51" xfId="0" applyFont="1" applyFill="1" applyBorder="1" applyAlignment="1">
      <alignment horizontal="center" vertical="center" wrapText="1"/>
    </xf>
    <xf numFmtId="0" fontId="44" fillId="4" borderId="4" xfId="0" applyFont="1" applyFill="1" applyBorder="1" applyAlignment="1">
      <alignment horizontal="center" vertical="center" wrapText="1"/>
    </xf>
    <xf numFmtId="0" fontId="44" fillId="4" borderId="3" xfId="0" applyFont="1" applyFill="1" applyBorder="1" applyAlignment="1">
      <alignment horizontal="center" vertical="center" wrapText="1"/>
    </xf>
    <xf numFmtId="0" fontId="44" fillId="4" borderId="51" xfId="0" applyFont="1" applyFill="1" applyBorder="1" applyAlignment="1">
      <alignment horizontal="left" vertical="center" wrapText="1"/>
    </xf>
    <xf numFmtId="0" fontId="44" fillId="4" borderId="4" xfId="0" applyFont="1" applyFill="1" applyBorder="1" applyAlignment="1">
      <alignment horizontal="left" vertical="center" wrapText="1"/>
    </xf>
    <xf numFmtId="0" fontId="45" fillId="4" borderId="3" xfId="0" applyFont="1" applyFill="1" applyBorder="1" applyAlignment="1">
      <alignment horizontal="left" vertical="center" wrapText="1"/>
    </xf>
    <xf numFmtId="0" fontId="45" fillId="4" borderId="21" xfId="0" applyFont="1" applyFill="1" applyBorder="1" applyAlignment="1">
      <alignment horizontal="left" vertical="center" wrapText="1"/>
    </xf>
    <xf numFmtId="0" fontId="45" fillId="4" borderId="8" xfId="0" applyFont="1" applyFill="1" applyBorder="1" applyAlignment="1">
      <alignment horizontal="left" vertical="center" wrapText="1"/>
    </xf>
    <xf numFmtId="0" fontId="45" fillId="4" borderId="44" xfId="0" applyFont="1" applyFill="1" applyBorder="1" applyAlignment="1">
      <alignment horizontal="left" vertical="center" wrapText="1"/>
    </xf>
    <xf numFmtId="0" fontId="45" fillId="4" borderId="21" xfId="0" applyFont="1" applyFill="1" applyBorder="1" applyAlignment="1">
      <alignment horizontal="center" vertical="center" wrapText="1"/>
    </xf>
    <xf numFmtId="0" fontId="25" fillId="4" borderId="4" xfId="0" applyFont="1" applyFill="1" applyBorder="1" applyAlignment="1">
      <alignment horizontal="left" vertical="center"/>
    </xf>
    <xf numFmtId="0" fontId="25" fillId="0" borderId="5" xfId="0" applyFont="1" applyBorder="1" applyAlignment="1" applyProtection="1">
      <alignment horizontal="left" vertical="center"/>
      <protection locked="0"/>
    </xf>
    <xf numFmtId="0" fontId="25" fillId="0" borderId="9" xfId="0" applyFont="1" applyBorder="1" applyAlignment="1" applyProtection="1">
      <alignment horizontal="left" vertical="center"/>
      <protection locked="0"/>
    </xf>
    <xf numFmtId="0" fontId="25" fillId="0" borderId="6" xfId="0" applyFont="1" applyBorder="1" applyAlignment="1" applyProtection="1">
      <alignment horizontal="left" vertical="center"/>
      <protection locked="0"/>
    </xf>
    <xf numFmtId="14" fontId="24" fillId="0" borderId="5" xfId="0" applyNumberFormat="1" applyFont="1" applyBorder="1" applyAlignment="1" applyProtection="1">
      <alignment horizontal="center" vertical="center"/>
      <protection locked="0"/>
    </xf>
    <xf numFmtId="14" fontId="24" fillId="0" borderId="9" xfId="0" applyNumberFormat="1" applyFont="1" applyBorder="1" applyAlignment="1" applyProtection="1">
      <alignment horizontal="center" vertical="center"/>
      <protection locked="0"/>
    </xf>
    <xf numFmtId="14" fontId="24" fillId="0" borderId="6" xfId="0" applyNumberFormat="1" applyFont="1" applyBorder="1" applyAlignment="1" applyProtection="1">
      <alignment horizontal="center" vertical="center"/>
      <protection locked="0"/>
    </xf>
    <xf numFmtId="0" fontId="26" fillId="0" borderId="38" xfId="0" applyFont="1" applyBorder="1" applyAlignment="1">
      <alignment horizontal="left" indent="1"/>
    </xf>
    <xf numFmtId="0" fontId="26" fillId="0" borderId="39" xfId="0" applyFont="1" applyBorder="1" applyAlignment="1">
      <alignment horizontal="left" indent="1"/>
    </xf>
    <xf numFmtId="0" fontId="26" fillId="0" borderId="40" xfId="0" applyFont="1" applyBorder="1" applyAlignment="1">
      <alignment horizontal="left" indent="1"/>
    </xf>
    <xf numFmtId="0" fontId="43" fillId="4" borderId="5" xfId="0" applyFont="1" applyFill="1" applyBorder="1" applyAlignment="1">
      <alignment vertical="center"/>
    </xf>
    <xf numFmtId="0" fontId="43" fillId="4" borderId="6" xfId="0" applyFont="1" applyFill="1" applyBorder="1"/>
    <xf numFmtId="3" fontId="25" fillId="0" borderId="5" xfId="0" applyNumberFormat="1" applyFont="1" applyBorder="1" applyAlignment="1" applyProtection="1">
      <alignment horizontal="center" vertical="center"/>
      <protection locked="0"/>
    </xf>
    <xf numFmtId="3" fontId="25" fillId="0" borderId="9" xfId="0" applyNumberFormat="1" applyFont="1" applyBorder="1" applyAlignment="1" applyProtection="1">
      <alignment horizontal="center" vertical="center"/>
      <protection locked="0"/>
    </xf>
    <xf numFmtId="3" fontId="25" fillId="0" borderId="6" xfId="0" applyNumberFormat="1" applyFont="1" applyBorder="1" applyAlignment="1" applyProtection="1">
      <alignment horizontal="center" vertical="center"/>
      <protection locked="0"/>
    </xf>
    <xf numFmtId="166" fontId="24" fillId="0" borderId="5" xfId="0" applyNumberFormat="1" applyFont="1" applyBorder="1" applyAlignment="1" applyProtection="1">
      <alignment horizontal="center" vertical="center"/>
      <protection locked="0"/>
    </xf>
    <xf numFmtId="166" fontId="24" fillId="0" borderId="9" xfId="0" applyNumberFormat="1" applyFont="1" applyBorder="1" applyAlignment="1" applyProtection="1">
      <alignment horizontal="center" vertical="center"/>
      <protection locked="0"/>
    </xf>
    <xf numFmtId="166" fontId="24" fillId="0" borderId="6" xfId="0" applyNumberFormat="1" applyFont="1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right" vertical="center"/>
    </xf>
    <xf numFmtId="0" fontId="44" fillId="4" borderId="21" xfId="0" applyFont="1" applyFill="1" applyBorder="1" applyAlignment="1">
      <alignment horizontal="center" vertical="center" wrapText="1"/>
    </xf>
    <xf numFmtId="0" fontId="44" fillId="4" borderId="44" xfId="0" applyFont="1" applyFill="1" applyBorder="1" applyAlignment="1">
      <alignment horizontal="center" vertical="center" wrapText="1"/>
    </xf>
    <xf numFmtId="4" fontId="24" fillId="0" borderId="28" xfId="0" applyNumberFormat="1" applyFont="1" applyBorder="1" applyAlignment="1" applyProtection="1">
      <alignment horizontal="center" vertical="center"/>
      <protection hidden="1"/>
    </xf>
    <xf numFmtId="4" fontId="24" fillId="0" borderId="10" xfId="0" applyNumberFormat="1" applyFont="1" applyBorder="1" applyAlignment="1" applyProtection="1">
      <alignment horizontal="center" vertical="center"/>
      <protection hidden="1"/>
    </xf>
    <xf numFmtId="0" fontId="27" fillId="0" borderId="43" xfId="0" applyFont="1" applyBorder="1" applyAlignment="1">
      <alignment horizontal="center" vertical="center"/>
    </xf>
    <xf numFmtId="3" fontId="25" fillId="0" borderId="19" xfId="0" applyNumberFormat="1" applyFont="1" applyBorder="1" applyAlignment="1" applyProtection="1">
      <alignment horizontal="left" vertical="center" indent="1"/>
      <protection hidden="1"/>
    </xf>
    <xf numFmtId="3" fontId="25" fillId="0" borderId="24" xfId="0" applyNumberFormat="1" applyFont="1" applyBorder="1" applyAlignment="1" applyProtection="1">
      <alignment horizontal="left" vertical="center" indent="1"/>
      <protection hidden="1"/>
    </xf>
    <xf numFmtId="3" fontId="25" fillId="0" borderId="15" xfId="0" applyNumberFormat="1" applyFont="1" applyBorder="1" applyAlignment="1" applyProtection="1">
      <alignment horizontal="left" vertical="center" indent="1"/>
      <protection hidden="1"/>
    </xf>
    <xf numFmtId="3" fontId="25" fillId="0" borderId="16" xfId="0" applyNumberFormat="1" applyFont="1" applyBorder="1" applyAlignment="1" applyProtection="1">
      <alignment horizontal="left" vertical="center" indent="1"/>
      <protection hidden="1"/>
    </xf>
    <xf numFmtId="4" fontId="29" fillId="0" borderId="4" xfId="0" applyNumberFormat="1" applyFont="1" applyBorder="1" applyAlignment="1" applyProtection="1">
      <alignment horizontal="right" vertical="center" indent="1"/>
      <protection hidden="1"/>
    </xf>
    <xf numFmtId="4" fontId="29" fillId="0" borderId="3" xfId="0" applyNumberFormat="1" applyFont="1" applyBorder="1" applyAlignment="1" applyProtection="1">
      <alignment horizontal="right" vertical="center" indent="1"/>
      <protection hidden="1"/>
    </xf>
    <xf numFmtId="0" fontId="27" fillId="0" borderId="0" xfId="0" applyFont="1" applyAlignment="1" applyProtection="1">
      <alignment horizontal="center" vertical="center"/>
      <protection locked="0"/>
    </xf>
    <xf numFmtId="49" fontId="25" fillId="0" borderId="26" xfId="0" applyNumberFormat="1" applyFont="1" applyBorder="1" applyAlignment="1" applyProtection="1">
      <alignment horizontal="center" vertical="center"/>
      <protection locked="0"/>
    </xf>
    <xf numFmtId="49" fontId="25" fillId="0" borderId="0" xfId="0" applyNumberFormat="1" applyFont="1" applyAlignment="1" applyProtection="1">
      <alignment horizontal="center" vertical="center"/>
      <protection locked="0"/>
    </xf>
    <xf numFmtId="49" fontId="25" fillId="0" borderId="30" xfId="0" applyNumberFormat="1" applyFont="1" applyBorder="1" applyAlignment="1" applyProtection="1">
      <alignment horizontal="center" vertical="center"/>
      <protection locked="0"/>
    </xf>
    <xf numFmtId="49" fontId="18" fillId="0" borderId="26" xfId="0" applyNumberFormat="1" applyFont="1" applyBorder="1" applyAlignment="1" applyProtection="1">
      <alignment vertical="center"/>
      <protection locked="0"/>
    </xf>
    <xf numFmtId="49" fontId="18" fillId="0" borderId="0" xfId="0" applyNumberFormat="1" applyFont="1" applyAlignment="1" applyProtection="1">
      <alignment vertical="center"/>
      <protection locked="0"/>
    </xf>
    <xf numFmtId="0" fontId="27" fillId="0" borderId="11" xfId="0" applyFont="1" applyBorder="1" applyAlignment="1">
      <alignment horizontal="left"/>
    </xf>
    <xf numFmtId="4" fontId="24" fillId="0" borderId="5" xfId="0" applyNumberFormat="1" applyFont="1" applyBorder="1" applyAlignment="1" applyProtection="1">
      <alignment horizontal="center" vertical="center"/>
      <protection locked="0"/>
    </xf>
    <xf numFmtId="4" fontId="25" fillId="0" borderId="6" xfId="0" applyNumberFormat="1" applyFont="1" applyBorder="1" applyAlignment="1" applyProtection="1">
      <alignment horizontal="center" vertical="center"/>
      <protection locked="0"/>
    </xf>
    <xf numFmtId="49" fontId="24" fillId="0" borderId="5" xfId="0" applyNumberFormat="1" applyFont="1" applyBorder="1" applyAlignment="1" applyProtection="1">
      <alignment vertical="center"/>
      <protection locked="0"/>
    </xf>
    <xf numFmtId="49" fontId="24" fillId="0" borderId="9" xfId="0" applyNumberFormat="1" applyFont="1" applyBorder="1" applyAlignment="1" applyProtection="1">
      <alignment vertical="center"/>
      <protection locked="0"/>
    </xf>
    <xf numFmtId="49" fontId="25" fillId="0" borderId="6" xfId="0" applyNumberFormat="1" applyFont="1" applyBorder="1" applyAlignment="1" applyProtection="1">
      <alignment vertical="center"/>
      <protection locked="0"/>
    </xf>
    <xf numFmtId="0" fontId="27" fillId="0" borderId="0" xfId="0" applyFont="1" applyAlignment="1" applyProtection="1">
      <alignment horizontal="center"/>
      <protection locked="0"/>
    </xf>
    <xf numFmtId="166" fontId="22" fillId="0" borderId="8" xfId="0" applyNumberFormat="1" applyFont="1" applyBorder="1" applyAlignment="1" applyProtection="1">
      <alignment horizontal="center"/>
      <protection hidden="1"/>
    </xf>
    <xf numFmtId="49" fontId="27" fillId="0" borderId="0" xfId="0" applyNumberFormat="1" applyFont="1" applyAlignment="1" applyProtection="1">
      <alignment horizontal="center"/>
      <protection locked="0"/>
    </xf>
    <xf numFmtId="3" fontId="22" fillId="2" borderId="7" xfId="0" applyNumberFormat="1" applyFont="1" applyFill="1" applyBorder="1" applyAlignment="1" applyProtection="1">
      <alignment horizontal="left" vertical="center" indent="1"/>
      <protection locked="0"/>
    </xf>
    <xf numFmtId="3" fontId="0" fillId="0" borderId="7" xfId="0" applyNumberFormat="1" applyBorder="1" applyAlignment="1" applyProtection="1">
      <alignment horizontal="left" vertical="center" indent="1"/>
      <protection locked="0"/>
    </xf>
    <xf numFmtId="0" fontId="29" fillId="0" borderId="5" xfId="0" applyFont="1" applyBorder="1" applyAlignment="1" applyProtection="1">
      <alignment vertical="center"/>
      <protection locked="0"/>
    </xf>
    <xf numFmtId="0" fontId="29" fillId="0" borderId="9" xfId="0" applyFont="1" applyBorder="1" applyAlignment="1" applyProtection="1">
      <alignment vertical="center"/>
      <protection locked="0"/>
    </xf>
    <xf numFmtId="0" fontId="0" fillId="0" borderId="6" xfId="0" applyBorder="1" applyAlignment="1" applyProtection="1">
      <alignment vertical="center"/>
      <protection locked="0"/>
    </xf>
    <xf numFmtId="49" fontId="27" fillId="0" borderId="4" xfId="0" applyNumberFormat="1" applyFont="1" applyBorder="1" applyAlignment="1" applyProtection="1">
      <alignment horizontal="left" wrapText="1"/>
      <protection locked="0"/>
    </xf>
    <xf numFmtId="0" fontId="25" fillId="0" borderId="5" xfId="0" applyFont="1" applyBorder="1" applyAlignment="1" applyProtection="1">
      <alignment horizontal="left" vertical="center" indent="1"/>
      <protection locked="0"/>
    </xf>
    <xf numFmtId="0" fontId="25" fillId="0" borderId="6" xfId="0" applyFont="1" applyBorder="1" applyAlignment="1" applyProtection="1">
      <alignment horizontal="left" vertical="center" indent="1"/>
      <protection locked="0"/>
    </xf>
    <xf numFmtId="1" fontId="25" fillId="0" borderId="5" xfId="0" applyNumberFormat="1" applyFont="1" applyBorder="1" applyAlignment="1" applyProtection="1">
      <alignment horizontal="left" vertical="center" indent="1"/>
      <protection locked="0"/>
    </xf>
    <xf numFmtId="0" fontId="25" fillId="0" borderId="5" xfId="0" applyFont="1" applyBorder="1" applyAlignment="1" applyProtection="1">
      <alignment horizontal="left" indent="1"/>
      <protection locked="0"/>
    </xf>
    <xf numFmtId="0" fontId="25" fillId="0" borderId="9" xfId="0" applyFont="1" applyBorder="1" applyAlignment="1" applyProtection="1">
      <alignment horizontal="left" indent="1"/>
      <protection locked="0"/>
    </xf>
    <xf numFmtId="0" fontId="25" fillId="0" borderId="6" xfId="0" applyFont="1" applyBorder="1" applyAlignment="1" applyProtection="1">
      <alignment horizontal="left" indent="1"/>
      <protection locked="0"/>
    </xf>
    <xf numFmtId="1" fontId="25" fillId="0" borderId="5" xfId="0" applyNumberFormat="1" applyFont="1" applyBorder="1" applyAlignment="1" applyProtection="1">
      <alignment horizontal="left" indent="1"/>
      <protection locked="0"/>
    </xf>
    <xf numFmtId="4" fontId="25" fillId="0" borderId="5" xfId="0" applyNumberFormat="1" applyFont="1" applyBorder="1" applyAlignment="1" applyProtection="1">
      <alignment horizontal="center" vertical="center"/>
      <protection hidden="1"/>
    </xf>
    <xf numFmtId="0" fontId="25" fillId="0" borderId="6" xfId="0" applyFont="1" applyBorder="1" applyAlignment="1">
      <alignment horizontal="center" vertical="center"/>
    </xf>
    <xf numFmtId="0" fontId="22" fillId="0" borderId="8" xfId="0" applyFont="1" applyBorder="1" applyAlignment="1">
      <alignment horizontal="left" vertical="center" indent="1"/>
    </xf>
    <xf numFmtId="0" fontId="22" fillId="0" borderId="8" xfId="0" applyFont="1" applyBorder="1" applyAlignment="1" applyProtection="1">
      <alignment horizontal="left" indent="1"/>
      <protection hidden="1"/>
    </xf>
    <xf numFmtId="4" fontId="24" fillId="0" borderId="7" xfId="0" applyNumberFormat="1" applyFont="1" applyBorder="1" applyAlignment="1" applyProtection="1">
      <alignment horizontal="center" vertical="center"/>
      <protection locked="0"/>
    </xf>
    <xf numFmtId="4" fontId="25" fillId="0" borderId="7" xfId="0" applyNumberFormat="1" applyFont="1" applyBorder="1" applyAlignment="1" applyProtection="1">
      <alignment horizontal="center" vertical="center"/>
      <protection locked="0"/>
    </xf>
    <xf numFmtId="4" fontId="25" fillId="0" borderId="7" xfId="0" applyNumberFormat="1" applyFont="1" applyBorder="1" applyAlignment="1" applyProtection="1">
      <alignment horizontal="center" vertical="center"/>
      <protection hidden="1"/>
    </xf>
    <xf numFmtId="0" fontId="25" fillId="0" borderId="7" xfId="0" applyFont="1" applyBorder="1" applyAlignment="1">
      <alignment horizontal="center" vertical="center"/>
    </xf>
    <xf numFmtId="49" fontId="24" fillId="0" borderId="5" xfId="0" applyNumberFormat="1" applyFont="1" applyBorder="1" applyAlignment="1" applyProtection="1">
      <alignment horizontal="left" vertical="center"/>
      <protection locked="0"/>
    </xf>
    <xf numFmtId="49" fontId="24" fillId="0" borderId="9" xfId="0" applyNumberFormat="1" applyFont="1" applyBorder="1" applyAlignment="1" applyProtection="1">
      <alignment horizontal="left" vertical="center"/>
      <protection locked="0"/>
    </xf>
    <xf numFmtId="49" fontId="24" fillId="0" borderId="6" xfId="0" applyNumberFormat="1" applyFont="1" applyBorder="1" applyAlignment="1" applyProtection="1">
      <alignment vertical="center"/>
      <protection locked="0"/>
    </xf>
    <xf numFmtId="0" fontId="26" fillId="0" borderId="41" xfId="0" applyFont="1" applyBorder="1" applyAlignment="1" applyProtection="1">
      <alignment horizontal="left" vertical="center" indent="1"/>
      <protection locked="0"/>
    </xf>
    <xf numFmtId="0" fontId="26" fillId="0" borderId="0" xfId="0" applyFont="1" applyAlignment="1" applyProtection="1">
      <alignment horizontal="left" vertical="center" indent="1"/>
      <protection locked="0"/>
    </xf>
    <xf numFmtId="0" fontId="26" fillId="0" borderId="42" xfId="0" applyFont="1" applyBorder="1" applyAlignment="1" applyProtection="1">
      <alignment horizontal="left" vertical="center" indent="1"/>
      <protection locked="0"/>
    </xf>
    <xf numFmtId="49" fontId="27" fillId="0" borderId="5" xfId="0" applyNumberFormat="1" applyFont="1" applyBorder="1" applyAlignment="1" applyProtection="1">
      <alignment horizontal="left" vertical="center"/>
      <protection locked="0"/>
    </xf>
    <xf numFmtId="49" fontId="27" fillId="0" borderId="9" xfId="0" applyNumberFormat="1" applyFont="1" applyBorder="1" applyAlignment="1" applyProtection="1">
      <alignment horizontal="left" vertical="center"/>
      <protection locked="0"/>
    </xf>
    <xf numFmtId="49" fontId="27" fillId="0" borderId="6" xfId="0" applyNumberFormat="1" applyFont="1" applyBorder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 vertical="center" indent="1"/>
      <protection locked="0"/>
    </xf>
    <xf numFmtId="0" fontId="0" fillId="0" borderId="42" xfId="0" applyBorder="1" applyAlignment="1" applyProtection="1">
      <alignment horizontal="left" vertical="center" indent="1"/>
      <protection locked="0"/>
    </xf>
    <xf numFmtId="0" fontId="19" fillId="0" borderId="41" xfId="0" applyFont="1" applyBorder="1" applyAlignment="1" applyProtection="1">
      <alignment horizontal="left" vertical="center" indent="1"/>
      <protection locked="0"/>
    </xf>
    <xf numFmtId="0" fontId="16" fillId="0" borderId="0" xfId="0" applyFont="1" applyAlignment="1" applyProtection="1">
      <alignment horizontal="left" vertical="center" indent="1"/>
      <protection locked="0"/>
    </xf>
    <xf numFmtId="0" fontId="16" fillId="0" borderId="42" xfId="0" applyFont="1" applyBorder="1" applyAlignment="1" applyProtection="1">
      <alignment horizontal="left" vertical="center" indent="1"/>
      <protection locked="0"/>
    </xf>
    <xf numFmtId="49" fontId="25" fillId="0" borderId="44" xfId="0" applyNumberFormat="1" applyFont="1" applyBorder="1" applyAlignment="1" applyProtection="1">
      <alignment vertical="center"/>
      <protection locked="0"/>
    </xf>
    <xf numFmtId="49" fontId="24" fillId="0" borderId="48" xfId="0" applyNumberFormat="1" applyFont="1" applyBorder="1" applyAlignment="1" applyProtection="1">
      <alignment horizontal="center" vertical="center"/>
      <protection locked="0"/>
    </xf>
    <xf numFmtId="0" fontId="21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49" fontId="25" fillId="0" borderId="47" xfId="0" applyNumberFormat="1" applyFont="1" applyBorder="1" applyAlignment="1" applyProtection="1">
      <alignment horizontal="center" vertical="center"/>
      <protection locked="0"/>
    </xf>
    <xf numFmtId="4" fontId="24" fillId="0" borderId="21" xfId="0" applyNumberFormat="1" applyFont="1" applyBorder="1" applyAlignment="1" applyProtection="1">
      <alignment horizontal="center" vertical="center"/>
      <protection locked="0"/>
    </xf>
    <xf numFmtId="4" fontId="24" fillId="0" borderId="44" xfId="0" applyNumberFormat="1" applyFont="1" applyBorder="1" applyAlignment="1" applyProtection="1">
      <alignment horizontal="center" vertical="center"/>
      <protection locked="0"/>
    </xf>
    <xf numFmtId="0" fontId="10" fillId="0" borderId="0" xfId="0" applyFont="1" applyAlignment="1">
      <alignment vertical="center"/>
    </xf>
    <xf numFmtId="0" fontId="0" fillId="0" borderId="0" xfId="0" applyAlignment="1">
      <alignment vertical="center"/>
    </xf>
    <xf numFmtId="166" fontId="25" fillId="0" borderId="49" xfId="2" applyNumberFormat="1" applyFont="1" applyBorder="1" applyAlignment="1" applyProtection="1">
      <alignment horizontal="center" vertical="center"/>
      <protection locked="0"/>
    </xf>
    <xf numFmtId="3" fontId="25" fillId="0" borderId="46" xfId="0" applyNumberFormat="1" applyFont="1" applyBorder="1" applyAlignment="1" applyProtection="1">
      <alignment horizontal="center" vertical="center"/>
      <protection locked="0"/>
    </xf>
    <xf numFmtId="49" fontId="24" fillId="0" borderId="50" xfId="0" applyNumberFormat="1" applyFont="1" applyBorder="1" applyAlignment="1" applyProtection="1">
      <alignment horizontal="center" vertical="center"/>
      <protection locked="0"/>
    </xf>
    <xf numFmtId="49" fontId="24" fillId="0" borderId="45" xfId="0" applyNumberFormat="1" applyFont="1" applyBorder="1" applyAlignment="1" applyProtection="1">
      <alignment horizontal="center" vertical="center"/>
      <protection locked="0"/>
    </xf>
    <xf numFmtId="14" fontId="25" fillId="0" borderId="45" xfId="0" applyNumberFormat="1" applyFont="1" applyBorder="1" applyAlignment="1" applyProtection="1">
      <alignment horizontal="center" vertical="center"/>
      <protection locked="0"/>
    </xf>
    <xf numFmtId="0" fontId="25" fillId="0" borderId="45" xfId="0" applyFont="1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right"/>
    </xf>
    <xf numFmtId="14" fontId="24" fillId="0" borderId="50" xfId="0" applyNumberFormat="1" applyFont="1" applyBorder="1" applyAlignment="1" applyProtection="1">
      <alignment horizontal="center" vertical="center"/>
      <protection locked="0"/>
    </xf>
    <xf numFmtId="0" fontId="21" fillId="0" borderId="0" xfId="0" applyFont="1" applyAlignment="1">
      <alignment horizontal="left" vertical="center"/>
    </xf>
    <xf numFmtId="0" fontId="21" fillId="0" borderId="10" xfId="0" applyFont="1" applyBorder="1" applyAlignment="1">
      <alignment horizontal="left" vertical="center"/>
    </xf>
    <xf numFmtId="49" fontId="27" fillId="0" borderId="21" xfId="0" applyNumberFormat="1" applyFont="1" applyBorder="1" applyAlignment="1" applyProtection="1">
      <alignment horizontal="left" vertical="center"/>
      <protection locked="0"/>
    </xf>
    <xf numFmtId="49" fontId="27" fillId="0" borderId="44" xfId="0" applyNumberFormat="1" applyFont="1" applyBorder="1" applyAlignment="1" applyProtection="1">
      <alignment horizontal="left" vertical="center"/>
      <protection locked="0"/>
    </xf>
    <xf numFmtId="0" fontId="27" fillId="0" borderId="0" xfId="0" applyFont="1" applyAlignment="1" applyProtection="1">
      <alignment horizontal="right" vertical="center"/>
      <protection locked="0"/>
    </xf>
    <xf numFmtId="0" fontId="25" fillId="0" borderId="0" xfId="0" applyFont="1" applyAlignment="1" applyProtection="1">
      <alignment horizontal="right"/>
      <protection hidden="1"/>
    </xf>
    <xf numFmtId="0" fontId="25" fillId="0" borderId="10" xfId="0" applyFont="1" applyBorder="1" applyAlignment="1" applyProtection="1">
      <alignment horizontal="right"/>
      <protection hidden="1"/>
    </xf>
    <xf numFmtId="0" fontId="24" fillId="0" borderId="0" xfId="0" applyFont="1" applyAlignment="1" applyProtection="1">
      <alignment horizontal="right" vertical="center" indent="1"/>
      <protection hidden="1"/>
    </xf>
    <xf numFmtId="0" fontId="24" fillId="0" borderId="10" xfId="0" applyFont="1" applyBorder="1" applyAlignment="1" applyProtection="1">
      <alignment horizontal="right" vertical="center" indent="1"/>
      <protection hidden="1"/>
    </xf>
    <xf numFmtId="0" fontId="26" fillId="0" borderId="38" xfId="0" applyFont="1" applyBorder="1" applyAlignment="1" applyProtection="1">
      <alignment horizontal="left" indent="1"/>
      <protection locked="0"/>
    </xf>
    <xf numFmtId="0" fontId="26" fillId="0" borderId="39" xfId="0" applyFont="1" applyBorder="1" applyAlignment="1" applyProtection="1">
      <alignment horizontal="left" indent="1"/>
      <protection locked="0"/>
    </xf>
    <xf numFmtId="0" fontId="26" fillId="0" borderId="40" xfId="0" applyFont="1" applyBorder="1" applyAlignment="1" applyProtection="1">
      <alignment horizontal="left" indent="1"/>
      <protection locked="0"/>
    </xf>
    <xf numFmtId="49" fontId="27" fillId="0" borderId="0" xfId="0" applyNumberFormat="1" applyFont="1" applyAlignment="1" applyProtection="1">
      <alignment horizontal="left"/>
      <protection locked="0"/>
    </xf>
    <xf numFmtId="0" fontId="22" fillId="0" borderId="8" xfId="0" applyFont="1" applyBorder="1" applyAlignment="1" applyProtection="1">
      <alignment horizontal="left" vertical="center" indent="1"/>
      <protection hidden="1"/>
    </xf>
    <xf numFmtId="49" fontId="25" fillId="0" borderId="7" xfId="0" applyNumberFormat="1" applyFont="1" applyBorder="1" applyAlignment="1" applyProtection="1">
      <alignment horizontal="left" vertical="center" indent="1"/>
      <protection locked="0"/>
    </xf>
    <xf numFmtId="0" fontId="27" fillId="0" borderId="0" xfId="0" applyFont="1" applyAlignment="1" applyProtection="1">
      <alignment horizontal="left"/>
      <protection locked="0"/>
    </xf>
    <xf numFmtId="3" fontId="22" fillId="0" borderId="7" xfId="0" applyNumberFormat="1" applyFont="1" applyBorder="1" applyAlignment="1">
      <alignment horizontal="left" vertical="center" indent="1"/>
    </xf>
    <xf numFmtId="3" fontId="25" fillId="0" borderId="7" xfId="0" applyNumberFormat="1" applyFont="1" applyBorder="1" applyAlignment="1">
      <alignment horizontal="left" vertical="center" indent="1"/>
    </xf>
    <xf numFmtId="3" fontId="18" fillId="0" borderId="7" xfId="0" applyNumberFormat="1" applyFont="1" applyBorder="1" applyAlignment="1">
      <alignment horizontal="left" vertical="center" indent="1"/>
    </xf>
    <xf numFmtId="0" fontId="22" fillId="0" borderId="0" xfId="0" applyFont="1" applyAlignment="1" applyProtection="1">
      <alignment vertical="center"/>
      <protection hidden="1"/>
    </xf>
    <xf numFmtId="0" fontId="25" fillId="0" borderId="0" xfId="0" applyFont="1" applyAlignment="1">
      <alignment vertical="center"/>
    </xf>
    <xf numFmtId="49" fontId="24" fillId="0" borderId="7" xfId="0" applyNumberFormat="1" applyFont="1" applyBorder="1" applyAlignment="1" applyProtection="1">
      <alignment horizontal="left" vertical="center"/>
      <protection locked="0"/>
    </xf>
    <xf numFmtId="49" fontId="25" fillId="0" borderId="7" xfId="0" applyNumberFormat="1" applyFont="1" applyBorder="1" applyAlignment="1" applyProtection="1">
      <alignment vertical="center"/>
      <protection locked="0"/>
    </xf>
    <xf numFmtId="0" fontId="25" fillId="0" borderId="7" xfId="0" applyFont="1" applyBorder="1" applyAlignment="1" applyProtection="1">
      <alignment vertical="center"/>
      <protection locked="0"/>
    </xf>
    <xf numFmtId="0" fontId="24" fillId="0" borderId="0" xfId="0" applyFont="1" applyAlignment="1" applyProtection="1">
      <alignment horizontal="right"/>
      <protection hidden="1"/>
    </xf>
    <xf numFmtId="0" fontId="25" fillId="0" borderId="0" xfId="0" applyFont="1" applyAlignment="1" applyProtection="1">
      <alignment horizontal="right" vertical="center" indent="1"/>
      <protection hidden="1"/>
    </xf>
    <xf numFmtId="0" fontId="25" fillId="0" borderId="10" xfId="0" applyFont="1" applyBorder="1" applyAlignment="1" applyProtection="1">
      <alignment horizontal="right" vertical="center" indent="1"/>
      <protection hidden="1"/>
    </xf>
    <xf numFmtId="14" fontId="25" fillId="0" borderId="7" xfId="0" applyNumberFormat="1" applyFont="1" applyBorder="1" applyAlignment="1" applyProtection="1">
      <alignment horizontal="center" vertical="center"/>
      <protection locked="0"/>
    </xf>
    <xf numFmtId="0" fontId="25" fillId="0" borderId="7" xfId="0" applyFont="1" applyBorder="1" applyAlignment="1" applyProtection="1">
      <alignment horizontal="center" vertical="center"/>
      <protection locked="0"/>
    </xf>
    <xf numFmtId="14" fontId="0" fillId="0" borderId="0" xfId="0" applyNumberForma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13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20" fillId="0" borderId="0" xfId="0" applyFon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67" fontId="0" fillId="0" borderId="0" xfId="0" applyNumberForma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13" fillId="0" borderId="0" xfId="0" applyFont="1" applyAlignment="1">
      <alignment vertical="center"/>
    </xf>
    <xf numFmtId="0" fontId="25" fillId="0" borderId="0" xfId="0" applyFont="1" applyAlignment="1" applyProtection="1">
      <alignment horizontal="right" vertical="center"/>
      <protection hidden="1"/>
    </xf>
    <xf numFmtId="0" fontId="13" fillId="0" borderId="0" xfId="0" applyFont="1" applyAlignment="1">
      <alignment vertical="center" wrapText="1"/>
    </xf>
    <xf numFmtId="0" fontId="21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4" fontId="34" fillId="3" borderId="7" xfId="0" applyNumberFormat="1" applyFont="1" applyFill="1" applyBorder="1" applyAlignment="1" applyProtection="1">
      <alignment horizontal="right" vertical="center" indent="1"/>
      <protection hidden="1"/>
    </xf>
    <xf numFmtId="49" fontId="24" fillId="0" borderId="7" xfId="0" applyNumberFormat="1" applyFont="1" applyBorder="1" applyAlignment="1" applyProtection="1">
      <alignment horizontal="center" vertical="center"/>
      <protection locked="0"/>
    </xf>
    <xf numFmtId="166" fontId="24" fillId="0" borderId="7" xfId="0" applyNumberFormat="1" applyFont="1" applyBorder="1" applyAlignment="1" applyProtection="1">
      <alignment horizontal="center" vertical="center"/>
      <protection locked="0"/>
    </xf>
    <xf numFmtId="49" fontId="24" fillId="0" borderId="7" xfId="2" applyNumberFormat="1" applyFont="1" applyBorder="1" applyAlignment="1" applyProtection="1">
      <alignment horizontal="center" vertical="center"/>
      <protection locked="0"/>
    </xf>
    <xf numFmtId="3" fontId="24" fillId="0" borderId="7" xfId="2" applyNumberFormat="1" applyFont="1" applyBorder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horizontal="left" vertical="center" indent="1"/>
      <protection locked="0"/>
    </xf>
    <xf numFmtId="0" fontId="13" fillId="0" borderId="42" xfId="0" applyFont="1" applyBorder="1" applyAlignment="1" applyProtection="1">
      <alignment horizontal="left" vertical="center" indent="1"/>
      <protection locked="0"/>
    </xf>
    <xf numFmtId="0" fontId="29" fillId="0" borderId="7" xfId="0" applyFont="1" applyBorder="1" applyAlignment="1" applyProtection="1">
      <alignment vertical="center"/>
      <protection locked="0"/>
    </xf>
    <xf numFmtId="0" fontId="22" fillId="0" borderId="7" xfId="0" applyFont="1" applyBorder="1" applyAlignment="1" applyProtection="1">
      <alignment vertical="center"/>
      <protection locked="0"/>
    </xf>
    <xf numFmtId="14" fontId="24" fillId="0" borderId="7" xfId="0" applyNumberFormat="1" applyFont="1" applyBorder="1" applyAlignment="1" applyProtection="1">
      <alignment horizontal="center" vertical="center"/>
      <protection locked="0"/>
    </xf>
    <xf numFmtId="0" fontId="25" fillId="0" borderId="0" xfId="0" applyFont="1" applyAlignment="1">
      <alignment horizontal="center" vertical="center"/>
    </xf>
    <xf numFmtId="0" fontId="25" fillId="0" borderId="0" xfId="0" applyFont="1"/>
    <xf numFmtId="166" fontId="46" fillId="0" borderId="8" xfId="0" applyNumberFormat="1" applyFont="1" applyBorder="1" applyAlignment="1" applyProtection="1">
      <alignment horizontal="center" vertical="center"/>
      <protection hidden="1"/>
    </xf>
    <xf numFmtId="0" fontId="16" fillId="0" borderId="0" xfId="0" applyFont="1" applyAlignment="1">
      <alignment horizontal="center"/>
    </xf>
    <xf numFmtId="0" fontId="43" fillId="4" borderId="45" xfId="0" applyFont="1" applyFill="1" applyBorder="1" applyAlignment="1">
      <alignment vertical="center"/>
    </xf>
    <xf numFmtId="0" fontId="43" fillId="4" borderId="45" xfId="0" applyFont="1" applyFill="1" applyBorder="1" applyAlignment="1">
      <alignment vertical="center" wrapText="1"/>
    </xf>
    <xf numFmtId="0" fontId="43" fillId="4" borderId="48" xfId="0" applyFont="1" applyFill="1" applyBorder="1" applyAlignment="1">
      <alignment vertical="center"/>
    </xf>
    <xf numFmtId="0" fontId="43" fillId="4" borderId="46" xfId="0" applyFont="1" applyFill="1" applyBorder="1" applyAlignment="1">
      <alignment vertical="center"/>
    </xf>
    <xf numFmtId="0" fontId="43" fillId="4" borderId="46" xfId="0" applyFont="1" applyFill="1" applyBorder="1" applyAlignment="1">
      <alignment horizontal="left" vertical="center"/>
    </xf>
    <xf numFmtId="0" fontId="43" fillId="4" borderId="49" xfId="0" applyFont="1" applyFill="1" applyBorder="1" applyAlignment="1">
      <alignment horizontal="left" vertical="center"/>
    </xf>
    <xf numFmtId="0" fontId="47" fillId="4" borderId="5" xfId="0" applyFont="1" applyFill="1" applyBorder="1" applyAlignment="1">
      <alignment vertical="center"/>
    </xf>
    <xf numFmtId="0" fontId="1" fillId="4" borderId="9" xfId="0" applyFont="1" applyFill="1" applyBorder="1"/>
    <xf numFmtId="0" fontId="1" fillId="4" borderId="6" xfId="0" applyFont="1" applyFill="1" applyBorder="1"/>
    <xf numFmtId="0" fontId="44" fillId="4" borderId="19" xfId="0" applyFont="1" applyFill="1" applyBorder="1" applyAlignment="1">
      <alignment horizontal="left" vertical="center" wrapText="1"/>
    </xf>
    <xf numFmtId="0" fontId="44" fillId="4" borderId="24" xfId="0" applyFont="1" applyFill="1" applyBorder="1" applyAlignment="1">
      <alignment horizontal="left" vertical="center" wrapText="1"/>
    </xf>
    <xf numFmtId="0" fontId="44" fillId="4" borderId="33" xfId="0" applyFont="1" applyFill="1" applyBorder="1" applyAlignment="1">
      <alignment horizontal="left" vertical="center" wrapText="1"/>
    </xf>
    <xf numFmtId="0" fontId="44" fillId="4" borderId="35" xfId="0" applyFont="1" applyFill="1" applyBorder="1" applyAlignment="1">
      <alignment horizontal="center" vertical="center" wrapText="1"/>
    </xf>
    <xf numFmtId="0" fontId="44" fillId="4" borderId="33" xfId="0" applyFont="1" applyFill="1" applyBorder="1" applyAlignment="1">
      <alignment horizontal="center" vertical="center" wrapText="1"/>
    </xf>
    <xf numFmtId="0" fontId="44" fillId="4" borderId="37" xfId="0" applyFont="1" applyFill="1" applyBorder="1" applyAlignment="1">
      <alignment horizontal="center" vertical="center" wrapText="1"/>
    </xf>
    <xf numFmtId="0" fontId="44" fillId="4" borderId="29" xfId="0" applyFont="1" applyFill="1" applyBorder="1" applyAlignment="1">
      <alignment horizontal="center" vertical="center" wrapText="1"/>
    </xf>
    <xf numFmtId="0" fontId="44" fillId="4" borderId="15" xfId="0" applyFont="1" applyFill="1" applyBorder="1" applyAlignment="1">
      <alignment horizontal="left" vertical="center" wrapText="1"/>
    </xf>
    <xf numFmtId="0" fontId="44" fillId="4" borderId="16" xfId="0" applyFont="1" applyFill="1" applyBorder="1" applyAlignment="1">
      <alignment horizontal="left" vertical="center" wrapText="1"/>
    </xf>
    <xf numFmtId="0" fontId="44" fillId="4" borderId="34" xfId="0" applyFont="1" applyFill="1" applyBorder="1" applyAlignment="1">
      <alignment horizontal="left" vertical="center" wrapText="1"/>
    </xf>
    <xf numFmtId="0" fontId="44" fillId="4" borderId="36" xfId="0" applyFont="1" applyFill="1" applyBorder="1" applyAlignment="1">
      <alignment horizontal="center" vertical="center" wrapText="1"/>
    </xf>
    <xf numFmtId="0" fontId="44" fillId="4" borderId="34" xfId="0" applyFont="1" applyFill="1" applyBorder="1" applyAlignment="1">
      <alignment horizontal="center" vertical="center" wrapText="1"/>
    </xf>
    <xf numFmtId="0" fontId="44" fillId="4" borderId="25" xfId="0" applyFont="1" applyFill="1" applyBorder="1" applyAlignment="1">
      <alignment horizontal="center" vertical="center" wrapText="1"/>
    </xf>
    <xf numFmtId="0" fontId="48" fillId="4" borderId="25" xfId="0" applyFont="1" applyFill="1" applyBorder="1" applyAlignment="1">
      <alignment horizontal="center" vertical="center" wrapText="1"/>
    </xf>
    <xf numFmtId="0" fontId="44" fillId="4" borderId="25" xfId="0" applyFont="1" applyFill="1" applyBorder="1" applyAlignment="1">
      <alignment horizontal="center" vertical="center" wrapText="1"/>
    </xf>
    <xf numFmtId="0" fontId="44" fillId="4" borderId="27" xfId="0" applyFont="1" applyFill="1" applyBorder="1" applyAlignment="1">
      <alignment horizontal="center" vertical="center" wrapText="1"/>
    </xf>
    <xf numFmtId="4" fontId="44" fillId="4" borderId="7" xfId="0" applyNumberFormat="1" applyFont="1" applyFill="1" applyBorder="1" applyAlignment="1" applyProtection="1">
      <alignment horizontal="center" vertical="center"/>
      <protection hidden="1"/>
    </xf>
    <xf numFmtId="0" fontId="49" fillId="4" borderId="7" xfId="0" applyFont="1" applyFill="1" applyBorder="1" applyAlignment="1">
      <alignment vertical="center"/>
    </xf>
    <xf numFmtId="0" fontId="46" fillId="4" borderId="7" xfId="0" applyFont="1" applyFill="1" applyBorder="1" applyAlignment="1">
      <alignment horizontal="center" vertical="center"/>
    </xf>
    <xf numFmtId="1" fontId="46" fillId="4" borderId="7" xfId="0" applyNumberFormat="1" applyFont="1" applyFill="1" applyBorder="1" applyAlignment="1">
      <alignment horizontal="center" vertical="center"/>
    </xf>
    <xf numFmtId="0" fontId="43" fillId="4" borderId="7" xfId="0" applyFont="1" applyFill="1" applyBorder="1" applyAlignment="1">
      <alignment vertical="center"/>
    </xf>
    <xf numFmtId="0" fontId="43" fillId="4" borderId="7" xfId="0" applyFont="1" applyFill="1" applyBorder="1" applyAlignment="1">
      <alignment vertical="center" wrapText="1"/>
    </xf>
    <xf numFmtId="0" fontId="43" fillId="4" borderId="7" xfId="0" applyFont="1" applyFill="1" applyBorder="1" applyAlignment="1">
      <alignment horizontal="left" vertical="center"/>
    </xf>
    <xf numFmtId="0" fontId="43" fillId="4" borderId="4" xfId="0" applyFont="1" applyFill="1" applyBorder="1" applyAlignment="1">
      <alignment horizontal="left" vertical="center"/>
    </xf>
    <xf numFmtId="0" fontId="21" fillId="4" borderId="7" xfId="0" applyFont="1" applyFill="1" applyBorder="1" applyAlignment="1">
      <alignment vertical="center"/>
    </xf>
    <xf numFmtId="0" fontId="21" fillId="4" borderId="7" xfId="0" applyFont="1" applyFill="1" applyBorder="1"/>
    <xf numFmtId="0" fontId="21" fillId="4" borderId="7" xfId="0" applyFont="1" applyFill="1" applyBorder="1" applyAlignment="1">
      <alignment horizontal="center" vertical="center" wrapText="1"/>
    </xf>
    <xf numFmtId="0" fontId="21" fillId="4" borderId="7" xfId="0" applyFont="1" applyFill="1" applyBorder="1" applyAlignment="1">
      <alignment horizontal="center" vertical="center"/>
    </xf>
    <xf numFmtId="1" fontId="22" fillId="4" borderId="7" xfId="0" applyNumberFormat="1" applyFont="1" applyFill="1" applyBorder="1" applyAlignment="1">
      <alignment horizontal="center" vertical="center"/>
    </xf>
    <xf numFmtId="0" fontId="22" fillId="4" borderId="7" xfId="0" applyFont="1" applyFill="1" applyBorder="1" applyAlignment="1">
      <alignment horizontal="center" vertical="center"/>
    </xf>
  </cellXfs>
  <cellStyles count="3">
    <cellStyle name="Hyperlinkki" xfId="1" builtinId="8"/>
    <cellStyle name="Normaali" xfId="0" builtinId="0"/>
    <cellStyle name="Prosenttia" xfId="2" builtinId="5"/>
  </cellStyles>
  <dxfs count="0"/>
  <tableStyles count="0" defaultTableStyle="TableStyleMedium9" defaultPivotStyle="PivotStyleLight16"/>
  <colors>
    <mruColors>
      <color rgb="FF0152A1"/>
      <color rgb="FF01523D"/>
      <color rgb="FF0054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#'Handel inkl. Moms '!A1"/><Relationship Id="rId1" Type="http://schemas.openxmlformats.org/officeDocument/2006/relationships/hyperlink" Target="#'Allm&#228;n Moms 0 %'!A1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hyperlink" Target="#'Bankgirofaktura-kontantbetal.'!A1"/><Relationship Id="rId1" Type="http://schemas.openxmlformats.org/officeDocument/2006/relationships/hyperlink" Target="#'Handel inkl. Moms '!A1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hyperlink" Target="#'Bankgirofaktura-kontantbetal.'!A1"/><Relationship Id="rId1" Type="http://schemas.openxmlformats.org/officeDocument/2006/relationships/hyperlink" Target="#'Allm&#228;n Moms 0 %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556261</xdr:colOff>
      <xdr:row>3</xdr:row>
      <xdr:rowOff>83820</xdr:rowOff>
    </xdr:from>
    <xdr:to>
      <xdr:col>16</xdr:col>
      <xdr:colOff>129541</xdr:colOff>
      <xdr:row>16</xdr:row>
      <xdr:rowOff>74294</xdr:rowOff>
    </xdr:to>
    <xdr:sp macro="" textlink="">
      <xdr:nvSpPr>
        <xdr:cNvPr id="8" name="Vuokaaviosymboli: Dokumentti 7">
          <a:extLst>
            <a:ext uri="{FF2B5EF4-FFF2-40B4-BE49-F238E27FC236}">
              <a16:creationId xmlns:a16="http://schemas.microsoft.com/office/drawing/2014/main" id="{A8A0AC1F-D88D-4425-B445-89F11796CA21}"/>
            </a:ext>
          </a:extLst>
        </xdr:cNvPr>
        <xdr:cNvSpPr/>
      </xdr:nvSpPr>
      <xdr:spPr>
        <a:xfrm>
          <a:off x="7208521" y="701040"/>
          <a:ext cx="2621280" cy="2177414"/>
        </a:xfrm>
        <a:prstGeom prst="flowChartDocument">
          <a:avLst/>
        </a:prstGeom>
        <a:solidFill>
          <a:srgbClr val="FFC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/>
          <a:r>
            <a:rPr lang="fi-FI" sz="1200" b="1">
              <a:solidFill>
                <a:sysClr val="windowText" lastClr="000000"/>
              </a:solidFill>
            </a:rPr>
            <a:t>BANKGIROFAKTURA/KONTANT-BETALNING</a:t>
          </a:r>
        </a:p>
        <a:p>
          <a:pPr algn="l"/>
          <a:endParaRPr lang="fi-FI" sz="1400">
            <a:solidFill>
              <a:sysClr val="windowText" lastClr="000000"/>
            </a:solidFill>
          </a:endParaRPr>
        </a:p>
        <a:p>
          <a:pPr algn="l"/>
          <a:r>
            <a:rPr lang="fi-FI" sz="1100">
              <a:solidFill>
                <a:sysClr val="windowText" lastClr="000000"/>
              </a:solidFill>
            </a:rPr>
            <a:t>För konsument- och</a:t>
          </a:r>
          <a:r>
            <a:rPr lang="fi-FI" sz="1100" baseline="0">
              <a:solidFill>
                <a:sysClr val="windowText" lastClr="000000"/>
              </a:solidFill>
            </a:rPr>
            <a:t> företagsfakturering också vid kontantbetalning.</a:t>
          </a:r>
          <a:endParaRPr lang="fi-FI" sz="105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12</xdr:col>
      <xdr:colOff>152400</xdr:colOff>
      <xdr:row>18</xdr:row>
      <xdr:rowOff>21771</xdr:rowOff>
    </xdr:from>
    <xdr:to>
      <xdr:col>15</xdr:col>
      <xdr:colOff>172971</xdr:colOff>
      <xdr:row>20</xdr:row>
      <xdr:rowOff>165686</xdr:rowOff>
    </xdr:to>
    <xdr:sp macro="" textlink="">
      <xdr:nvSpPr>
        <xdr:cNvPr id="3" name="Suorakulmio: Pyöristetyt kulmat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1AAECB9-3C49-4BF7-AA57-DE3E13CDF275}"/>
            </a:ext>
          </a:extLst>
        </xdr:cNvPr>
        <xdr:cNvSpPr/>
      </xdr:nvSpPr>
      <xdr:spPr>
        <a:xfrm>
          <a:off x="7696200" y="3194957"/>
          <a:ext cx="1980000" cy="612000"/>
        </a:xfrm>
        <a:prstGeom prst="roundRect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i-FI" sz="1100" b="1"/>
            <a:t>ALLMÄN FAKTURA</a:t>
          </a:r>
        </a:p>
        <a:p>
          <a:pPr algn="ctr"/>
          <a:r>
            <a:rPr lang="fi-FI" sz="1100" b="1"/>
            <a:t>- moms 0 %</a:t>
          </a:r>
        </a:p>
      </xdr:txBody>
    </xdr:sp>
    <xdr:clientData/>
  </xdr:twoCellAnchor>
  <xdr:twoCellAnchor>
    <xdr:from>
      <xdr:col>12</xdr:col>
      <xdr:colOff>168729</xdr:colOff>
      <xdr:row>21</xdr:row>
      <xdr:rowOff>146957</xdr:rowOff>
    </xdr:from>
    <xdr:to>
      <xdr:col>15</xdr:col>
      <xdr:colOff>189300</xdr:colOff>
      <xdr:row>24</xdr:row>
      <xdr:rowOff>56828</xdr:rowOff>
    </xdr:to>
    <xdr:sp macro="" textlink="">
      <xdr:nvSpPr>
        <xdr:cNvPr id="6" name="Suorakulmio: Pyöristetyt kulmat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2921879-85FA-42DA-96DB-F3A2232E3C15}"/>
            </a:ext>
          </a:extLst>
        </xdr:cNvPr>
        <xdr:cNvSpPr/>
      </xdr:nvSpPr>
      <xdr:spPr>
        <a:xfrm>
          <a:off x="7712529" y="4022271"/>
          <a:ext cx="1980000" cy="612000"/>
        </a:xfrm>
        <a:prstGeom prst="roundRect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i-FI" sz="1100" b="1"/>
            <a:t>FAKTURA HANDEL</a:t>
          </a:r>
        </a:p>
        <a:p>
          <a:pPr algn="ctr"/>
          <a:r>
            <a:rPr lang="fi-FI" sz="1100" b="1"/>
            <a:t>- inkl.</a:t>
          </a:r>
          <a:r>
            <a:rPr lang="fi-FI" sz="1100" b="1" baseline="0"/>
            <a:t> moms</a:t>
          </a:r>
          <a:endParaRPr lang="fi-FI" sz="1100" b="1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28576</xdr:colOff>
      <xdr:row>2</xdr:row>
      <xdr:rowOff>38101</xdr:rowOff>
    </xdr:from>
    <xdr:to>
      <xdr:col>16</xdr:col>
      <xdr:colOff>438165</xdr:colOff>
      <xdr:row>15</xdr:row>
      <xdr:rowOff>28576</xdr:rowOff>
    </xdr:to>
    <xdr:sp macro="" textlink="">
      <xdr:nvSpPr>
        <xdr:cNvPr id="8" name="Vuokaaviosymboli: Dokumentti 7">
          <a:extLst>
            <a:ext uri="{FF2B5EF4-FFF2-40B4-BE49-F238E27FC236}">
              <a16:creationId xmlns:a16="http://schemas.microsoft.com/office/drawing/2014/main" id="{26C16C52-CA44-4000-AEA5-043D3B39B707}"/>
            </a:ext>
          </a:extLst>
        </xdr:cNvPr>
        <xdr:cNvSpPr/>
      </xdr:nvSpPr>
      <xdr:spPr>
        <a:xfrm>
          <a:off x="7581901" y="361951"/>
          <a:ext cx="2838450" cy="2209800"/>
        </a:xfrm>
        <a:prstGeom prst="flowChartDocument">
          <a:avLst/>
        </a:prstGeom>
        <a:solidFill>
          <a:srgbClr val="FFC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180000" rtlCol="0" anchor="ctr"/>
        <a:lstStyle/>
        <a:p>
          <a:pPr algn="l"/>
          <a:endParaRPr lang="fi-FI" sz="1400" b="1">
            <a:solidFill>
              <a:sysClr val="windowText" lastClr="000000"/>
            </a:solidFill>
          </a:endParaRPr>
        </a:p>
        <a:p>
          <a:pPr algn="l"/>
          <a:r>
            <a:rPr lang="fi-FI" sz="1200" b="1">
              <a:solidFill>
                <a:sysClr val="windowText" lastClr="000000"/>
              </a:solidFill>
            </a:rPr>
            <a:t>ALLMÄN</a:t>
          </a:r>
          <a:r>
            <a:rPr lang="fi-FI" sz="1200" b="1" baseline="0">
              <a:solidFill>
                <a:sysClr val="windowText" lastClr="000000"/>
              </a:solidFill>
            </a:rPr>
            <a:t> FAKTURA FÖR INDUSTRI, PARTIHANDEL, BYGGNADSBRANSCHEN, ENTREPRENÖRER ETC. </a:t>
          </a:r>
          <a:endParaRPr lang="fi-FI" sz="1200" b="1">
            <a:solidFill>
              <a:sysClr val="windowText" lastClr="000000"/>
            </a:solidFill>
          </a:endParaRPr>
        </a:p>
        <a:p>
          <a:pPr algn="l"/>
          <a:endParaRPr lang="fi-FI" sz="1400" b="1">
            <a:solidFill>
              <a:sysClr val="windowText" lastClr="000000"/>
            </a:solidFill>
          </a:endParaRPr>
        </a:p>
        <a:p>
          <a:pPr algn="l"/>
          <a:endParaRPr lang="fi-FI" sz="1400">
            <a:solidFill>
              <a:sysClr val="windowText" lastClr="000000"/>
            </a:solidFill>
          </a:endParaRPr>
        </a:p>
      </xdr:txBody>
    </xdr:sp>
    <xdr:clientData fPrintsWithSheet="0"/>
  </xdr:twoCellAnchor>
  <xdr:twoCellAnchor>
    <xdr:from>
      <xdr:col>12</xdr:col>
      <xdr:colOff>119742</xdr:colOff>
      <xdr:row>17</xdr:row>
      <xdr:rowOff>92528</xdr:rowOff>
    </xdr:from>
    <xdr:to>
      <xdr:col>15</xdr:col>
      <xdr:colOff>140314</xdr:colOff>
      <xdr:row>21</xdr:row>
      <xdr:rowOff>2399</xdr:rowOff>
    </xdr:to>
    <xdr:sp macro="" textlink="">
      <xdr:nvSpPr>
        <xdr:cNvPr id="6" name="Suorakulmio: Pyöristetyt kulmat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03E8BC7-DDD5-4471-B65E-9E325FB0D70F}"/>
            </a:ext>
          </a:extLst>
        </xdr:cNvPr>
        <xdr:cNvSpPr/>
      </xdr:nvSpPr>
      <xdr:spPr>
        <a:xfrm>
          <a:off x="8098971" y="3053442"/>
          <a:ext cx="1980000" cy="612000"/>
        </a:xfrm>
        <a:prstGeom prst="roundRect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i-FI" sz="1100" b="1"/>
            <a:t>FAKTURA HANDEL</a:t>
          </a:r>
        </a:p>
      </xdr:txBody>
    </xdr:sp>
    <xdr:clientData/>
  </xdr:twoCellAnchor>
  <xdr:twoCellAnchor>
    <xdr:from>
      <xdr:col>12</xdr:col>
      <xdr:colOff>119743</xdr:colOff>
      <xdr:row>22</xdr:row>
      <xdr:rowOff>54428</xdr:rowOff>
    </xdr:from>
    <xdr:to>
      <xdr:col>15</xdr:col>
      <xdr:colOff>140315</xdr:colOff>
      <xdr:row>25</xdr:row>
      <xdr:rowOff>154800</xdr:rowOff>
    </xdr:to>
    <xdr:sp macro="" textlink="">
      <xdr:nvSpPr>
        <xdr:cNvPr id="9" name="Suorakulmio: Pyöristetyt kulmat 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3A75E59-F2AE-4267-83F2-516710ED1C14}"/>
            </a:ext>
          </a:extLst>
        </xdr:cNvPr>
        <xdr:cNvSpPr/>
      </xdr:nvSpPr>
      <xdr:spPr>
        <a:xfrm>
          <a:off x="8098972" y="3973285"/>
          <a:ext cx="1980000" cy="573901"/>
        </a:xfrm>
        <a:prstGeom prst="roundRect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i-FI" sz="11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BANKGIROFAKTURA</a:t>
          </a:r>
          <a:br>
            <a:rPr lang="fi-FI" sz="11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</a:br>
          <a:r>
            <a:rPr lang="fi-FI" sz="11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KONTANTBETALNINGEN</a:t>
          </a:r>
          <a:endParaRPr lang="fi-FI" b="1">
            <a:effectLst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588645</xdr:colOff>
      <xdr:row>1</xdr:row>
      <xdr:rowOff>133351</xdr:rowOff>
    </xdr:from>
    <xdr:to>
      <xdr:col>15</xdr:col>
      <xdr:colOff>542858</xdr:colOff>
      <xdr:row>17</xdr:row>
      <xdr:rowOff>7620</xdr:rowOff>
    </xdr:to>
    <xdr:sp macro="" textlink="">
      <xdr:nvSpPr>
        <xdr:cNvPr id="8" name="Vuokaaviosymboli: Dokumentti 7">
          <a:extLst>
            <a:ext uri="{FF2B5EF4-FFF2-40B4-BE49-F238E27FC236}">
              <a16:creationId xmlns:a16="http://schemas.microsoft.com/office/drawing/2014/main" id="{17B9A8CA-BD37-44D0-ADFE-46B7D37E3F84}"/>
            </a:ext>
          </a:extLst>
        </xdr:cNvPr>
        <xdr:cNvSpPr/>
      </xdr:nvSpPr>
      <xdr:spPr>
        <a:xfrm>
          <a:off x="7740015" y="300991"/>
          <a:ext cx="2396466" cy="2320289"/>
        </a:xfrm>
        <a:prstGeom prst="flowChartDocument">
          <a:avLst/>
        </a:prstGeom>
        <a:solidFill>
          <a:srgbClr val="FFC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r>
            <a:rPr lang="fi-FI" sz="1100" b="1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FAKTURA FÖR DETALJHANDEL</a:t>
          </a:r>
          <a:r>
            <a:rPr lang="fi-FI" sz="11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OCH KONSUMENTTJÄNSTER</a:t>
          </a:r>
          <a:endParaRPr lang="fi-FI">
            <a:solidFill>
              <a:sysClr val="windowText" lastClr="000000"/>
            </a:solidFill>
          </a:endParaRPr>
        </a:p>
        <a:p>
          <a:pPr fontAlgn="base"/>
          <a:endParaRPr lang="fi-FI" sz="1100" b="1" baseline="0">
            <a:solidFill>
              <a:sysClr val="windowText" lastClr="000000"/>
            </a:solidFill>
            <a:latin typeface="+mn-lt"/>
            <a:ea typeface="+mn-ea"/>
            <a:cs typeface="+mn-cs"/>
          </a:endParaRPr>
        </a:p>
        <a:p>
          <a:r>
            <a:rPr lang="fi-FI" sz="11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Företagen inom detaljhandels-branschen och konsumenttjänster fakturerar vanligen med priser inkl. Moms. </a:t>
          </a:r>
          <a:endParaRPr lang="fi-FI">
            <a:solidFill>
              <a:sysClr val="windowText" lastClr="000000"/>
            </a:solidFill>
          </a:endParaRPr>
        </a:p>
        <a:p>
          <a:pPr fontAlgn="base">
            <a:lnSpc>
              <a:spcPts val="1100"/>
            </a:lnSpc>
          </a:pPr>
          <a:endParaRPr lang="fi-FI" sz="1100" b="1" baseline="0">
            <a:solidFill>
              <a:sysClr val="windowText" lastClr="000000"/>
            </a:solidFill>
            <a:latin typeface="+mn-lt"/>
            <a:ea typeface="+mn-ea"/>
            <a:cs typeface="+mn-cs"/>
          </a:endParaRPr>
        </a:p>
        <a:p>
          <a:pPr algn="ctr">
            <a:lnSpc>
              <a:spcPts val="1100"/>
            </a:lnSpc>
          </a:pPr>
          <a:endParaRPr lang="fi-FI" sz="1100"/>
        </a:p>
      </xdr:txBody>
    </xdr:sp>
    <xdr:clientData/>
  </xdr:twoCellAnchor>
  <xdr:twoCellAnchor>
    <xdr:from>
      <xdr:col>11</xdr:col>
      <xdr:colOff>609599</xdr:colOff>
      <xdr:row>17</xdr:row>
      <xdr:rowOff>321128</xdr:rowOff>
    </xdr:from>
    <xdr:to>
      <xdr:col>14</xdr:col>
      <xdr:colOff>446314</xdr:colOff>
      <xdr:row>21</xdr:row>
      <xdr:rowOff>130629</xdr:rowOff>
    </xdr:to>
    <xdr:sp macro="" textlink="">
      <xdr:nvSpPr>
        <xdr:cNvPr id="2" name="Suorakulmio: Pyöristetyt kulmat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2E6643F-C2EA-4491-B905-1B0307554407}"/>
            </a:ext>
          </a:extLst>
        </xdr:cNvPr>
        <xdr:cNvSpPr/>
      </xdr:nvSpPr>
      <xdr:spPr>
        <a:xfrm>
          <a:off x="8131628" y="2999014"/>
          <a:ext cx="1796143" cy="625929"/>
        </a:xfrm>
        <a:prstGeom prst="roundRect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i-FI" sz="11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ALLMÄN FAKTURA</a:t>
          </a:r>
          <a:br>
            <a:rPr lang="fi-FI" sz="11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</a:br>
          <a:r>
            <a:rPr lang="fi-FI" sz="11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- moms 0 %</a:t>
          </a:r>
          <a:endParaRPr lang="fi-FI" sz="1100"/>
        </a:p>
      </xdr:txBody>
    </xdr:sp>
    <xdr:clientData/>
  </xdr:twoCellAnchor>
  <xdr:twoCellAnchor>
    <xdr:from>
      <xdr:col>11</xdr:col>
      <xdr:colOff>631371</xdr:colOff>
      <xdr:row>23</xdr:row>
      <xdr:rowOff>5443</xdr:rowOff>
    </xdr:from>
    <xdr:to>
      <xdr:col>14</xdr:col>
      <xdr:colOff>468086</xdr:colOff>
      <xdr:row>27</xdr:row>
      <xdr:rowOff>1</xdr:rowOff>
    </xdr:to>
    <xdr:sp macro="" textlink="">
      <xdr:nvSpPr>
        <xdr:cNvPr id="7" name="Suorakulmio: Pyöristetyt kulmat 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CE379F4-1346-4EAF-A3D4-69A58D99CEF0}"/>
            </a:ext>
          </a:extLst>
        </xdr:cNvPr>
        <xdr:cNvSpPr/>
      </xdr:nvSpPr>
      <xdr:spPr>
        <a:xfrm>
          <a:off x="8153400" y="3815443"/>
          <a:ext cx="1796143" cy="625929"/>
        </a:xfrm>
        <a:prstGeom prst="roundRect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i-FI" sz="11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BANKGIROFAKTURA/</a:t>
          </a:r>
          <a:br>
            <a:rPr lang="fi-FI" sz="11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</a:br>
          <a:r>
            <a:rPr lang="fi-FI" sz="11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KONTANTBETALNING</a:t>
          </a:r>
          <a:endParaRPr lang="fi-FI" b="1">
            <a:effectLst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00FF"/>
  </sheetPr>
  <dimension ref="B1:Q58"/>
  <sheetViews>
    <sheetView showGridLines="0" showZeros="0" tabSelected="1" defaultGridColor="0" colorId="23" zoomScaleNormal="100" workbookViewId="0">
      <selection activeCell="B3" sqref="B3:E4"/>
    </sheetView>
  </sheetViews>
  <sheetFormatPr defaultRowHeight="12.75" x14ac:dyDescent="0.2"/>
  <cols>
    <col min="2" max="2" width="9.140625" customWidth="1"/>
    <col min="3" max="3" width="15.85546875" customWidth="1"/>
    <col min="4" max="4" width="7" customWidth="1"/>
    <col min="5" max="5" width="9.140625" customWidth="1"/>
    <col min="6" max="6" width="7" customWidth="1"/>
    <col min="7" max="7" width="10.5703125" customWidth="1"/>
    <col min="8" max="8" width="6.5703125" customWidth="1"/>
    <col min="9" max="9" width="11.140625" customWidth="1"/>
    <col min="10" max="10" width="4.7109375" customWidth="1"/>
    <col min="11" max="11" width="9.7109375" customWidth="1"/>
  </cols>
  <sheetData>
    <row r="1" spans="2:16" ht="18" customHeight="1" x14ac:dyDescent="0.2"/>
    <row r="2" spans="2:16" ht="13.15" customHeight="1" x14ac:dyDescent="0.2">
      <c r="B2" s="160" t="s">
        <v>62</v>
      </c>
      <c r="C2" s="161"/>
      <c r="D2" s="162"/>
      <c r="E2" s="162"/>
      <c r="M2" s="112"/>
    </row>
    <row r="3" spans="2:16" ht="18" x14ac:dyDescent="0.25">
      <c r="B3" s="268" t="s">
        <v>85</v>
      </c>
      <c r="C3" s="268"/>
      <c r="D3" s="269"/>
      <c r="E3" s="269"/>
      <c r="G3" s="208" t="s">
        <v>73</v>
      </c>
      <c r="H3" s="209"/>
      <c r="I3" s="209"/>
      <c r="J3" s="209"/>
      <c r="M3" s="112"/>
      <c r="N3" s="71"/>
      <c r="O3" s="71"/>
      <c r="P3" s="71"/>
    </row>
    <row r="4" spans="2:16" ht="13.5" customHeight="1" x14ac:dyDescent="0.2">
      <c r="B4" s="269"/>
      <c r="C4" s="269"/>
      <c r="D4" s="269"/>
      <c r="E4" s="269"/>
      <c r="M4" s="113"/>
      <c r="N4" s="71"/>
      <c r="O4" s="71"/>
      <c r="P4" s="71"/>
    </row>
    <row r="5" spans="2:16" ht="13.5" customHeight="1" thickBot="1" x14ac:dyDescent="0.25">
      <c r="G5" s="217" t="s">
        <v>13</v>
      </c>
      <c r="H5" s="218"/>
      <c r="I5" s="270">
        <v>46023</v>
      </c>
      <c r="J5" s="271"/>
      <c r="K5" s="272"/>
      <c r="M5" s="114"/>
      <c r="N5" s="71"/>
      <c r="O5" s="71"/>
      <c r="P5" s="71"/>
    </row>
    <row r="6" spans="2:16" ht="13.5" customHeight="1" thickTop="1" x14ac:dyDescent="0.2">
      <c r="B6" s="163" t="s">
        <v>86</v>
      </c>
      <c r="C6" s="164"/>
      <c r="D6" s="165"/>
      <c r="E6" s="166"/>
      <c r="F6" s="9"/>
      <c r="G6" s="273" t="s">
        <v>7</v>
      </c>
      <c r="H6" s="274"/>
      <c r="I6" s="275" t="s">
        <v>78</v>
      </c>
      <c r="J6" s="276"/>
      <c r="K6" s="277"/>
      <c r="M6" s="114"/>
      <c r="N6" s="71"/>
      <c r="O6" s="71"/>
      <c r="P6" s="71"/>
    </row>
    <row r="7" spans="2:16" ht="13.5" customHeight="1" x14ac:dyDescent="0.25">
      <c r="B7" s="278" t="s">
        <v>87</v>
      </c>
      <c r="C7" s="269"/>
      <c r="D7" s="269"/>
      <c r="E7" s="279"/>
      <c r="F7" s="18"/>
      <c r="G7" s="217" t="s">
        <v>8</v>
      </c>
      <c r="H7" s="218"/>
      <c r="I7" s="275" t="s">
        <v>78</v>
      </c>
      <c r="J7" s="276"/>
      <c r="K7" s="277"/>
      <c r="M7" s="115"/>
      <c r="N7" s="71"/>
      <c r="O7" s="71"/>
      <c r="P7" s="71"/>
    </row>
    <row r="8" spans="2:16" ht="13.5" customHeight="1" x14ac:dyDescent="0.25">
      <c r="B8" s="280"/>
      <c r="C8" s="269"/>
      <c r="D8" s="269"/>
      <c r="E8" s="279"/>
      <c r="F8" s="18"/>
      <c r="G8" s="215" t="s">
        <v>9</v>
      </c>
      <c r="H8" s="216"/>
      <c r="I8" s="194">
        <v>14</v>
      </c>
      <c r="J8" s="116" t="s">
        <v>23</v>
      </c>
      <c r="K8" s="117"/>
    </row>
    <row r="9" spans="2:16" ht="13.5" customHeight="1" x14ac:dyDescent="0.25">
      <c r="B9" s="281" t="s">
        <v>88</v>
      </c>
      <c r="C9" s="282"/>
      <c r="D9" s="282"/>
      <c r="E9" s="283"/>
      <c r="F9" s="18"/>
      <c r="G9" s="217" t="s">
        <v>10</v>
      </c>
      <c r="H9" s="218"/>
      <c r="I9" s="298">
        <f>I5+I8</f>
        <v>46037</v>
      </c>
      <c r="J9" s="299"/>
      <c r="K9" s="300"/>
    </row>
    <row r="10" spans="2:16" ht="13.5" customHeight="1" x14ac:dyDescent="0.25">
      <c r="B10" s="281" t="s">
        <v>32</v>
      </c>
      <c r="C10" s="282"/>
      <c r="D10" s="282"/>
      <c r="E10" s="283"/>
      <c r="F10" s="18"/>
      <c r="G10" s="217" t="s">
        <v>11</v>
      </c>
      <c r="H10" s="218"/>
      <c r="I10" s="298"/>
      <c r="J10" s="299"/>
      <c r="K10" s="300"/>
    </row>
    <row r="11" spans="2:16" ht="13.5" customHeight="1" thickBot="1" x14ac:dyDescent="0.25">
      <c r="B11" s="301"/>
      <c r="C11" s="302"/>
      <c r="D11" s="302"/>
      <c r="E11" s="303"/>
      <c r="F11" s="19"/>
      <c r="G11" s="217" t="s">
        <v>12</v>
      </c>
      <c r="H11" s="218"/>
      <c r="I11" s="275"/>
      <c r="J11" s="276"/>
      <c r="K11" s="277"/>
    </row>
    <row r="12" spans="2:16" ht="13.5" thickTop="1" x14ac:dyDescent="0.2">
      <c r="G12" s="217" t="s">
        <v>97</v>
      </c>
      <c r="H12" s="218"/>
      <c r="I12" s="309">
        <v>9.5000000000000001E-2</v>
      </c>
      <c r="J12" s="310"/>
      <c r="K12" s="311"/>
    </row>
    <row r="13" spans="2:16" x14ac:dyDescent="0.2">
      <c r="G13" s="304" t="s">
        <v>67</v>
      </c>
      <c r="H13" s="305"/>
      <c r="I13" s="306">
        <v>0</v>
      </c>
      <c r="J13" s="307"/>
      <c r="K13" s="308"/>
    </row>
    <row r="14" spans="2:16" x14ac:dyDescent="0.2">
      <c r="G14" s="294" t="s">
        <v>96</v>
      </c>
      <c r="H14" s="294"/>
      <c r="I14" s="295"/>
      <c r="J14" s="296"/>
      <c r="K14" s="297"/>
    </row>
    <row r="15" spans="2:16" ht="13.5" customHeight="1" x14ac:dyDescent="0.35">
      <c r="B15" s="1"/>
      <c r="C15" s="1"/>
      <c r="D15" s="1" t="s">
        <v>0</v>
      </c>
      <c r="E15" s="1"/>
      <c r="F15" s="16"/>
      <c r="G15" s="16"/>
      <c r="H15" s="16"/>
      <c r="I15" s="16"/>
      <c r="J15" s="16"/>
      <c r="K15" s="16"/>
    </row>
    <row r="16" spans="2:16" ht="13.5" customHeight="1" x14ac:dyDescent="0.2">
      <c r="B16" s="287" t="s">
        <v>14</v>
      </c>
      <c r="C16" s="288"/>
      <c r="D16" s="289"/>
      <c r="E16" s="284" t="s">
        <v>15</v>
      </c>
      <c r="F16" s="266" t="s">
        <v>16</v>
      </c>
      <c r="G16" s="266" t="s">
        <v>17</v>
      </c>
      <c r="H16" s="266" t="s">
        <v>18</v>
      </c>
      <c r="I16" s="284" t="s">
        <v>19</v>
      </c>
      <c r="J16" s="285"/>
      <c r="K16" s="286"/>
    </row>
    <row r="17" spans="2:11" x14ac:dyDescent="0.2">
      <c r="B17" s="290"/>
      <c r="C17" s="291"/>
      <c r="D17" s="292"/>
      <c r="E17" s="293"/>
      <c r="F17" s="267"/>
      <c r="G17" s="267"/>
      <c r="H17" s="267"/>
      <c r="I17" s="197" t="s">
        <v>20</v>
      </c>
      <c r="J17" s="313" t="s">
        <v>21</v>
      </c>
      <c r="K17" s="314"/>
    </row>
    <row r="18" spans="2:11" ht="18.75" customHeight="1" x14ac:dyDescent="0.2">
      <c r="B18" s="213" t="s">
        <v>68</v>
      </c>
      <c r="C18" s="214"/>
      <c r="D18" s="214"/>
      <c r="E18" s="157">
        <v>1</v>
      </c>
      <c r="F18" s="94" t="s">
        <v>22</v>
      </c>
      <c r="G18" s="130">
        <v>100</v>
      </c>
      <c r="H18" s="95">
        <v>25.5</v>
      </c>
      <c r="I18" s="167">
        <f>E18*G18</f>
        <v>100</v>
      </c>
      <c r="J18" s="315">
        <f>ROUNDDOWN(H18%*I18+I18,2)</f>
        <v>125.5</v>
      </c>
      <c r="K18" s="316">
        <f t="shared" ref="K18:K28" si="0">ROUNDDOWN(I18%*J18+J18,2)</f>
        <v>251</v>
      </c>
    </row>
    <row r="19" spans="2:11" ht="18.75" customHeight="1" x14ac:dyDescent="0.2">
      <c r="B19" s="213" t="s">
        <v>69</v>
      </c>
      <c r="C19" s="214"/>
      <c r="D19" s="214"/>
      <c r="E19" s="157">
        <v>1</v>
      </c>
      <c r="F19" s="94" t="s">
        <v>98</v>
      </c>
      <c r="G19" s="130">
        <v>100</v>
      </c>
      <c r="H19" s="95">
        <v>13.5</v>
      </c>
      <c r="I19" s="167">
        <f t="shared" ref="I19:I28" si="1">E19*G19</f>
        <v>100</v>
      </c>
      <c r="J19" s="220">
        <f t="shared" ref="J19:J28" si="2">ROUNDDOWN(H19%*I19+I19,2)</f>
        <v>113.5</v>
      </c>
      <c r="K19" s="221">
        <f t="shared" si="0"/>
        <v>227</v>
      </c>
    </row>
    <row r="20" spans="2:11" ht="18.75" customHeight="1" x14ac:dyDescent="0.2">
      <c r="B20" s="213" t="s">
        <v>70</v>
      </c>
      <c r="C20" s="214"/>
      <c r="D20" s="214"/>
      <c r="E20" s="157">
        <v>1</v>
      </c>
      <c r="F20" s="94" t="s">
        <v>22</v>
      </c>
      <c r="G20" s="130">
        <v>100</v>
      </c>
      <c r="H20" s="95">
        <v>10</v>
      </c>
      <c r="I20" s="167">
        <f t="shared" si="1"/>
        <v>100</v>
      </c>
      <c r="J20" s="220">
        <f t="shared" si="2"/>
        <v>110</v>
      </c>
      <c r="K20" s="221">
        <f t="shared" si="0"/>
        <v>220</v>
      </c>
    </row>
    <row r="21" spans="2:11" ht="18.75" customHeight="1" x14ac:dyDescent="0.2">
      <c r="B21" s="213"/>
      <c r="C21" s="214"/>
      <c r="D21" s="214"/>
      <c r="E21" s="157">
        <v>0</v>
      </c>
      <c r="F21" s="94">
        <v>0</v>
      </c>
      <c r="G21" s="130">
        <v>0</v>
      </c>
      <c r="H21" s="95">
        <v>0</v>
      </c>
      <c r="I21" s="167">
        <f>E21*G21</f>
        <v>0</v>
      </c>
      <c r="J21" s="220">
        <f>ROUNDDOWN(H21%*I21+I21,2)</f>
        <v>0</v>
      </c>
      <c r="K21" s="221">
        <f>ROUNDDOWN(I21%*J21+J21,2)</f>
        <v>0</v>
      </c>
    </row>
    <row r="22" spans="2:11" ht="18.75" customHeight="1" x14ac:dyDescent="0.2">
      <c r="B22" s="213"/>
      <c r="C22" s="214"/>
      <c r="D22" s="214"/>
      <c r="E22" s="157">
        <v>0</v>
      </c>
      <c r="F22" s="94">
        <v>0</v>
      </c>
      <c r="G22" s="130">
        <v>0</v>
      </c>
      <c r="H22" s="95">
        <v>0</v>
      </c>
      <c r="I22" s="167">
        <f>E22*G22</f>
        <v>0</v>
      </c>
      <c r="J22" s="220">
        <f>ROUNDDOWN(H22%*I22+I22,2)</f>
        <v>0</v>
      </c>
      <c r="K22" s="221">
        <f t="shared" si="0"/>
        <v>0</v>
      </c>
    </row>
    <row r="23" spans="2:11" ht="18.75" customHeight="1" x14ac:dyDescent="0.2">
      <c r="B23" s="213"/>
      <c r="C23" s="214"/>
      <c r="D23" s="214"/>
      <c r="E23" s="157">
        <v>0</v>
      </c>
      <c r="F23" s="94">
        <v>0</v>
      </c>
      <c r="G23" s="130">
        <v>0</v>
      </c>
      <c r="H23" s="95">
        <v>0</v>
      </c>
      <c r="I23" s="167">
        <f>E23*G23</f>
        <v>0</v>
      </c>
      <c r="J23" s="220">
        <f>ROUNDDOWN(H23%*I23+I23,2)</f>
        <v>0</v>
      </c>
      <c r="K23" s="221">
        <f t="shared" si="0"/>
        <v>0</v>
      </c>
    </row>
    <row r="24" spans="2:11" ht="18.75" customHeight="1" x14ac:dyDescent="0.2">
      <c r="B24" s="213"/>
      <c r="C24" s="214"/>
      <c r="D24" s="214"/>
      <c r="E24" s="157">
        <v>0</v>
      </c>
      <c r="F24" s="94">
        <v>0</v>
      </c>
      <c r="G24" s="130">
        <v>0</v>
      </c>
      <c r="H24" s="95">
        <v>0</v>
      </c>
      <c r="I24" s="167">
        <f>E24*G24</f>
        <v>0</v>
      </c>
      <c r="J24" s="220">
        <f>ROUNDDOWN(H24%*I24+I24,2)</f>
        <v>0</v>
      </c>
      <c r="K24" s="221">
        <f t="shared" si="0"/>
        <v>0</v>
      </c>
    </row>
    <row r="25" spans="2:11" ht="18.75" customHeight="1" x14ac:dyDescent="0.2">
      <c r="B25" s="213"/>
      <c r="C25" s="214"/>
      <c r="D25" s="214"/>
      <c r="E25" s="157">
        <v>0</v>
      </c>
      <c r="F25" s="94">
        <v>0</v>
      </c>
      <c r="G25" s="130">
        <v>0</v>
      </c>
      <c r="H25" s="95">
        <v>0</v>
      </c>
      <c r="I25" s="167">
        <f t="shared" si="1"/>
        <v>0</v>
      </c>
      <c r="J25" s="220">
        <f t="shared" si="2"/>
        <v>0</v>
      </c>
      <c r="K25" s="221">
        <f t="shared" si="0"/>
        <v>0</v>
      </c>
    </row>
    <row r="26" spans="2:11" ht="18.75" customHeight="1" x14ac:dyDescent="0.2">
      <c r="B26" s="213"/>
      <c r="C26" s="214"/>
      <c r="D26" s="214"/>
      <c r="E26" s="157">
        <v>0</v>
      </c>
      <c r="F26" s="94">
        <v>0</v>
      </c>
      <c r="G26" s="130">
        <v>0</v>
      </c>
      <c r="H26" s="95">
        <v>0</v>
      </c>
      <c r="I26" s="167">
        <f t="shared" si="1"/>
        <v>0</v>
      </c>
      <c r="J26" s="220">
        <f t="shared" si="2"/>
        <v>0</v>
      </c>
      <c r="K26" s="221">
        <f t="shared" si="0"/>
        <v>0</v>
      </c>
    </row>
    <row r="27" spans="2:11" ht="18.75" customHeight="1" x14ac:dyDescent="0.2">
      <c r="B27" s="213"/>
      <c r="C27" s="214"/>
      <c r="D27" s="214"/>
      <c r="E27" s="157">
        <v>0</v>
      </c>
      <c r="F27" s="94">
        <v>0</v>
      </c>
      <c r="G27" s="130">
        <v>0</v>
      </c>
      <c r="H27" s="95">
        <v>0</v>
      </c>
      <c r="I27" s="167">
        <f t="shared" si="1"/>
        <v>0</v>
      </c>
      <c r="J27" s="220">
        <f t="shared" si="2"/>
        <v>0</v>
      </c>
      <c r="K27" s="221">
        <f t="shared" si="0"/>
        <v>0</v>
      </c>
    </row>
    <row r="28" spans="2:11" ht="18.75" customHeight="1" x14ac:dyDescent="0.2">
      <c r="B28" s="213"/>
      <c r="C28" s="214"/>
      <c r="D28" s="214"/>
      <c r="E28" s="157">
        <v>0</v>
      </c>
      <c r="F28" s="94">
        <v>0</v>
      </c>
      <c r="G28" s="130">
        <v>0</v>
      </c>
      <c r="H28" s="95">
        <v>0</v>
      </c>
      <c r="I28" s="167">
        <f t="shared" si="1"/>
        <v>0</v>
      </c>
      <c r="J28" s="315">
        <f t="shared" si="2"/>
        <v>0</v>
      </c>
      <c r="K28" s="316">
        <f t="shared" si="0"/>
        <v>0</v>
      </c>
    </row>
    <row r="29" spans="2:11" ht="18.75" customHeight="1" thickBot="1" x14ac:dyDescent="0.25">
      <c r="B29" s="210"/>
      <c r="C29" s="210"/>
      <c r="D29" s="210"/>
      <c r="E29" s="80"/>
      <c r="F29" s="81"/>
      <c r="G29" s="322" t="s">
        <v>24</v>
      </c>
      <c r="H29" s="323"/>
      <c r="I29" s="168">
        <f>SUM(I18:I28)</f>
        <v>300</v>
      </c>
      <c r="J29" s="219">
        <f>SUM(J18:J28)</f>
        <v>349</v>
      </c>
      <c r="K29" s="219"/>
    </row>
    <row r="30" spans="2:11" ht="6" customHeight="1" thickTop="1" x14ac:dyDescent="0.2">
      <c r="B30" s="82"/>
      <c r="C30" s="82"/>
      <c r="D30" s="82"/>
      <c r="E30" s="83"/>
      <c r="F30" s="96"/>
      <c r="G30" s="83"/>
      <c r="H30" s="97"/>
      <c r="I30" s="83"/>
      <c r="J30" s="79"/>
      <c r="K30" s="79"/>
    </row>
    <row r="31" spans="2:11" ht="18.75" customHeight="1" x14ac:dyDescent="0.2">
      <c r="B31" s="118" t="s">
        <v>25</v>
      </c>
      <c r="C31" s="118"/>
      <c r="D31" s="183">
        <v>0.1</v>
      </c>
      <c r="E31" s="184">
        <f>alv!L21</f>
        <v>10</v>
      </c>
      <c r="F31" s="199">
        <v>0.13500000000000001</v>
      </c>
      <c r="G31" s="184">
        <f>alv!K21</f>
        <v>13.5</v>
      </c>
      <c r="H31" s="199">
        <v>0.255</v>
      </c>
      <c r="I31" s="184">
        <f>alv!J21</f>
        <v>25.5</v>
      </c>
      <c r="J31" s="86"/>
      <c r="K31" s="119"/>
    </row>
    <row r="32" spans="2:11" x14ac:dyDescent="0.2">
      <c r="B32" s="86"/>
      <c r="C32" s="86"/>
      <c r="D32" s="90"/>
      <c r="E32" s="91"/>
      <c r="F32" s="90"/>
      <c r="G32" s="91"/>
      <c r="H32" s="92"/>
      <c r="I32" s="91"/>
      <c r="J32" s="86"/>
      <c r="K32" s="119"/>
    </row>
    <row r="33" spans="2:17" ht="11.25" customHeight="1" x14ac:dyDescent="0.2">
      <c r="B33" s="86"/>
      <c r="C33" s="86"/>
      <c r="D33" s="93" t="s">
        <v>26</v>
      </c>
      <c r="E33" s="91"/>
      <c r="F33" s="90"/>
      <c r="G33" s="93" t="s">
        <v>27</v>
      </c>
      <c r="H33" s="71"/>
      <c r="I33" s="91"/>
      <c r="J33" s="86"/>
      <c r="K33" s="119"/>
    </row>
    <row r="34" spans="2:17" ht="16.5" customHeight="1" x14ac:dyDescent="0.2">
      <c r="B34" s="86" t="s">
        <v>29</v>
      </c>
      <c r="C34" s="86"/>
      <c r="D34" s="87"/>
      <c r="E34" s="88"/>
      <c r="F34" s="87"/>
      <c r="G34" s="88"/>
      <c r="H34" s="89"/>
      <c r="I34" s="88"/>
      <c r="J34" s="85"/>
      <c r="K34" s="120"/>
    </row>
    <row r="35" spans="2:17" x14ac:dyDescent="0.2">
      <c r="B35" s="86"/>
      <c r="C35" s="86"/>
      <c r="D35" s="91" t="s">
        <v>28</v>
      </c>
      <c r="E35" s="91"/>
      <c r="F35" s="90"/>
      <c r="G35" s="91"/>
      <c r="H35" s="92"/>
      <c r="I35" s="91"/>
      <c r="J35" s="86"/>
      <c r="K35" s="119"/>
    </row>
    <row r="36" spans="2:17" x14ac:dyDescent="0.2">
      <c r="B36" s="86"/>
      <c r="C36" s="86"/>
      <c r="D36" s="90"/>
      <c r="E36" s="91"/>
      <c r="F36" s="90"/>
      <c r="G36" s="91"/>
      <c r="H36" s="92"/>
      <c r="I36" s="91"/>
      <c r="J36" s="86"/>
      <c r="K36" s="119"/>
    </row>
    <row r="37" spans="2:17" ht="12.75" customHeight="1" x14ac:dyDescent="0.2">
      <c r="B37" s="85"/>
      <c r="C37" s="85"/>
      <c r="D37" s="87"/>
      <c r="E37" s="88"/>
      <c r="F37" s="87"/>
      <c r="G37" s="88"/>
      <c r="H37" s="89"/>
      <c r="I37" s="88"/>
      <c r="J37" s="85"/>
      <c r="K37" s="120"/>
    </row>
    <row r="38" spans="2:17" x14ac:dyDescent="0.2">
      <c r="B38" s="263" t="s">
        <v>30</v>
      </c>
      <c r="C38" s="263"/>
      <c r="D38" s="264"/>
      <c r="E38" s="13"/>
      <c r="F38" s="156"/>
      <c r="G38" s="156"/>
      <c r="H38" s="156"/>
      <c r="I38" s="13"/>
      <c r="J38" s="13"/>
      <c r="K38" s="72"/>
    </row>
    <row r="39" spans="2:17" x14ac:dyDescent="0.2">
      <c r="B39" s="264"/>
      <c r="C39" s="264"/>
      <c r="D39" s="264"/>
      <c r="E39" s="211" t="s">
        <v>92</v>
      </c>
      <c r="F39" s="211"/>
      <c r="G39" s="211"/>
      <c r="H39" s="211"/>
      <c r="I39" s="262" t="s">
        <v>34</v>
      </c>
      <c r="J39" s="262"/>
      <c r="K39" s="64" t="s">
        <v>2</v>
      </c>
    </row>
    <row r="40" spans="2:17" x14ac:dyDescent="0.2">
      <c r="B40" s="212" t="s">
        <v>31</v>
      </c>
      <c r="C40" s="212"/>
      <c r="D40" s="212"/>
      <c r="E40" s="211" t="s">
        <v>93</v>
      </c>
      <c r="F40" s="211"/>
      <c r="G40" s="211"/>
      <c r="H40" s="211"/>
      <c r="I40" s="262" t="s">
        <v>35</v>
      </c>
      <c r="J40" s="262"/>
      <c r="K40" s="64"/>
    </row>
    <row r="41" spans="2:17" x14ac:dyDescent="0.2">
      <c r="B41" s="212" t="s">
        <v>32</v>
      </c>
      <c r="C41" s="212"/>
      <c r="D41" s="212"/>
      <c r="E41" s="211" t="s">
        <v>94</v>
      </c>
      <c r="F41" s="211"/>
      <c r="G41" s="211"/>
      <c r="H41" s="211"/>
      <c r="I41" s="142" t="s">
        <v>0</v>
      </c>
      <c r="J41" s="324" t="s">
        <v>36</v>
      </c>
      <c r="K41" s="324"/>
    </row>
    <row r="42" spans="2:17" ht="6" customHeight="1" x14ac:dyDescent="0.2">
      <c r="B42" s="65"/>
      <c r="C42" s="65"/>
      <c r="D42" s="65"/>
      <c r="E42" s="63" t="s">
        <v>0</v>
      </c>
      <c r="F42" s="330"/>
      <c r="G42" s="330"/>
      <c r="H42" s="330"/>
      <c r="I42" s="265"/>
      <c r="J42" s="265"/>
      <c r="K42" s="265"/>
    </row>
    <row r="43" spans="2:17" x14ac:dyDescent="0.2">
      <c r="B43" s="234" t="s">
        <v>37</v>
      </c>
      <c r="C43" s="76"/>
      <c r="D43" s="66"/>
      <c r="E43" s="258"/>
      <c r="F43" s="259"/>
      <c r="G43" s="171" t="s">
        <v>3</v>
      </c>
      <c r="H43" s="66"/>
      <c r="I43" s="67"/>
      <c r="J43" s="260" t="s">
        <v>4</v>
      </c>
      <c r="K43" s="261"/>
    </row>
    <row r="44" spans="2:17" x14ac:dyDescent="0.2">
      <c r="B44" s="235"/>
      <c r="C44" s="239" t="s">
        <v>6</v>
      </c>
      <c r="D44" s="240"/>
      <c r="E44" s="240"/>
      <c r="F44" s="241"/>
      <c r="G44" s="325" t="s">
        <v>6</v>
      </c>
      <c r="H44" s="326"/>
      <c r="I44" s="327"/>
      <c r="J44" s="328"/>
      <c r="K44" s="329"/>
      <c r="Q44" t="s">
        <v>0</v>
      </c>
    </row>
    <row r="45" spans="2:17" ht="11.25" customHeight="1" thickBot="1" x14ac:dyDescent="0.25">
      <c r="B45" s="236"/>
      <c r="C45" s="77"/>
      <c r="D45" s="69"/>
      <c r="E45" s="69"/>
      <c r="F45" s="70"/>
      <c r="G45" s="68"/>
      <c r="H45" s="69"/>
      <c r="I45" s="70"/>
      <c r="J45" s="68"/>
      <c r="K45" s="69"/>
    </row>
    <row r="46" spans="2:17" ht="12.75" customHeight="1" x14ac:dyDescent="0.2">
      <c r="B46" s="226" t="s">
        <v>38</v>
      </c>
      <c r="C46" s="228" t="str">
        <f>B38</f>
        <v>Modellföretag Ab</v>
      </c>
      <c r="D46" s="229"/>
      <c r="E46" s="229"/>
      <c r="F46" s="230"/>
      <c r="G46" s="170" t="s">
        <v>42</v>
      </c>
      <c r="H46" s="127"/>
      <c r="I46" s="128"/>
      <c r="J46" s="128"/>
      <c r="K46" s="127"/>
    </row>
    <row r="47" spans="2:17" ht="13.5" customHeight="1" thickBot="1" x14ac:dyDescent="0.25">
      <c r="B47" s="227"/>
      <c r="C47" s="231"/>
      <c r="D47" s="232"/>
      <c r="E47" s="232"/>
      <c r="F47" s="233"/>
      <c r="G47" s="121"/>
      <c r="H47" s="122"/>
      <c r="I47" s="122"/>
      <c r="J47" s="122"/>
      <c r="K47" s="122"/>
    </row>
    <row r="48" spans="2:17" x14ac:dyDescent="0.2">
      <c r="B48" s="143"/>
      <c r="C48" s="237"/>
      <c r="D48" s="237"/>
      <c r="E48" s="237"/>
      <c r="F48" s="71"/>
      <c r="G48" s="121"/>
      <c r="H48" s="122"/>
      <c r="I48" s="122"/>
      <c r="J48" s="122"/>
      <c r="K48" s="122"/>
    </row>
    <row r="49" spans="2:11" x14ac:dyDescent="0.2">
      <c r="B49" s="144"/>
      <c r="C49" s="238"/>
      <c r="D49" s="238"/>
      <c r="E49" s="238"/>
      <c r="F49" s="71"/>
      <c r="G49" s="121"/>
      <c r="H49" s="122"/>
      <c r="I49" s="122"/>
      <c r="J49" s="122"/>
      <c r="K49" s="122"/>
    </row>
    <row r="50" spans="2:11" x14ac:dyDescent="0.2">
      <c r="B50" s="185" t="s">
        <v>39</v>
      </c>
      <c r="C50" s="222" t="str">
        <f>B7</f>
        <v>Firma 2 Ab</v>
      </c>
      <c r="D50" s="222"/>
      <c r="E50" s="222"/>
      <c r="F50" s="223"/>
      <c r="G50" s="121"/>
      <c r="H50" s="122"/>
      <c r="I50" s="122"/>
      <c r="J50" s="122"/>
      <c r="K50" s="122"/>
    </row>
    <row r="51" spans="2:11" x14ac:dyDescent="0.2">
      <c r="B51" s="144"/>
      <c r="C51" s="224"/>
      <c r="D51" s="224"/>
      <c r="E51" s="224"/>
      <c r="F51" s="225"/>
      <c r="G51" s="123"/>
      <c r="H51" s="124"/>
      <c r="I51" s="124"/>
      <c r="J51" s="124"/>
      <c r="K51" s="124"/>
    </row>
    <row r="52" spans="2:11" ht="13.5" thickBot="1" x14ac:dyDescent="0.25">
      <c r="B52" s="144"/>
      <c r="C52" s="205"/>
      <c r="D52" s="206"/>
      <c r="E52" s="206"/>
      <c r="F52" s="207"/>
      <c r="G52" s="125"/>
      <c r="H52" s="126"/>
      <c r="I52" s="126"/>
      <c r="J52" s="126"/>
      <c r="K52" s="126"/>
    </row>
    <row r="53" spans="2:11" x14ac:dyDescent="0.2">
      <c r="B53" s="169" t="s">
        <v>27</v>
      </c>
      <c r="C53" s="78"/>
      <c r="D53" s="73"/>
      <c r="E53" s="73"/>
      <c r="F53" s="74"/>
      <c r="G53" s="317" t="s">
        <v>43</v>
      </c>
      <c r="H53" s="318">
        <f>I13</f>
        <v>0</v>
      </c>
      <c r="I53" s="319"/>
      <c r="J53" s="319"/>
      <c r="K53" s="319"/>
    </row>
    <row r="54" spans="2:11" ht="10.5" customHeight="1" thickBot="1" x14ac:dyDescent="0.25">
      <c r="B54" s="145"/>
      <c r="C54" s="75"/>
      <c r="D54" s="69"/>
      <c r="E54" s="69"/>
      <c r="F54" s="70"/>
      <c r="G54" s="251"/>
      <c r="H54" s="320"/>
      <c r="I54" s="321"/>
      <c r="J54" s="321"/>
      <c r="K54" s="321"/>
    </row>
    <row r="55" spans="2:11" x14ac:dyDescent="0.2">
      <c r="B55" s="242" t="s">
        <v>40</v>
      </c>
      <c r="C55" s="244" t="s">
        <v>41</v>
      </c>
      <c r="D55" s="245"/>
      <c r="E55" s="245"/>
      <c r="F55" s="246"/>
      <c r="G55" s="250" t="s">
        <v>44</v>
      </c>
      <c r="H55" s="252">
        <f>I9</f>
        <v>46037</v>
      </c>
      <c r="I55" s="253"/>
      <c r="J55" s="84" t="s">
        <v>5</v>
      </c>
      <c r="K55" s="111"/>
    </row>
    <row r="56" spans="2:11" ht="13.5" thickBot="1" x14ac:dyDescent="0.25">
      <c r="B56" s="243"/>
      <c r="C56" s="247"/>
      <c r="D56" s="248"/>
      <c r="E56" s="248"/>
      <c r="F56" s="249"/>
      <c r="G56" s="251"/>
      <c r="H56" s="254"/>
      <c r="I56" s="255"/>
      <c r="J56" s="256">
        <f>J29</f>
        <v>349</v>
      </c>
      <c r="K56" s="257"/>
    </row>
    <row r="57" spans="2:11" ht="6" customHeight="1" x14ac:dyDescent="0.2"/>
    <row r="58" spans="2:11" x14ac:dyDescent="0.2">
      <c r="B58" s="9"/>
      <c r="H58" s="312"/>
      <c r="I58" s="312"/>
      <c r="J58" s="312"/>
      <c r="K58" s="312"/>
    </row>
  </sheetData>
  <sheetProtection algorithmName="SHA-512" hashValue="VkyVbCb4mndixwRdrPs06wzrwpaMUROcTiDcHRIGYt3FaOGBjf9EF2qLRDAa6GDpsivVoUszD8lVyrBzsUGrfA==" saltValue="3r8MpBOZF5jRZgCKO1bMwA==" spinCount="100000" sheet="1" scenarios="1" formatCells="0" selectLockedCells="1"/>
  <mergeCells count="87">
    <mergeCell ref="H58:K58"/>
    <mergeCell ref="J17:K17"/>
    <mergeCell ref="J18:K18"/>
    <mergeCell ref="G53:G54"/>
    <mergeCell ref="H53:K54"/>
    <mergeCell ref="G29:H29"/>
    <mergeCell ref="J41:K41"/>
    <mergeCell ref="J19:K19"/>
    <mergeCell ref="J25:K25"/>
    <mergeCell ref="J21:K21"/>
    <mergeCell ref="J20:K20"/>
    <mergeCell ref="G44:I44"/>
    <mergeCell ref="J44:K44"/>
    <mergeCell ref="J28:K28"/>
    <mergeCell ref="I40:J40"/>
    <mergeCell ref="F42:H42"/>
    <mergeCell ref="B21:D21"/>
    <mergeCell ref="G11:H11"/>
    <mergeCell ref="G12:H12"/>
    <mergeCell ref="I9:K9"/>
    <mergeCell ref="B10:E10"/>
    <mergeCell ref="I11:K11"/>
    <mergeCell ref="B11:E11"/>
    <mergeCell ref="G13:H13"/>
    <mergeCell ref="I13:K13"/>
    <mergeCell ref="I10:K10"/>
    <mergeCell ref="I12:K12"/>
    <mergeCell ref="G10:H10"/>
    <mergeCell ref="B19:D19"/>
    <mergeCell ref="B20:D20"/>
    <mergeCell ref="F16:F17"/>
    <mergeCell ref="G16:G17"/>
    <mergeCell ref="H16:H17"/>
    <mergeCell ref="B3:E4"/>
    <mergeCell ref="I5:K5"/>
    <mergeCell ref="G6:H6"/>
    <mergeCell ref="I6:K6"/>
    <mergeCell ref="I7:K7"/>
    <mergeCell ref="G7:H7"/>
    <mergeCell ref="G5:H5"/>
    <mergeCell ref="B7:E8"/>
    <mergeCell ref="B9:E9"/>
    <mergeCell ref="I16:K16"/>
    <mergeCell ref="B16:D17"/>
    <mergeCell ref="E16:E17"/>
    <mergeCell ref="G14:H14"/>
    <mergeCell ref="I14:K14"/>
    <mergeCell ref="B28:D28"/>
    <mergeCell ref="E43:F43"/>
    <mergeCell ref="J43:K43"/>
    <mergeCell ref="I39:J39"/>
    <mergeCell ref="B22:D22"/>
    <mergeCell ref="J22:K22"/>
    <mergeCell ref="B23:D23"/>
    <mergeCell ref="J23:K23"/>
    <mergeCell ref="B24:D24"/>
    <mergeCell ref="J24:K24"/>
    <mergeCell ref="B38:D39"/>
    <mergeCell ref="I42:K42"/>
    <mergeCell ref="J27:K27"/>
    <mergeCell ref="B55:B56"/>
    <mergeCell ref="C55:F56"/>
    <mergeCell ref="G55:G56"/>
    <mergeCell ref="H55:I56"/>
    <mergeCell ref="J56:K56"/>
    <mergeCell ref="C50:F51"/>
    <mergeCell ref="B46:B47"/>
    <mergeCell ref="C46:F47"/>
    <mergeCell ref="B43:B45"/>
    <mergeCell ref="C48:E49"/>
    <mergeCell ref="C44:F44"/>
    <mergeCell ref="C52:F52"/>
    <mergeCell ref="G3:J3"/>
    <mergeCell ref="B29:D29"/>
    <mergeCell ref="E39:H39"/>
    <mergeCell ref="E40:H40"/>
    <mergeCell ref="E41:H41"/>
    <mergeCell ref="B40:D40"/>
    <mergeCell ref="B18:D18"/>
    <mergeCell ref="G8:H8"/>
    <mergeCell ref="G9:H9"/>
    <mergeCell ref="J29:K29"/>
    <mergeCell ref="B41:D41"/>
    <mergeCell ref="B25:D25"/>
    <mergeCell ref="B26:D26"/>
    <mergeCell ref="J26:K26"/>
    <mergeCell ref="B27:D27"/>
  </mergeCells>
  <phoneticPr fontId="6" type="noConversion"/>
  <pageMargins left="0.62992125984251968" right="0.23622047244094488" top="0.3543307086614173" bottom="0.19685039370078741" header="0.31496062992125984" footer="0.11811023622047244"/>
  <pageSetup paperSize="9" scale="98" orientation="portrait" verticalDpi="4" r:id="rId1"/>
  <colBreaks count="1" manualBreakCount="1">
    <brk id="11" max="1048575" man="1"/>
  </col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B1:Z61"/>
  <sheetViews>
    <sheetView showGridLines="0" showZeros="0" defaultGridColor="0" colorId="23" zoomScaleNormal="100" workbookViewId="0">
      <selection activeCell="B27" sqref="B27:D27"/>
    </sheetView>
  </sheetViews>
  <sheetFormatPr defaultRowHeight="12.75" x14ac:dyDescent="0.2"/>
  <cols>
    <col min="1" max="1" width="13" customWidth="1"/>
    <col min="2" max="2" width="13.5703125" customWidth="1"/>
    <col min="3" max="3" width="12.140625" customWidth="1"/>
    <col min="4" max="4" width="11" customWidth="1"/>
    <col min="5" max="5" width="4.5703125" customWidth="1"/>
    <col min="6" max="6" width="3.7109375" customWidth="1"/>
    <col min="7" max="7" width="5.85546875" customWidth="1"/>
    <col min="8" max="8" width="10" customWidth="1"/>
    <col min="9" max="9" width="6" customWidth="1"/>
    <col min="10" max="10" width="11.5703125" customWidth="1"/>
    <col min="11" max="11" width="12.28515625" customWidth="1"/>
    <col min="17" max="17" width="11.28515625" customWidth="1"/>
  </cols>
  <sheetData>
    <row r="1" spans="2:16" ht="18" customHeight="1" x14ac:dyDescent="0.2"/>
    <row r="2" spans="2:16" x14ac:dyDescent="0.2">
      <c r="B2" s="160" t="s">
        <v>62</v>
      </c>
    </row>
    <row r="3" spans="2:16" ht="15" customHeight="1" x14ac:dyDescent="0.2">
      <c r="B3" s="268" t="s">
        <v>61</v>
      </c>
      <c r="C3" s="269"/>
      <c r="D3" s="269"/>
      <c r="E3" s="269"/>
      <c r="F3" s="269"/>
      <c r="H3" s="381" t="s">
        <v>73</v>
      </c>
      <c r="I3" s="382"/>
      <c r="J3" s="382"/>
      <c r="K3" s="382"/>
    </row>
    <row r="4" spans="2:16" ht="15" customHeight="1" x14ac:dyDescent="0.25">
      <c r="B4" s="269"/>
      <c r="C4" s="269"/>
      <c r="D4" s="269"/>
      <c r="E4" s="269"/>
      <c r="F4" s="269"/>
      <c r="H4" s="10"/>
      <c r="J4" s="3"/>
      <c r="K4" s="2"/>
    </row>
    <row r="5" spans="2:16" ht="13.5" customHeight="1" thickBot="1" x14ac:dyDescent="0.25">
      <c r="H5" s="449" t="s">
        <v>13</v>
      </c>
      <c r="I5" s="449"/>
      <c r="J5" s="387">
        <v>46023</v>
      </c>
      <c r="K5" s="388"/>
      <c r="M5" s="112"/>
    </row>
    <row r="6" spans="2:16" ht="13.5" customHeight="1" thickTop="1" x14ac:dyDescent="0.2">
      <c r="B6" s="163" t="s">
        <v>86</v>
      </c>
      <c r="C6" s="165"/>
      <c r="D6" s="165"/>
      <c r="E6" s="165"/>
      <c r="F6" s="166"/>
      <c r="G6" s="9"/>
      <c r="H6" s="450" t="s">
        <v>7</v>
      </c>
      <c r="I6" s="450"/>
      <c r="J6" s="386"/>
      <c r="K6" s="386"/>
      <c r="M6" s="112" t="s">
        <v>0</v>
      </c>
      <c r="N6" s="71"/>
      <c r="O6" s="71"/>
      <c r="P6" s="71"/>
    </row>
    <row r="7" spans="2:16" ht="13.5" customHeight="1" x14ac:dyDescent="0.25">
      <c r="B7" s="363" t="s">
        <v>87</v>
      </c>
      <c r="C7" s="369"/>
      <c r="D7" s="369"/>
      <c r="E7" s="369"/>
      <c r="F7" s="370"/>
      <c r="G7" s="18"/>
      <c r="H7" s="451" t="s">
        <v>8</v>
      </c>
      <c r="I7" s="451"/>
      <c r="J7" s="385"/>
      <c r="K7" s="385"/>
      <c r="M7" s="113"/>
      <c r="N7" s="71"/>
      <c r="O7" s="71"/>
      <c r="P7" s="71"/>
    </row>
    <row r="8" spans="2:16" ht="13.5" customHeight="1" x14ac:dyDescent="0.25">
      <c r="B8" s="371" t="s">
        <v>89</v>
      </c>
      <c r="C8" s="372"/>
      <c r="D8" s="372"/>
      <c r="E8" s="372"/>
      <c r="F8" s="373"/>
      <c r="G8" s="18"/>
      <c r="H8" s="452" t="s">
        <v>9</v>
      </c>
      <c r="I8" s="452"/>
      <c r="J8" s="193">
        <v>14</v>
      </c>
      <c r="K8" s="181" t="s">
        <v>23</v>
      </c>
      <c r="M8" s="114"/>
      <c r="N8" s="71"/>
      <c r="O8" s="71"/>
      <c r="P8" s="71"/>
    </row>
    <row r="9" spans="2:16" ht="13.5" customHeight="1" x14ac:dyDescent="0.25">
      <c r="B9" s="363" t="s">
        <v>32</v>
      </c>
      <c r="C9" s="364"/>
      <c r="D9" s="364"/>
      <c r="E9" s="364"/>
      <c r="F9" s="365"/>
      <c r="G9" s="18"/>
      <c r="H9" s="452" t="s">
        <v>10</v>
      </c>
      <c r="I9" s="452"/>
      <c r="J9" s="390">
        <f>IF(J5=0,0,J5+J8)</f>
        <v>46037</v>
      </c>
      <c r="K9" s="390"/>
      <c r="M9" s="114"/>
      <c r="N9" s="71"/>
      <c r="O9" s="71"/>
      <c r="P9" s="71"/>
    </row>
    <row r="10" spans="2:16" ht="13.5" customHeight="1" x14ac:dyDescent="0.25">
      <c r="B10" s="281"/>
      <c r="C10" s="282"/>
      <c r="D10" s="282"/>
      <c r="E10" s="282"/>
      <c r="F10" s="283"/>
      <c r="G10" s="18"/>
      <c r="H10" s="452" t="s">
        <v>45</v>
      </c>
      <c r="I10" s="452"/>
      <c r="J10" s="386"/>
      <c r="K10" s="386"/>
      <c r="M10" s="115"/>
      <c r="N10" s="71"/>
      <c r="O10" s="71"/>
      <c r="P10" s="71"/>
    </row>
    <row r="11" spans="2:16" ht="13.5" customHeight="1" thickBot="1" x14ac:dyDescent="0.25">
      <c r="B11" s="400"/>
      <c r="C11" s="401"/>
      <c r="D11" s="401"/>
      <c r="E11" s="401"/>
      <c r="F11" s="402"/>
      <c r="G11" s="19"/>
      <c r="H11" s="453" t="s">
        <v>11</v>
      </c>
      <c r="I11" s="453"/>
      <c r="J11" s="375"/>
      <c r="K11" s="375"/>
    </row>
    <row r="12" spans="2:16" ht="13.5" customHeight="1" thickTop="1" x14ac:dyDescent="0.2">
      <c r="H12" s="453" t="s">
        <v>12</v>
      </c>
      <c r="I12" s="453"/>
      <c r="J12" s="378"/>
      <c r="K12" s="378"/>
    </row>
    <row r="13" spans="2:16" ht="13.5" customHeight="1" x14ac:dyDescent="0.2">
      <c r="H13" s="453" t="s">
        <v>67</v>
      </c>
      <c r="I13" s="453"/>
      <c r="J13" s="384"/>
      <c r="K13" s="384"/>
    </row>
    <row r="14" spans="2:16" ht="13.5" customHeight="1" x14ac:dyDescent="0.2">
      <c r="H14" s="454" t="s">
        <v>97</v>
      </c>
      <c r="I14" s="454"/>
      <c r="J14" s="383">
        <v>9.5000000000000001E-2</v>
      </c>
      <c r="K14" s="383"/>
    </row>
    <row r="15" spans="2:16" ht="9.75" customHeight="1" x14ac:dyDescent="0.2">
      <c r="H15" s="61"/>
      <c r="J15" s="62"/>
      <c r="K15" s="180"/>
    </row>
    <row r="16" spans="2:16" ht="18" customHeight="1" x14ac:dyDescent="0.2">
      <c r="B16" s="455" t="s">
        <v>46</v>
      </c>
      <c r="C16" s="456"/>
      <c r="D16" s="456"/>
      <c r="E16" s="456"/>
      <c r="F16" s="456"/>
      <c r="G16" s="456"/>
      <c r="H16" s="456"/>
      <c r="I16" s="456"/>
      <c r="J16" s="456"/>
      <c r="K16" s="457"/>
    </row>
    <row r="17" spans="2:26" ht="12.75" customHeight="1" x14ac:dyDescent="0.2">
      <c r="B17" s="12" t="s">
        <v>47</v>
      </c>
      <c r="C17" s="366"/>
      <c r="D17" s="367"/>
      <c r="E17" s="367"/>
      <c r="F17" s="367"/>
      <c r="G17" s="368"/>
      <c r="H17" s="376" t="s">
        <v>81</v>
      </c>
      <c r="I17" s="377"/>
      <c r="J17" s="393"/>
      <c r="K17" s="394"/>
    </row>
    <row r="18" spans="2:26" ht="12.75" customHeight="1" x14ac:dyDescent="0.2">
      <c r="B18" s="12" t="s">
        <v>48</v>
      </c>
      <c r="C18" s="366"/>
      <c r="D18" s="367"/>
      <c r="E18" s="367"/>
      <c r="F18" s="367"/>
      <c r="G18" s="368"/>
      <c r="H18" s="391" t="s">
        <v>50</v>
      </c>
      <c r="I18" s="392"/>
      <c r="J18" s="366" t="s">
        <v>82</v>
      </c>
      <c r="K18" s="368"/>
    </row>
    <row r="19" spans="2:26" ht="12.75" customHeight="1" x14ac:dyDescent="0.2">
      <c r="B19" s="12" t="s">
        <v>49</v>
      </c>
      <c r="C19" s="366"/>
      <c r="D19" s="367"/>
      <c r="E19" s="367"/>
      <c r="F19" s="367"/>
      <c r="G19" s="368"/>
      <c r="H19" s="15"/>
      <c r="I19" s="15"/>
      <c r="J19" s="15"/>
      <c r="K19" s="15"/>
    </row>
    <row r="20" spans="2:26" ht="18" customHeight="1" thickBot="1" x14ac:dyDescent="0.4">
      <c r="B20" s="1"/>
      <c r="C20" s="1" t="s">
        <v>0</v>
      </c>
      <c r="D20" s="1"/>
      <c r="E20" s="1"/>
      <c r="F20" s="1"/>
      <c r="G20" s="16"/>
      <c r="H20" s="16"/>
      <c r="I20" s="16"/>
      <c r="J20" s="16"/>
      <c r="K20" s="16"/>
    </row>
    <row r="21" spans="2:26" ht="12.75" customHeight="1" x14ac:dyDescent="0.2">
      <c r="B21" s="458" t="s">
        <v>51</v>
      </c>
      <c r="C21" s="459"/>
      <c r="D21" s="460"/>
      <c r="E21" s="461" t="s">
        <v>15</v>
      </c>
      <c r="F21" s="462"/>
      <c r="G21" s="463" t="s">
        <v>16</v>
      </c>
      <c r="H21" s="463" t="s">
        <v>17</v>
      </c>
      <c r="I21" s="463" t="s">
        <v>18</v>
      </c>
      <c r="J21" s="461" t="s">
        <v>19</v>
      </c>
      <c r="K21" s="464"/>
      <c r="Z21" s="4"/>
    </row>
    <row r="22" spans="2:26" ht="20.25" customHeight="1" thickBot="1" x14ac:dyDescent="0.25">
      <c r="B22" s="465"/>
      <c r="C22" s="466"/>
      <c r="D22" s="467"/>
      <c r="E22" s="468"/>
      <c r="F22" s="469"/>
      <c r="G22" s="470"/>
      <c r="H22" s="471"/>
      <c r="I22" s="470"/>
      <c r="J22" s="472" t="s">
        <v>20</v>
      </c>
      <c r="K22" s="473" t="s">
        <v>52</v>
      </c>
      <c r="Z22" s="4"/>
    </row>
    <row r="23" spans="2:26" ht="12.75" customHeight="1" x14ac:dyDescent="0.2">
      <c r="B23" s="213" t="s">
        <v>68</v>
      </c>
      <c r="C23" s="214"/>
      <c r="D23" s="374"/>
      <c r="E23" s="379">
        <v>1</v>
      </c>
      <c r="F23" s="380"/>
      <c r="G23" s="148" t="s">
        <v>22</v>
      </c>
      <c r="H23" s="130">
        <v>100</v>
      </c>
      <c r="I23" s="95">
        <v>25.5</v>
      </c>
      <c r="J23" s="167">
        <f>E23*H23</f>
        <v>100</v>
      </c>
      <c r="K23" s="167">
        <f>ROUNDDOWN(I23%*J23+J23,2)</f>
        <v>125.5</v>
      </c>
      <c r="Z23" s="4"/>
    </row>
    <row r="24" spans="2:26" ht="12.75" customHeight="1" x14ac:dyDescent="0.2">
      <c r="B24" s="360" t="s">
        <v>69</v>
      </c>
      <c r="C24" s="361"/>
      <c r="D24" s="335"/>
      <c r="E24" s="331">
        <v>1</v>
      </c>
      <c r="F24" s="332"/>
      <c r="G24" s="158" t="s">
        <v>71</v>
      </c>
      <c r="H24" s="130">
        <v>100</v>
      </c>
      <c r="I24" s="95">
        <v>13.5</v>
      </c>
      <c r="J24" s="167">
        <f t="shared" ref="J24:J42" si="0">E24*H24</f>
        <v>100</v>
      </c>
      <c r="K24" s="167">
        <f>(I24%*J24+J24)</f>
        <v>113.5</v>
      </c>
      <c r="Z24" s="4"/>
    </row>
    <row r="25" spans="2:26" ht="12.75" customHeight="1" x14ac:dyDescent="0.2">
      <c r="B25" s="360" t="s">
        <v>70</v>
      </c>
      <c r="C25" s="361"/>
      <c r="D25" s="335"/>
      <c r="E25" s="331">
        <v>1</v>
      </c>
      <c r="F25" s="332"/>
      <c r="G25" s="158" t="s">
        <v>22</v>
      </c>
      <c r="H25" s="130">
        <v>100</v>
      </c>
      <c r="I25" s="95">
        <v>10</v>
      </c>
      <c r="J25" s="167">
        <f t="shared" si="0"/>
        <v>100</v>
      </c>
      <c r="K25" s="167">
        <f t="shared" ref="K25:K42" si="1">ROUNDDOWN(I25%*J25+J25,2)</f>
        <v>110</v>
      </c>
      <c r="Z25" s="4"/>
    </row>
    <row r="26" spans="2:26" ht="12.75" customHeight="1" x14ac:dyDescent="0.2">
      <c r="B26" s="333"/>
      <c r="C26" s="334"/>
      <c r="D26" s="335"/>
      <c r="E26" s="331">
        <v>0</v>
      </c>
      <c r="F26" s="332"/>
      <c r="G26" s="158"/>
      <c r="H26" s="130">
        <v>0</v>
      </c>
      <c r="I26" s="95">
        <v>0</v>
      </c>
      <c r="J26" s="167">
        <f t="shared" si="0"/>
        <v>0</v>
      </c>
      <c r="K26" s="167">
        <f t="shared" si="1"/>
        <v>0</v>
      </c>
      <c r="Z26" s="4"/>
    </row>
    <row r="27" spans="2:26" ht="12.75" customHeight="1" x14ac:dyDescent="0.2">
      <c r="B27" s="333"/>
      <c r="C27" s="334"/>
      <c r="D27" s="335"/>
      <c r="E27" s="331">
        <v>0</v>
      </c>
      <c r="F27" s="332"/>
      <c r="G27" s="158"/>
      <c r="H27" s="130">
        <v>0</v>
      </c>
      <c r="I27" s="95">
        <v>0</v>
      </c>
      <c r="J27" s="167">
        <f t="shared" si="0"/>
        <v>0</v>
      </c>
      <c r="K27" s="167">
        <f t="shared" si="1"/>
        <v>0</v>
      </c>
      <c r="Z27" s="4"/>
    </row>
    <row r="28" spans="2:26" ht="12.75" customHeight="1" x14ac:dyDescent="0.2">
      <c r="B28" s="333"/>
      <c r="C28" s="334"/>
      <c r="D28" s="335"/>
      <c r="E28" s="331">
        <v>0</v>
      </c>
      <c r="F28" s="332"/>
      <c r="G28" s="158"/>
      <c r="H28" s="130">
        <v>0</v>
      </c>
      <c r="I28" s="95">
        <v>0</v>
      </c>
      <c r="J28" s="167">
        <f t="shared" si="0"/>
        <v>0</v>
      </c>
      <c r="K28" s="167">
        <f t="shared" si="1"/>
        <v>0</v>
      </c>
      <c r="Z28" s="4"/>
    </row>
    <row r="29" spans="2:26" ht="12.75" customHeight="1" x14ac:dyDescent="0.2">
      <c r="B29" s="333"/>
      <c r="C29" s="334"/>
      <c r="D29" s="335"/>
      <c r="E29" s="331">
        <v>0</v>
      </c>
      <c r="F29" s="332"/>
      <c r="G29" s="158"/>
      <c r="H29" s="130">
        <v>0</v>
      </c>
      <c r="I29" s="95">
        <v>0</v>
      </c>
      <c r="J29" s="167">
        <f>E29*H29</f>
        <v>0</v>
      </c>
      <c r="K29" s="167">
        <f t="shared" si="1"/>
        <v>0</v>
      </c>
      <c r="Z29" s="4"/>
    </row>
    <row r="30" spans="2:26" ht="12.75" customHeight="1" x14ac:dyDescent="0.2">
      <c r="B30" s="333"/>
      <c r="C30" s="334"/>
      <c r="D30" s="362"/>
      <c r="E30" s="331">
        <v>0</v>
      </c>
      <c r="F30" s="332"/>
      <c r="G30" s="158"/>
      <c r="H30" s="130">
        <v>0</v>
      </c>
      <c r="I30" s="95">
        <v>0</v>
      </c>
      <c r="J30" s="167">
        <f>E30*H30</f>
        <v>0</v>
      </c>
      <c r="K30" s="167">
        <f>ROUNDDOWN(I30%*J30+J30,2)</f>
        <v>0</v>
      </c>
      <c r="Z30" s="4"/>
    </row>
    <row r="31" spans="2:26" ht="12.75" customHeight="1" x14ac:dyDescent="0.2">
      <c r="B31" s="333"/>
      <c r="C31" s="334"/>
      <c r="D31" s="362"/>
      <c r="E31" s="331">
        <v>0</v>
      </c>
      <c r="F31" s="332"/>
      <c r="G31" s="158"/>
      <c r="H31" s="130">
        <v>0</v>
      </c>
      <c r="I31" s="95">
        <v>0</v>
      </c>
      <c r="J31" s="167">
        <f>E31*H31</f>
        <v>0</v>
      </c>
      <c r="K31" s="167">
        <f>ROUNDDOWN(I31%*J31+J31,2)</f>
        <v>0</v>
      </c>
      <c r="Z31" s="4"/>
    </row>
    <row r="32" spans="2:26" ht="12.75" customHeight="1" x14ac:dyDescent="0.2">
      <c r="B32" s="333"/>
      <c r="C32" s="334"/>
      <c r="D32" s="362"/>
      <c r="E32" s="331">
        <v>0</v>
      </c>
      <c r="F32" s="332"/>
      <c r="G32" s="158"/>
      <c r="H32" s="130">
        <v>0</v>
      </c>
      <c r="I32" s="95">
        <v>0</v>
      </c>
      <c r="J32" s="167">
        <f>E32*H32</f>
        <v>0</v>
      </c>
      <c r="K32" s="167">
        <f>ROUNDDOWN(I32%*J32+J32,2)</f>
        <v>0</v>
      </c>
      <c r="Z32" s="4"/>
    </row>
    <row r="33" spans="2:26" ht="12.75" customHeight="1" x14ac:dyDescent="0.2">
      <c r="B33" s="333"/>
      <c r="C33" s="334"/>
      <c r="D33" s="362"/>
      <c r="E33" s="331">
        <v>0</v>
      </c>
      <c r="F33" s="332"/>
      <c r="G33" s="158"/>
      <c r="H33" s="130">
        <v>0</v>
      </c>
      <c r="I33" s="95">
        <v>0</v>
      </c>
      <c r="J33" s="167">
        <f>E33*H33</f>
        <v>0</v>
      </c>
      <c r="K33" s="167">
        <f>ROUNDDOWN(I33%*J33+J33,2)</f>
        <v>0</v>
      </c>
      <c r="Z33" s="4"/>
    </row>
    <row r="34" spans="2:26" ht="12.75" customHeight="1" x14ac:dyDescent="0.2">
      <c r="B34" s="333"/>
      <c r="C34" s="334"/>
      <c r="D34" s="335"/>
      <c r="E34" s="331">
        <v>0</v>
      </c>
      <c r="F34" s="332"/>
      <c r="G34" s="158"/>
      <c r="H34" s="130">
        <v>0</v>
      </c>
      <c r="I34" s="95">
        <v>0</v>
      </c>
      <c r="J34" s="167">
        <f t="shared" si="0"/>
        <v>0</v>
      </c>
      <c r="K34" s="167">
        <f t="shared" si="1"/>
        <v>0</v>
      </c>
      <c r="Z34" s="4"/>
    </row>
    <row r="35" spans="2:26" ht="12.75" customHeight="1" x14ac:dyDescent="0.2">
      <c r="B35" s="333"/>
      <c r="C35" s="334"/>
      <c r="D35" s="335"/>
      <c r="E35" s="331">
        <v>0</v>
      </c>
      <c r="F35" s="332"/>
      <c r="G35" s="158"/>
      <c r="H35" s="130">
        <v>0</v>
      </c>
      <c r="I35" s="95">
        <v>0</v>
      </c>
      <c r="J35" s="167">
        <f>E35*H35</f>
        <v>0</v>
      </c>
      <c r="K35" s="167">
        <f>ROUNDDOWN(I35%*J35+J35,2)</f>
        <v>0</v>
      </c>
      <c r="Z35" s="4"/>
    </row>
    <row r="36" spans="2:26" ht="12.75" customHeight="1" x14ac:dyDescent="0.2">
      <c r="B36" s="333"/>
      <c r="C36" s="334"/>
      <c r="D36" s="335"/>
      <c r="E36" s="331">
        <v>0</v>
      </c>
      <c r="F36" s="332"/>
      <c r="G36" s="158"/>
      <c r="H36" s="130">
        <v>0</v>
      </c>
      <c r="I36" s="95">
        <v>0</v>
      </c>
      <c r="J36" s="167">
        <f t="shared" si="0"/>
        <v>0</v>
      </c>
      <c r="K36" s="167">
        <f t="shared" si="1"/>
        <v>0</v>
      </c>
      <c r="Z36" s="4"/>
    </row>
    <row r="37" spans="2:26" ht="12.75" customHeight="1" x14ac:dyDescent="0.2">
      <c r="B37" s="333"/>
      <c r="C37" s="334"/>
      <c r="D37" s="335"/>
      <c r="E37" s="331">
        <v>0</v>
      </c>
      <c r="F37" s="332"/>
      <c r="G37" s="158"/>
      <c r="H37" s="130">
        <v>0</v>
      </c>
      <c r="I37" s="95">
        <v>0</v>
      </c>
      <c r="J37" s="167">
        <f t="shared" si="0"/>
        <v>0</v>
      </c>
      <c r="K37" s="167">
        <f t="shared" si="1"/>
        <v>0</v>
      </c>
      <c r="Z37" s="4"/>
    </row>
    <row r="38" spans="2:26" ht="12.75" customHeight="1" x14ac:dyDescent="0.2">
      <c r="B38" s="333"/>
      <c r="C38" s="334"/>
      <c r="D38" s="335"/>
      <c r="E38" s="331">
        <v>0</v>
      </c>
      <c r="F38" s="332"/>
      <c r="G38" s="158"/>
      <c r="H38" s="130">
        <v>0</v>
      </c>
      <c r="I38" s="95">
        <v>0</v>
      </c>
      <c r="J38" s="167">
        <f t="shared" si="0"/>
        <v>0</v>
      </c>
      <c r="K38" s="167">
        <f t="shared" si="1"/>
        <v>0</v>
      </c>
      <c r="Z38" s="4"/>
    </row>
    <row r="39" spans="2:26" ht="12.75" customHeight="1" x14ac:dyDescent="0.2">
      <c r="B39" s="333"/>
      <c r="C39" s="334"/>
      <c r="D39" s="335"/>
      <c r="E39" s="331">
        <v>0</v>
      </c>
      <c r="F39" s="332"/>
      <c r="G39" s="158"/>
      <c r="H39" s="130">
        <v>0</v>
      </c>
      <c r="I39" s="95">
        <v>0</v>
      </c>
      <c r="J39" s="167">
        <f t="shared" si="0"/>
        <v>0</v>
      </c>
      <c r="K39" s="167">
        <f t="shared" si="1"/>
        <v>0</v>
      </c>
      <c r="Z39" s="4"/>
    </row>
    <row r="40" spans="2:26" ht="12.75" customHeight="1" x14ac:dyDescent="0.2">
      <c r="B40" s="333"/>
      <c r="C40" s="334"/>
      <c r="D40" s="335"/>
      <c r="E40" s="331">
        <v>0</v>
      </c>
      <c r="F40" s="332"/>
      <c r="G40" s="158"/>
      <c r="H40" s="130">
        <v>0</v>
      </c>
      <c r="I40" s="95">
        <v>0</v>
      </c>
      <c r="J40" s="167">
        <f t="shared" si="0"/>
        <v>0</v>
      </c>
      <c r="K40" s="167">
        <f t="shared" si="1"/>
        <v>0</v>
      </c>
      <c r="Z40" s="4"/>
    </row>
    <row r="41" spans="2:26" ht="12.75" customHeight="1" x14ac:dyDescent="0.2">
      <c r="B41" s="333"/>
      <c r="C41" s="334"/>
      <c r="D41" s="335"/>
      <c r="E41" s="331">
        <v>0</v>
      </c>
      <c r="F41" s="332"/>
      <c r="G41" s="158"/>
      <c r="H41" s="130">
        <v>0</v>
      </c>
      <c r="I41" s="95">
        <v>0</v>
      </c>
      <c r="J41" s="167">
        <f t="shared" si="0"/>
        <v>0</v>
      </c>
      <c r="K41" s="167">
        <f t="shared" si="1"/>
        <v>0</v>
      </c>
      <c r="Z41" s="4"/>
    </row>
    <row r="42" spans="2:26" ht="12.75" customHeight="1" x14ac:dyDescent="0.2">
      <c r="B42" s="341" t="s">
        <v>72</v>
      </c>
      <c r="C42" s="342"/>
      <c r="D42" s="343"/>
      <c r="E42" s="356">
        <v>1</v>
      </c>
      <c r="F42" s="357"/>
      <c r="G42" s="149" t="s">
        <v>22</v>
      </c>
      <c r="H42" s="182">
        <v>10</v>
      </c>
      <c r="I42" s="95">
        <v>25.5</v>
      </c>
      <c r="J42" s="167">
        <v>3.99</v>
      </c>
      <c r="K42" s="167">
        <f t="shared" si="1"/>
        <v>5</v>
      </c>
      <c r="Z42" s="4"/>
    </row>
    <row r="43" spans="2:26" ht="15" customHeight="1" x14ac:dyDescent="0.2">
      <c r="B43" s="49"/>
      <c r="C43" s="49"/>
      <c r="D43" s="150"/>
      <c r="E43" s="151"/>
      <c r="F43" s="151"/>
      <c r="G43" s="152" t="s">
        <v>0</v>
      </c>
      <c r="H43" s="474" t="s">
        <v>66</v>
      </c>
      <c r="I43" s="475"/>
      <c r="J43" s="159">
        <f>SUM(J23:J42)</f>
        <v>303.99</v>
      </c>
      <c r="K43" s="159">
        <f>SUM(K23:K42)</f>
        <v>354</v>
      </c>
      <c r="Z43" s="4"/>
    </row>
    <row r="44" spans="2:26" ht="6" customHeight="1" x14ac:dyDescent="0.2">
      <c r="B44" s="49"/>
      <c r="C44" s="49"/>
      <c r="D44" s="150"/>
      <c r="E44" s="151"/>
      <c r="F44" s="151"/>
      <c r="G44" s="152"/>
      <c r="H44" s="153"/>
      <c r="I44" s="154"/>
      <c r="J44" s="48"/>
      <c r="K44" s="48"/>
      <c r="Z44" s="4"/>
    </row>
    <row r="45" spans="2:26" ht="12.75" customHeight="1" x14ac:dyDescent="0.2">
      <c r="B45" s="150"/>
      <c r="C45" s="150"/>
      <c r="D45" s="150"/>
      <c r="E45" s="155"/>
      <c r="F45" s="398" t="s">
        <v>53</v>
      </c>
      <c r="G45" s="398"/>
      <c r="H45" s="399"/>
      <c r="I45" s="28">
        <v>0</v>
      </c>
      <c r="J45" s="129" t="s">
        <v>54</v>
      </c>
      <c r="K45" s="172">
        <f>IF(I45=0,0,K43*(100-I45)/100)</f>
        <v>0</v>
      </c>
      <c r="W45" s="4"/>
      <c r="X45" s="4"/>
      <c r="Y45" s="4"/>
      <c r="Z45" s="4"/>
    </row>
    <row r="46" spans="2:26" ht="21" customHeight="1" x14ac:dyDescent="0.2">
      <c r="B46" s="31"/>
      <c r="C46" s="396" t="s">
        <v>25</v>
      </c>
      <c r="D46" s="396"/>
      <c r="E46" s="396"/>
      <c r="F46" s="396"/>
      <c r="G46" s="396"/>
      <c r="H46" s="337">
        <v>0.255</v>
      </c>
      <c r="I46" s="337"/>
      <c r="J46" s="201">
        <v>0.13500000000000001</v>
      </c>
      <c r="K46" s="201">
        <v>0.1</v>
      </c>
    </row>
    <row r="47" spans="2:26" ht="12.75" customHeight="1" x14ac:dyDescent="0.2">
      <c r="B47" s="31"/>
      <c r="C47" s="396" t="s">
        <v>55</v>
      </c>
      <c r="D47" s="396"/>
      <c r="E47" s="396"/>
      <c r="F47" s="396"/>
      <c r="G47" s="397"/>
      <c r="H47" s="352">
        <f>alv!B28</f>
        <v>26.51</v>
      </c>
      <c r="I47" s="353">
        <f>alv!B28</f>
        <v>26.51</v>
      </c>
      <c r="J47" s="173">
        <f>alv!C28</f>
        <v>13.5</v>
      </c>
      <c r="K47" s="173">
        <f>alv!D28</f>
        <v>10</v>
      </c>
    </row>
    <row r="48" spans="2:26" ht="12.75" customHeight="1" x14ac:dyDescent="0.2">
      <c r="B48" s="31"/>
      <c r="C48" s="396" t="s">
        <v>56</v>
      </c>
      <c r="D48" s="396"/>
      <c r="E48" s="396"/>
      <c r="F48" s="396"/>
      <c r="G48" s="397"/>
      <c r="H48" s="358">
        <f>IF(I$45&gt;0,ROUNDDOWN(H47-H47*I$45%,2),0)</f>
        <v>0</v>
      </c>
      <c r="I48" s="359"/>
      <c r="J48" s="173">
        <f>IF(I45&gt;0,ROUNDDOWN(J47-J47*I$45%,2),0)</f>
        <v>0</v>
      </c>
      <c r="K48" s="173">
        <f>IF(I45&gt;0,ROUNDDOWN(K47-K47*I$45%,2),0)</f>
        <v>0</v>
      </c>
      <c r="L48" s="20"/>
      <c r="M48" s="21">
        <f>IF(H48&gt;0,ROUND(M47-M47*H48%,2),0)</f>
        <v>0</v>
      </c>
      <c r="N48" s="21">
        <f>ROUND(N47-N47*H48%,2)</f>
        <v>0</v>
      </c>
    </row>
    <row r="49" spans="2:14" ht="12.75" customHeight="1" x14ac:dyDescent="0.2">
      <c r="B49" s="31"/>
      <c r="C49" s="33"/>
      <c r="D49" s="33"/>
      <c r="E49" s="34"/>
      <c r="F49" s="35"/>
      <c r="G49" s="32"/>
      <c r="H49" s="36"/>
      <c r="I49" s="37"/>
      <c r="J49" s="38"/>
      <c r="K49" s="38"/>
      <c r="L49" s="20"/>
      <c r="M49" s="21"/>
      <c r="N49" s="21"/>
    </row>
    <row r="50" spans="2:14" ht="12.75" customHeight="1" x14ac:dyDescent="0.2">
      <c r="B50" s="32"/>
      <c r="C50" s="354" t="s">
        <v>57</v>
      </c>
      <c r="D50" s="354"/>
      <c r="E50" s="354" t="s">
        <v>58</v>
      </c>
      <c r="F50" s="354"/>
      <c r="G50" s="354"/>
      <c r="H50" s="354"/>
      <c r="I50" s="355" t="s">
        <v>59</v>
      </c>
      <c r="J50" s="355"/>
      <c r="K50" s="32"/>
    </row>
    <row r="51" spans="2:14" ht="12.75" customHeight="1" x14ac:dyDescent="0.2">
      <c r="B51" s="31"/>
      <c r="C51" s="347"/>
      <c r="D51" s="346"/>
      <c r="E51" s="351"/>
      <c r="F51" s="349"/>
      <c r="G51" s="349"/>
      <c r="H51" s="350"/>
      <c r="I51" s="348"/>
      <c r="J51" s="350"/>
      <c r="K51" s="52"/>
    </row>
    <row r="52" spans="2:14" ht="12.75" customHeight="1" x14ac:dyDescent="0.2">
      <c r="B52" s="39"/>
      <c r="C52" s="345"/>
      <c r="D52" s="346"/>
      <c r="E52" s="348"/>
      <c r="F52" s="349"/>
      <c r="G52" s="349"/>
      <c r="H52" s="350"/>
      <c r="I52" s="348"/>
      <c r="J52" s="350"/>
      <c r="K52" s="40"/>
    </row>
    <row r="53" spans="2:14" ht="12.75" customHeight="1" x14ac:dyDescent="0.2">
      <c r="B53" s="39"/>
      <c r="C53" s="345"/>
      <c r="D53" s="346"/>
      <c r="E53" s="348"/>
      <c r="F53" s="349"/>
      <c r="G53" s="349"/>
      <c r="H53" s="350"/>
      <c r="I53" s="345"/>
      <c r="J53" s="346"/>
      <c r="K53" s="40"/>
    </row>
    <row r="54" spans="2:14" ht="12.75" customHeight="1" x14ac:dyDescent="0.2">
      <c r="B54" s="39"/>
      <c r="C54" s="39"/>
      <c r="D54" s="41"/>
      <c r="E54" s="41"/>
      <c r="F54" s="41"/>
      <c r="G54" s="42"/>
      <c r="H54" s="42"/>
      <c r="I54" s="43"/>
      <c r="J54" s="40"/>
      <c r="K54" s="40"/>
    </row>
    <row r="55" spans="2:14" ht="15.75" customHeight="1" x14ac:dyDescent="0.2">
      <c r="B55" s="476" t="s">
        <v>43</v>
      </c>
      <c r="C55" s="339">
        <f>J13</f>
        <v>0</v>
      </c>
      <c r="D55" s="339"/>
      <c r="E55" s="340"/>
      <c r="F55" s="340"/>
      <c r="G55" s="340"/>
      <c r="H55" s="42"/>
      <c r="I55" s="57"/>
      <c r="J55" s="477" t="s">
        <v>44</v>
      </c>
      <c r="K55" s="195">
        <f>J9</f>
        <v>46037</v>
      </c>
      <c r="L55" s="29"/>
    </row>
    <row r="56" spans="2:14" ht="9.75" customHeight="1" x14ac:dyDescent="0.2">
      <c r="B56" s="44"/>
      <c r="C56" s="30"/>
      <c r="D56" s="30"/>
      <c r="E56" s="30"/>
      <c r="F56" s="30"/>
      <c r="G56" s="30"/>
      <c r="H56" s="30"/>
      <c r="I56" s="30"/>
      <c r="J56" s="30"/>
      <c r="K56" s="45"/>
    </row>
    <row r="57" spans="2:14" ht="24" customHeight="1" x14ac:dyDescent="0.2">
      <c r="B57" s="344" t="s">
        <v>61</v>
      </c>
      <c r="C57" s="344"/>
      <c r="D57" s="344"/>
      <c r="E57" s="336" t="s">
        <v>79</v>
      </c>
      <c r="F57" s="336"/>
      <c r="G57" s="336"/>
      <c r="H57" s="336"/>
      <c r="I57" s="336"/>
      <c r="J57" s="72" t="s">
        <v>34</v>
      </c>
      <c r="K57" s="17" t="s">
        <v>60</v>
      </c>
    </row>
    <row r="58" spans="2:14" x14ac:dyDescent="0.2">
      <c r="B58" s="212" t="s">
        <v>31</v>
      </c>
      <c r="C58" s="212"/>
      <c r="D58" s="212"/>
      <c r="E58" s="211" t="s">
        <v>84</v>
      </c>
      <c r="F58" s="211"/>
      <c r="G58" s="211"/>
      <c r="H58" s="211"/>
      <c r="I58" s="211"/>
      <c r="J58" s="142" t="s">
        <v>35</v>
      </c>
      <c r="K58" s="64">
        <v>0</v>
      </c>
    </row>
    <row r="59" spans="2:14" x14ac:dyDescent="0.2">
      <c r="B59" s="212" t="s">
        <v>32</v>
      </c>
      <c r="C59" s="212"/>
      <c r="D59" s="212"/>
      <c r="E59" s="338" t="s">
        <v>33</v>
      </c>
      <c r="F59" s="338"/>
      <c r="G59" s="338"/>
      <c r="H59" s="338"/>
      <c r="I59" s="338"/>
      <c r="J59" s="395" t="s">
        <v>77</v>
      </c>
      <c r="K59" s="395"/>
    </row>
    <row r="60" spans="2:14" ht="6" customHeight="1" x14ac:dyDescent="0.2">
      <c r="J60" t="s">
        <v>0</v>
      </c>
    </row>
    <row r="61" spans="2:14" ht="13.5" x14ac:dyDescent="0.25">
      <c r="B61" s="9"/>
      <c r="C61" s="13"/>
      <c r="D61" s="7"/>
      <c r="E61" s="8" t="s">
        <v>0</v>
      </c>
      <c r="F61" s="8"/>
      <c r="G61" s="8"/>
      <c r="H61" s="8"/>
      <c r="I61" s="389"/>
      <c r="J61" s="389"/>
      <c r="K61" s="389"/>
    </row>
  </sheetData>
  <sheetProtection algorithmName="SHA-512" hashValue="f6+g6DnL7r/ptSr1iNwyUXjr/hotYKZ8IpMU4dUXyMH+Yd5YZUpWIzYLHvWG3d1MqkKTrX9cw9NThvGsCN0wLA==" saltValue="Ze/Pv9G965+5cPJ4cZv0lQ==" spinCount="100000" sheet="1" scenarios="1" formatCells="0" selectLockedCells="1"/>
  <mergeCells count="109">
    <mergeCell ref="I61:K61"/>
    <mergeCell ref="J9:K9"/>
    <mergeCell ref="H10:I10"/>
    <mergeCell ref="H18:I18"/>
    <mergeCell ref="J17:K17"/>
    <mergeCell ref="J21:K21"/>
    <mergeCell ref="I52:J52"/>
    <mergeCell ref="I51:J51"/>
    <mergeCell ref="C53:D53"/>
    <mergeCell ref="H12:I12"/>
    <mergeCell ref="J59:K59"/>
    <mergeCell ref="C47:G47"/>
    <mergeCell ref="C48:G48"/>
    <mergeCell ref="C46:G46"/>
    <mergeCell ref="B59:D59"/>
    <mergeCell ref="B58:D58"/>
    <mergeCell ref="F45:H45"/>
    <mergeCell ref="E28:F28"/>
    <mergeCell ref="E29:F29"/>
    <mergeCell ref="E37:F37"/>
    <mergeCell ref="B11:F11"/>
    <mergeCell ref="B40:D40"/>
    <mergeCell ref="B36:D36"/>
    <mergeCell ref="J10:K10"/>
    <mergeCell ref="B3:F4"/>
    <mergeCell ref="B10:F10"/>
    <mergeCell ref="B7:F7"/>
    <mergeCell ref="B8:F8"/>
    <mergeCell ref="C18:G18"/>
    <mergeCell ref="B23:D23"/>
    <mergeCell ref="H11:I11"/>
    <mergeCell ref="J11:K11"/>
    <mergeCell ref="G21:G22"/>
    <mergeCell ref="H17:I17"/>
    <mergeCell ref="J12:K12"/>
    <mergeCell ref="H13:I13"/>
    <mergeCell ref="B16:K16"/>
    <mergeCell ref="E23:F23"/>
    <mergeCell ref="J18:K18"/>
    <mergeCell ref="I21:I22"/>
    <mergeCell ref="H21:H22"/>
    <mergeCell ref="H3:K3"/>
    <mergeCell ref="J14:K14"/>
    <mergeCell ref="H14:I14"/>
    <mergeCell ref="J13:K13"/>
    <mergeCell ref="J7:K7"/>
    <mergeCell ref="J6:K6"/>
    <mergeCell ref="J5:K5"/>
    <mergeCell ref="H5:I5"/>
    <mergeCell ref="H6:I6"/>
    <mergeCell ref="H7:I7"/>
    <mergeCell ref="H9:I9"/>
    <mergeCell ref="H8:I8"/>
    <mergeCell ref="B9:F9"/>
    <mergeCell ref="C19:G19"/>
    <mergeCell ref="E21:F22"/>
    <mergeCell ref="B24:D24"/>
    <mergeCell ref="E24:F24"/>
    <mergeCell ref="C17:G17"/>
    <mergeCell ref="B25:D25"/>
    <mergeCell ref="B21:D22"/>
    <mergeCell ref="E38:F38"/>
    <mergeCell ref="B31:D31"/>
    <mergeCell ref="B32:D32"/>
    <mergeCell ref="B33:D33"/>
    <mergeCell ref="B30:D30"/>
    <mergeCell ref="E25:F25"/>
    <mergeCell ref="E26:F26"/>
    <mergeCell ref="E27:F27"/>
    <mergeCell ref="B26:D26"/>
    <mergeCell ref="B27:D27"/>
    <mergeCell ref="E34:F34"/>
    <mergeCell ref="E35:F35"/>
    <mergeCell ref="E36:F36"/>
    <mergeCell ref="E31:F31"/>
    <mergeCell ref="E32:F32"/>
    <mergeCell ref="B28:D28"/>
    <mergeCell ref="B35:D35"/>
    <mergeCell ref="B29:D29"/>
    <mergeCell ref="B34:D34"/>
    <mergeCell ref="B37:D37"/>
    <mergeCell ref="E59:I59"/>
    <mergeCell ref="C55:G55"/>
    <mergeCell ref="H43:I43"/>
    <mergeCell ref="B42:D42"/>
    <mergeCell ref="B57:D57"/>
    <mergeCell ref="I53:J53"/>
    <mergeCell ref="C52:D52"/>
    <mergeCell ref="C51:D51"/>
    <mergeCell ref="E53:H53"/>
    <mergeCell ref="E52:H52"/>
    <mergeCell ref="E51:H51"/>
    <mergeCell ref="E58:I58"/>
    <mergeCell ref="H47:I47"/>
    <mergeCell ref="C50:D50"/>
    <mergeCell ref="I50:J50"/>
    <mergeCell ref="E50:H50"/>
    <mergeCell ref="E42:F42"/>
    <mergeCell ref="H48:I48"/>
    <mergeCell ref="E41:F41"/>
    <mergeCell ref="E40:F40"/>
    <mergeCell ref="B38:D38"/>
    <mergeCell ref="E33:F33"/>
    <mergeCell ref="E30:F30"/>
    <mergeCell ref="E57:I57"/>
    <mergeCell ref="E39:F39"/>
    <mergeCell ref="H46:I46"/>
    <mergeCell ref="B39:D39"/>
    <mergeCell ref="B41:D41"/>
  </mergeCells>
  <phoneticPr fontId="9" type="noConversion"/>
  <pageMargins left="0.86614173228346458" right="0.39370078740157483" top="0.39370078740157483" bottom="0.39370078740157483" header="0.39370078740157483" footer="0.31496062992125984"/>
  <pageSetup paperSize="9" orientation="portrait" verticalDpi="4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B1:Z71"/>
  <sheetViews>
    <sheetView showGridLines="0" showZeros="0" defaultGridColor="0" colorId="23" zoomScaleNormal="100" workbookViewId="0">
      <selection activeCell="B21" sqref="B21:F21"/>
    </sheetView>
  </sheetViews>
  <sheetFormatPr defaultRowHeight="12.75" x14ac:dyDescent="0.2"/>
  <cols>
    <col min="1" max="1" width="13" customWidth="1"/>
    <col min="2" max="2" width="13.5703125" customWidth="1"/>
    <col min="3" max="3" width="10.28515625" customWidth="1"/>
    <col min="4" max="4" width="9.85546875" customWidth="1"/>
    <col min="5" max="5" width="4.5703125" customWidth="1"/>
    <col min="6" max="6" width="6.5703125" customWidth="1"/>
    <col min="7" max="7" width="7.140625" customWidth="1"/>
    <col min="8" max="8" width="8.28515625" customWidth="1"/>
    <col min="9" max="9" width="9.140625" customWidth="1"/>
    <col min="10" max="10" width="10.7109375" customWidth="1"/>
    <col min="11" max="11" width="13.28515625" customWidth="1"/>
    <col min="12" max="12" width="9.28515625" customWidth="1"/>
  </cols>
  <sheetData>
    <row r="1" spans="2:16" ht="18" customHeight="1" x14ac:dyDescent="0.2"/>
    <row r="2" spans="2:16" x14ac:dyDescent="0.2">
      <c r="B2" s="160" t="s">
        <v>62</v>
      </c>
      <c r="C2" s="174"/>
      <c r="D2" s="174"/>
      <c r="E2" s="174"/>
      <c r="F2" s="174"/>
      <c r="G2" s="71"/>
      <c r="H2" s="71"/>
      <c r="I2" s="71"/>
      <c r="J2" s="71"/>
      <c r="K2" s="71"/>
    </row>
    <row r="3" spans="2:16" ht="14.1" customHeight="1" x14ac:dyDescent="0.2">
      <c r="B3" s="268" t="s">
        <v>91</v>
      </c>
      <c r="C3" s="269"/>
      <c r="D3" s="269"/>
      <c r="E3" s="269"/>
      <c r="F3" s="269"/>
      <c r="G3" s="71"/>
      <c r="H3" s="381" t="s">
        <v>73</v>
      </c>
      <c r="I3" s="382"/>
      <c r="J3" s="382"/>
      <c r="K3" s="382"/>
    </row>
    <row r="4" spans="2:16" ht="14.1" customHeight="1" x14ac:dyDescent="0.2">
      <c r="B4" s="269"/>
      <c r="C4" s="269"/>
      <c r="D4" s="269"/>
      <c r="E4" s="269"/>
      <c r="F4" s="269"/>
      <c r="G4" s="98"/>
      <c r="H4" s="99"/>
      <c r="I4" s="61"/>
      <c r="J4" s="61"/>
      <c r="K4" s="61"/>
      <c r="M4" s="112"/>
    </row>
    <row r="5" spans="2:16" ht="13.5" customHeight="1" thickBot="1" x14ac:dyDescent="0.25">
      <c r="B5" s="175"/>
      <c r="C5" s="176"/>
      <c r="D5" s="176"/>
      <c r="E5" s="176"/>
      <c r="F5" s="176"/>
      <c r="G5" s="98"/>
      <c r="H5" s="478" t="s">
        <v>13</v>
      </c>
      <c r="I5" s="478"/>
      <c r="J5" s="418">
        <v>46023</v>
      </c>
      <c r="K5" s="419"/>
      <c r="M5" s="112" t="s">
        <v>0</v>
      </c>
      <c r="N5" s="71"/>
      <c r="O5" s="71"/>
      <c r="P5" s="71"/>
    </row>
    <row r="6" spans="2:16" ht="13.5" customHeight="1" thickTop="1" x14ac:dyDescent="0.2">
      <c r="B6" s="163" t="s">
        <v>86</v>
      </c>
      <c r="C6" s="177"/>
      <c r="D6" s="177"/>
      <c r="E6" s="177"/>
      <c r="F6" s="178"/>
      <c r="G6" s="71"/>
      <c r="H6" s="479" t="s">
        <v>7</v>
      </c>
      <c r="I6" s="479"/>
      <c r="J6" s="436" t="s">
        <v>83</v>
      </c>
      <c r="K6" s="436"/>
      <c r="M6" s="113"/>
      <c r="N6" s="71"/>
      <c r="O6" s="71"/>
      <c r="P6" s="71"/>
    </row>
    <row r="7" spans="2:16" ht="13.5" customHeight="1" x14ac:dyDescent="0.2">
      <c r="B7" s="363" t="s">
        <v>90</v>
      </c>
      <c r="C7" s="440"/>
      <c r="D7" s="440"/>
      <c r="E7" s="440"/>
      <c r="F7" s="441"/>
      <c r="G7" s="13"/>
      <c r="H7" s="478" t="s">
        <v>8</v>
      </c>
      <c r="I7" s="478"/>
      <c r="J7" s="436" t="s">
        <v>83</v>
      </c>
      <c r="K7" s="436"/>
      <c r="M7" s="114"/>
      <c r="N7" s="71"/>
      <c r="O7" s="71"/>
      <c r="P7" s="71"/>
    </row>
    <row r="8" spans="2:16" ht="13.5" customHeight="1" x14ac:dyDescent="0.2">
      <c r="B8" s="371" t="s">
        <v>89</v>
      </c>
      <c r="C8" s="372"/>
      <c r="D8" s="372"/>
      <c r="E8" s="372"/>
      <c r="F8" s="373"/>
      <c r="G8" s="100"/>
      <c r="H8" s="478" t="s">
        <v>9</v>
      </c>
      <c r="I8" s="478"/>
      <c r="J8" s="189">
        <v>14</v>
      </c>
      <c r="K8" s="188" t="s">
        <v>23</v>
      </c>
      <c r="M8" s="114"/>
      <c r="N8" s="71"/>
      <c r="O8" s="71"/>
      <c r="P8" s="71"/>
    </row>
    <row r="9" spans="2:16" ht="13.5" customHeight="1" x14ac:dyDescent="0.2">
      <c r="B9" s="363" t="s">
        <v>32</v>
      </c>
      <c r="C9" s="364"/>
      <c r="D9" s="364"/>
      <c r="E9" s="364"/>
      <c r="F9" s="365"/>
      <c r="G9" s="100"/>
      <c r="H9" s="478" t="s">
        <v>10</v>
      </c>
      <c r="I9" s="478"/>
      <c r="J9" s="444">
        <f>IF(J5=0,0,J5+J8)</f>
        <v>46037</v>
      </c>
      <c r="K9" s="444"/>
      <c r="M9" s="115"/>
      <c r="N9" s="71"/>
      <c r="O9" s="71"/>
      <c r="P9" s="71"/>
    </row>
    <row r="10" spans="2:16" ht="13.5" customHeight="1" x14ac:dyDescent="0.2">
      <c r="B10" s="363"/>
      <c r="C10" s="364"/>
      <c r="D10" s="364"/>
      <c r="E10" s="364"/>
      <c r="F10" s="365"/>
      <c r="G10" s="100"/>
      <c r="H10" s="478" t="s">
        <v>45</v>
      </c>
      <c r="I10" s="478"/>
      <c r="J10" s="444">
        <v>0</v>
      </c>
      <c r="K10" s="444"/>
    </row>
    <row r="11" spans="2:16" ht="13.5" customHeight="1" x14ac:dyDescent="0.2">
      <c r="B11" s="363"/>
      <c r="C11" s="364"/>
      <c r="D11" s="364"/>
      <c r="E11" s="364"/>
      <c r="F11" s="365"/>
      <c r="G11" s="100"/>
      <c r="H11" s="480" t="s">
        <v>11</v>
      </c>
      <c r="I11" s="480"/>
      <c r="J11" s="436"/>
      <c r="K11" s="436"/>
    </row>
    <row r="12" spans="2:16" ht="13.5" customHeight="1" thickBot="1" x14ac:dyDescent="0.25">
      <c r="B12" s="301"/>
      <c r="C12" s="302"/>
      <c r="D12" s="302"/>
      <c r="E12" s="302"/>
      <c r="F12" s="303"/>
      <c r="G12" s="100"/>
      <c r="H12" s="480" t="s">
        <v>12</v>
      </c>
      <c r="I12" s="480"/>
      <c r="J12" s="438" t="s">
        <v>80</v>
      </c>
      <c r="K12" s="438"/>
    </row>
    <row r="13" spans="2:16" ht="13.5" customHeight="1" thickTop="1" x14ac:dyDescent="0.2">
      <c r="B13" s="101"/>
      <c r="C13" s="101"/>
      <c r="D13" s="101"/>
      <c r="E13" s="101"/>
      <c r="F13" s="102"/>
      <c r="G13" s="102"/>
      <c r="H13" s="480" t="s">
        <v>67</v>
      </c>
      <c r="I13" s="480"/>
      <c r="J13" s="439">
        <v>20006</v>
      </c>
      <c r="K13" s="439"/>
    </row>
    <row r="14" spans="2:16" ht="13.5" customHeight="1" x14ac:dyDescent="0.2">
      <c r="B14" s="71"/>
      <c r="C14" s="71"/>
      <c r="D14" s="71"/>
      <c r="E14" s="71"/>
      <c r="F14" s="71"/>
      <c r="G14" s="71"/>
      <c r="H14" s="480" t="s">
        <v>97</v>
      </c>
      <c r="I14" s="480"/>
      <c r="J14" s="437">
        <v>9.5000000000000001E-2</v>
      </c>
      <c r="K14" s="437"/>
    </row>
    <row r="15" spans="2:16" ht="13.5" customHeight="1" x14ac:dyDescent="0.2">
      <c r="B15" s="71"/>
      <c r="C15" s="71"/>
      <c r="D15" s="71"/>
      <c r="E15" s="71"/>
      <c r="F15" s="71"/>
      <c r="G15" s="71"/>
      <c r="H15" s="481" t="s">
        <v>96</v>
      </c>
      <c r="I15" s="481"/>
      <c r="J15" s="309"/>
      <c r="K15" s="311"/>
    </row>
    <row r="16" spans="2:16" ht="13.15" customHeight="1" x14ac:dyDescent="0.2">
      <c r="B16" s="71"/>
      <c r="C16" s="71"/>
      <c r="D16" s="71"/>
      <c r="E16" s="71"/>
      <c r="F16" s="71"/>
      <c r="G16" s="71"/>
      <c r="H16" s="411"/>
      <c r="I16" s="446"/>
      <c r="J16" s="445"/>
      <c r="K16" s="445"/>
    </row>
    <row r="17" spans="2:26" ht="6.75" customHeight="1" x14ac:dyDescent="0.2">
      <c r="B17" s="11"/>
      <c r="C17" s="433"/>
      <c r="D17" s="434"/>
      <c r="E17" s="434"/>
      <c r="F17" s="434"/>
      <c r="G17" s="103"/>
      <c r="H17" s="103"/>
      <c r="I17" s="103"/>
      <c r="J17" s="103"/>
      <c r="K17" s="103"/>
    </row>
    <row r="18" spans="2:26" ht="27" customHeight="1" x14ac:dyDescent="0.2">
      <c r="B18" s="482" t="s">
        <v>51</v>
      </c>
      <c r="C18" s="483"/>
      <c r="D18" s="483"/>
      <c r="E18" s="483"/>
      <c r="F18" s="483"/>
      <c r="G18" s="484" t="s">
        <v>15</v>
      </c>
      <c r="H18" s="484" t="s">
        <v>16</v>
      </c>
      <c r="I18" s="484" t="s">
        <v>18</v>
      </c>
      <c r="J18" s="484" t="s">
        <v>74</v>
      </c>
      <c r="K18" s="485" t="s">
        <v>63</v>
      </c>
      <c r="W18" s="5"/>
      <c r="X18" s="5"/>
      <c r="Y18" s="5"/>
      <c r="Z18" s="4"/>
    </row>
    <row r="19" spans="2:26" ht="12.75" customHeight="1" x14ac:dyDescent="0.2">
      <c r="B19" s="412" t="s">
        <v>68</v>
      </c>
      <c r="C19" s="412"/>
      <c r="D19" s="413"/>
      <c r="E19" s="414"/>
      <c r="F19" s="414"/>
      <c r="G19" s="182">
        <v>1</v>
      </c>
      <c r="H19" s="190" t="s">
        <v>22</v>
      </c>
      <c r="I19" s="191">
        <v>25.5</v>
      </c>
      <c r="J19" s="182">
        <v>125.5</v>
      </c>
      <c r="K19" s="192">
        <f>G19*J19</f>
        <v>125.5</v>
      </c>
      <c r="W19" s="6"/>
      <c r="X19" s="6"/>
      <c r="Y19" s="6"/>
      <c r="Z19" s="4"/>
    </row>
    <row r="20" spans="2:26" ht="12.75" customHeight="1" x14ac:dyDescent="0.2">
      <c r="B20" s="412" t="s">
        <v>69</v>
      </c>
      <c r="C20" s="412"/>
      <c r="D20" s="413"/>
      <c r="E20" s="414"/>
      <c r="F20" s="414"/>
      <c r="G20" s="182">
        <v>1</v>
      </c>
      <c r="H20" s="60" t="s">
        <v>71</v>
      </c>
      <c r="I20" s="131">
        <v>13.5</v>
      </c>
      <c r="J20" s="182">
        <v>113.5</v>
      </c>
      <c r="K20" s="192">
        <f t="shared" ref="K20:K41" si="0">G20*J20</f>
        <v>113.5</v>
      </c>
      <c r="W20" s="6"/>
      <c r="X20" s="6"/>
      <c r="Y20" s="6"/>
      <c r="Z20" s="4"/>
    </row>
    <row r="21" spans="2:26" ht="12.75" customHeight="1" x14ac:dyDescent="0.2">
      <c r="B21" s="412"/>
      <c r="C21" s="412"/>
      <c r="D21" s="413"/>
      <c r="E21" s="414"/>
      <c r="F21" s="414"/>
      <c r="G21" s="182">
        <v>1</v>
      </c>
      <c r="H21" s="60" t="s">
        <v>22</v>
      </c>
      <c r="I21" s="131">
        <v>10</v>
      </c>
      <c r="J21" s="182">
        <v>110</v>
      </c>
      <c r="K21" s="192">
        <f t="shared" si="0"/>
        <v>110</v>
      </c>
      <c r="W21" s="6"/>
      <c r="X21" s="6"/>
      <c r="Y21" s="6"/>
      <c r="Z21" s="4"/>
    </row>
    <row r="22" spans="2:26" ht="12.75" customHeight="1" x14ac:dyDescent="0.2">
      <c r="B22" s="412"/>
      <c r="C22" s="412"/>
      <c r="D22" s="413"/>
      <c r="E22" s="414"/>
      <c r="F22" s="414"/>
      <c r="G22" s="182">
        <v>0</v>
      </c>
      <c r="H22" s="60">
        <v>0</v>
      </c>
      <c r="I22" s="131">
        <v>0</v>
      </c>
      <c r="J22" s="182">
        <v>0</v>
      </c>
      <c r="K22" s="192">
        <f t="shared" si="0"/>
        <v>0</v>
      </c>
      <c r="W22" s="6"/>
      <c r="X22" s="6"/>
      <c r="Y22" s="6"/>
      <c r="Z22" s="4"/>
    </row>
    <row r="23" spans="2:26" ht="12.75" customHeight="1" x14ac:dyDescent="0.2">
      <c r="B23" s="412"/>
      <c r="C23" s="412"/>
      <c r="D23" s="413"/>
      <c r="E23" s="414"/>
      <c r="F23" s="414"/>
      <c r="G23" s="182">
        <v>0</v>
      </c>
      <c r="H23" s="60">
        <v>0</v>
      </c>
      <c r="I23" s="131">
        <v>0</v>
      </c>
      <c r="J23" s="182">
        <v>0</v>
      </c>
      <c r="K23" s="192">
        <f t="shared" si="0"/>
        <v>0</v>
      </c>
      <c r="W23" s="6"/>
      <c r="X23" s="6"/>
      <c r="Y23" s="6"/>
      <c r="Z23" s="4"/>
    </row>
    <row r="24" spans="2:26" ht="12.75" customHeight="1" x14ac:dyDescent="0.2">
      <c r="B24" s="412"/>
      <c r="C24" s="412"/>
      <c r="D24" s="413"/>
      <c r="E24" s="414"/>
      <c r="F24" s="414"/>
      <c r="G24" s="182">
        <v>0</v>
      </c>
      <c r="H24" s="60">
        <v>0</v>
      </c>
      <c r="I24" s="131">
        <v>0</v>
      </c>
      <c r="J24" s="182">
        <v>0</v>
      </c>
      <c r="K24" s="192">
        <f t="shared" si="0"/>
        <v>0</v>
      </c>
      <c r="W24" s="6"/>
      <c r="X24" s="6"/>
      <c r="Y24" s="6"/>
      <c r="Z24" s="4"/>
    </row>
    <row r="25" spans="2:26" ht="12.75" customHeight="1" x14ac:dyDescent="0.2">
      <c r="B25" s="412"/>
      <c r="C25" s="412"/>
      <c r="D25" s="413"/>
      <c r="E25" s="414"/>
      <c r="F25" s="414"/>
      <c r="G25" s="182">
        <v>0</v>
      </c>
      <c r="H25" s="60">
        <v>0</v>
      </c>
      <c r="I25" s="131">
        <v>0</v>
      </c>
      <c r="J25" s="182">
        <v>0</v>
      </c>
      <c r="K25" s="192">
        <f t="shared" si="0"/>
        <v>0</v>
      </c>
      <c r="W25" s="6"/>
      <c r="X25" s="6"/>
      <c r="Y25" s="6"/>
      <c r="Z25" s="4"/>
    </row>
    <row r="26" spans="2:26" ht="12.75" customHeight="1" x14ac:dyDescent="0.2">
      <c r="B26" s="412"/>
      <c r="C26" s="412"/>
      <c r="D26" s="413"/>
      <c r="E26" s="414"/>
      <c r="F26" s="414"/>
      <c r="G26" s="182">
        <v>0</v>
      </c>
      <c r="H26" s="60">
        <v>0</v>
      </c>
      <c r="I26" s="131">
        <v>0</v>
      </c>
      <c r="J26" s="182">
        <v>0</v>
      </c>
      <c r="K26" s="192">
        <f t="shared" si="0"/>
        <v>0</v>
      </c>
      <c r="W26" s="6"/>
      <c r="X26" s="6"/>
      <c r="Y26" s="6"/>
      <c r="Z26" s="4"/>
    </row>
    <row r="27" spans="2:26" ht="12.75" customHeight="1" x14ac:dyDescent="0.2">
      <c r="B27" s="412"/>
      <c r="C27" s="412"/>
      <c r="D27" s="413"/>
      <c r="E27" s="414"/>
      <c r="F27" s="414"/>
      <c r="G27" s="182">
        <v>0</v>
      </c>
      <c r="H27" s="60">
        <v>0</v>
      </c>
      <c r="I27" s="131">
        <v>0</v>
      </c>
      <c r="J27" s="182">
        <v>0</v>
      </c>
      <c r="K27" s="192">
        <f t="shared" si="0"/>
        <v>0</v>
      </c>
      <c r="W27" s="6"/>
      <c r="X27" s="6"/>
      <c r="Y27" s="6"/>
      <c r="Z27" s="4"/>
    </row>
    <row r="28" spans="2:26" ht="12.75" customHeight="1" x14ac:dyDescent="0.2">
      <c r="B28" s="412"/>
      <c r="C28" s="412"/>
      <c r="D28" s="413"/>
      <c r="E28" s="414"/>
      <c r="F28" s="414"/>
      <c r="G28" s="182">
        <v>0</v>
      </c>
      <c r="H28" s="60">
        <v>0</v>
      </c>
      <c r="I28" s="131">
        <v>0</v>
      </c>
      <c r="J28" s="182">
        <v>0</v>
      </c>
      <c r="K28" s="192">
        <f t="shared" si="0"/>
        <v>0</v>
      </c>
      <c r="W28" s="6"/>
      <c r="X28" s="6"/>
      <c r="Y28" s="6"/>
      <c r="Z28" s="4"/>
    </row>
    <row r="29" spans="2:26" ht="12.75" customHeight="1" x14ac:dyDescent="0.2">
      <c r="B29" s="412"/>
      <c r="C29" s="412"/>
      <c r="D29" s="413"/>
      <c r="E29" s="414"/>
      <c r="F29" s="414"/>
      <c r="G29" s="182">
        <v>0</v>
      </c>
      <c r="H29" s="60">
        <v>0</v>
      </c>
      <c r="I29" s="131">
        <v>0</v>
      </c>
      <c r="J29" s="182">
        <v>0</v>
      </c>
      <c r="K29" s="192">
        <f t="shared" si="0"/>
        <v>0</v>
      </c>
      <c r="W29" s="6"/>
      <c r="X29" s="6"/>
      <c r="Y29" s="6"/>
      <c r="Z29" s="4"/>
    </row>
    <row r="30" spans="2:26" ht="12.75" customHeight="1" x14ac:dyDescent="0.2">
      <c r="B30" s="412"/>
      <c r="C30" s="412"/>
      <c r="D30" s="413"/>
      <c r="E30" s="414"/>
      <c r="F30" s="414"/>
      <c r="G30" s="182">
        <v>0</v>
      </c>
      <c r="H30" s="60">
        <v>0</v>
      </c>
      <c r="I30" s="131">
        <v>0</v>
      </c>
      <c r="J30" s="182">
        <v>0</v>
      </c>
      <c r="K30" s="192">
        <f t="shared" si="0"/>
        <v>0</v>
      </c>
      <c r="W30" s="6"/>
      <c r="X30" s="6"/>
      <c r="Y30" s="6"/>
      <c r="Z30" s="4"/>
    </row>
    <row r="31" spans="2:26" ht="12.75" customHeight="1" x14ac:dyDescent="0.2">
      <c r="B31" s="412"/>
      <c r="C31" s="412"/>
      <c r="D31" s="413"/>
      <c r="E31" s="414"/>
      <c r="F31" s="414"/>
      <c r="G31" s="182">
        <v>0</v>
      </c>
      <c r="H31" s="60">
        <v>0</v>
      </c>
      <c r="I31" s="131">
        <v>0</v>
      </c>
      <c r="J31" s="182">
        <v>0</v>
      </c>
      <c r="K31" s="192">
        <f t="shared" si="0"/>
        <v>0</v>
      </c>
      <c r="W31" s="6"/>
      <c r="X31" s="6"/>
      <c r="Y31" s="6"/>
      <c r="Z31" s="4"/>
    </row>
    <row r="32" spans="2:26" ht="12.75" customHeight="1" x14ac:dyDescent="0.2">
      <c r="B32" s="412"/>
      <c r="C32" s="412"/>
      <c r="D32" s="413"/>
      <c r="E32" s="414"/>
      <c r="F32" s="414"/>
      <c r="G32" s="182">
        <v>0</v>
      </c>
      <c r="H32" s="60">
        <v>0</v>
      </c>
      <c r="I32" s="131">
        <v>0</v>
      </c>
      <c r="J32" s="182">
        <v>0</v>
      </c>
      <c r="K32" s="192">
        <f t="shared" si="0"/>
        <v>0</v>
      </c>
      <c r="W32" s="6"/>
      <c r="X32" s="6"/>
      <c r="Y32" s="6"/>
      <c r="Z32" s="4"/>
    </row>
    <row r="33" spans="2:26" ht="12.75" customHeight="1" x14ac:dyDescent="0.2">
      <c r="B33" s="412"/>
      <c r="C33" s="412"/>
      <c r="D33" s="413"/>
      <c r="E33" s="414"/>
      <c r="F33" s="414"/>
      <c r="G33" s="182">
        <v>0</v>
      </c>
      <c r="H33" s="60">
        <v>0</v>
      </c>
      <c r="I33" s="131">
        <v>0</v>
      </c>
      <c r="J33" s="182">
        <v>0</v>
      </c>
      <c r="K33" s="192">
        <f t="shared" si="0"/>
        <v>0</v>
      </c>
      <c r="W33" s="6"/>
      <c r="X33" s="6"/>
      <c r="Y33" s="6"/>
      <c r="Z33" s="4"/>
    </row>
    <row r="34" spans="2:26" ht="12.75" customHeight="1" x14ac:dyDescent="0.2">
      <c r="B34" s="412"/>
      <c r="C34" s="412"/>
      <c r="D34" s="413"/>
      <c r="E34" s="414"/>
      <c r="F34" s="414"/>
      <c r="G34" s="182">
        <v>0</v>
      </c>
      <c r="H34" s="60">
        <v>0</v>
      </c>
      <c r="I34" s="131">
        <v>0</v>
      </c>
      <c r="J34" s="182">
        <v>0</v>
      </c>
      <c r="K34" s="192">
        <f t="shared" si="0"/>
        <v>0</v>
      </c>
      <c r="W34" s="6"/>
      <c r="X34" s="6"/>
      <c r="Y34" s="6"/>
      <c r="Z34" s="4"/>
    </row>
    <row r="35" spans="2:26" ht="12.75" customHeight="1" x14ac:dyDescent="0.2">
      <c r="B35" s="412"/>
      <c r="C35" s="412"/>
      <c r="D35" s="413"/>
      <c r="E35" s="414"/>
      <c r="F35" s="414"/>
      <c r="G35" s="182">
        <v>0</v>
      </c>
      <c r="H35" s="60">
        <v>0</v>
      </c>
      <c r="I35" s="131">
        <v>0</v>
      </c>
      <c r="J35" s="182">
        <v>0</v>
      </c>
      <c r="K35" s="192">
        <f t="shared" si="0"/>
        <v>0</v>
      </c>
      <c r="W35" s="6"/>
      <c r="X35" s="6"/>
      <c r="Y35" s="6"/>
      <c r="Z35" s="4"/>
    </row>
    <row r="36" spans="2:26" ht="12.75" customHeight="1" x14ac:dyDescent="0.2">
      <c r="B36" s="412"/>
      <c r="C36" s="412"/>
      <c r="D36" s="413"/>
      <c r="E36" s="414"/>
      <c r="F36" s="414"/>
      <c r="G36" s="182">
        <v>0</v>
      </c>
      <c r="H36" s="60">
        <v>0</v>
      </c>
      <c r="I36" s="131">
        <v>0</v>
      </c>
      <c r="J36" s="182">
        <v>0</v>
      </c>
      <c r="K36" s="192">
        <f t="shared" si="0"/>
        <v>0</v>
      </c>
      <c r="W36" s="6"/>
      <c r="X36" s="6"/>
      <c r="Y36" s="6"/>
      <c r="Z36" s="4"/>
    </row>
    <row r="37" spans="2:26" ht="12.75" customHeight="1" x14ac:dyDescent="0.2">
      <c r="B37" s="412"/>
      <c r="C37" s="412"/>
      <c r="D37" s="413"/>
      <c r="E37" s="414"/>
      <c r="F37" s="414"/>
      <c r="G37" s="182">
        <v>0</v>
      </c>
      <c r="H37" s="60">
        <v>0</v>
      </c>
      <c r="I37" s="131">
        <v>0</v>
      </c>
      <c r="J37" s="182">
        <v>0</v>
      </c>
      <c r="K37" s="192">
        <f t="shared" si="0"/>
        <v>0</v>
      </c>
      <c r="W37" s="6"/>
      <c r="X37" s="6"/>
      <c r="Y37" s="6"/>
      <c r="Z37" s="4"/>
    </row>
    <row r="38" spans="2:26" ht="12.75" customHeight="1" x14ac:dyDescent="0.2">
      <c r="B38" s="412"/>
      <c r="C38" s="412"/>
      <c r="D38" s="413"/>
      <c r="E38" s="414"/>
      <c r="F38" s="414"/>
      <c r="G38" s="182">
        <v>0</v>
      </c>
      <c r="H38" s="60">
        <v>0</v>
      </c>
      <c r="I38" s="131">
        <v>0</v>
      </c>
      <c r="J38" s="182">
        <v>0</v>
      </c>
      <c r="K38" s="192">
        <f t="shared" si="0"/>
        <v>0</v>
      </c>
      <c r="W38" s="6"/>
      <c r="X38" s="6"/>
      <c r="Y38" s="6"/>
      <c r="Z38" s="4"/>
    </row>
    <row r="39" spans="2:26" ht="12.75" customHeight="1" x14ac:dyDescent="0.2">
      <c r="B39" s="412"/>
      <c r="C39" s="412"/>
      <c r="D39" s="413"/>
      <c r="E39" s="414"/>
      <c r="F39" s="414"/>
      <c r="G39" s="182">
        <v>0</v>
      </c>
      <c r="H39" s="60">
        <v>0</v>
      </c>
      <c r="I39" s="131">
        <v>0</v>
      </c>
      <c r="J39" s="182">
        <v>0</v>
      </c>
      <c r="K39" s="192">
        <f t="shared" si="0"/>
        <v>0</v>
      </c>
      <c r="W39" s="6"/>
      <c r="X39" s="6"/>
      <c r="Y39" s="6"/>
      <c r="Z39" s="4"/>
    </row>
    <row r="40" spans="2:26" ht="12.75" customHeight="1" x14ac:dyDescent="0.2">
      <c r="B40" s="412"/>
      <c r="C40" s="412"/>
      <c r="D40" s="413"/>
      <c r="E40" s="414"/>
      <c r="F40" s="414"/>
      <c r="G40" s="182">
        <v>0</v>
      </c>
      <c r="H40" s="60">
        <v>0</v>
      </c>
      <c r="I40" s="131">
        <v>0</v>
      </c>
      <c r="J40" s="182">
        <v>0</v>
      </c>
      <c r="K40" s="192">
        <f t="shared" si="0"/>
        <v>0</v>
      </c>
      <c r="W40" s="6"/>
      <c r="X40" s="6"/>
      <c r="Y40" s="6"/>
      <c r="Z40" s="4"/>
    </row>
    <row r="41" spans="2:26" ht="12.75" customHeight="1" x14ac:dyDescent="0.2">
      <c r="B41" s="412"/>
      <c r="C41" s="412"/>
      <c r="D41" s="413"/>
      <c r="E41" s="414"/>
      <c r="F41" s="414"/>
      <c r="G41" s="182">
        <v>0</v>
      </c>
      <c r="H41" s="60">
        <v>0</v>
      </c>
      <c r="I41" s="131">
        <v>0</v>
      </c>
      <c r="J41" s="182">
        <v>0</v>
      </c>
      <c r="K41" s="192">
        <f t="shared" si="0"/>
        <v>0</v>
      </c>
      <c r="W41" s="6">
        <f>IF(I41=22,J41,0)</f>
        <v>0</v>
      </c>
      <c r="X41" s="6">
        <f>IF(I41=12,J41,0)</f>
        <v>0</v>
      </c>
      <c r="Y41" s="6">
        <f>IF(I41=8,J41,0)</f>
        <v>0</v>
      </c>
      <c r="Z41" s="4"/>
    </row>
    <row r="42" spans="2:26" ht="12.75" customHeight="1" x14ac:dyDescent="0.2">
      <c r="B42" s="442" t="s">
        <v>95</v>
      </c>
      <c r="C42" s="442"/>
      <c r="D42" s="443"/>
      <c r="E42" s="443"/>
      <c r="F42" s="443"/>
      <c r="G42" s="141">
        <v>1</v>
      </c>
      <c r="H42" s="60" t="s">
        <v>22</v>
      </c>
      <c r="I42" s="131">
        <v>25.5</v>
      </c>
      <c r="J42" s="141">
        <v>5</v>
      </c>
      <c r="K42" s="192">
        <f>G42*J42</f>
        <v>5</v>
      </c>
      <c r="W42" s="6">
        <f>IF(I42=22,J42,0)</f>
        <v>0</v>
      </c>
      <c r="X42" s="6">
        <f>IF(I42=12,J42,0)</f>
        <v>0</v>
      </c>
      <c r="Y42" s="6">
        <f>IF(I42=8,J42,0)</f>
        <v>0</v>
      </c>
      <c r="Z42" s="4"/>
    </row>
    <row r="43" spans="2:26" ht="16.5" customHeight="1" x14ac:dyDescent="0.2">
      <c r="B43" s="410"/>
      <c r="C43" s="411"/>
      <c r="D43" s="411"/>
      <c r="E43" s="411"/>
      <c r="F43" s="411"/>
      <c r="G43" s="59" t="s">
        <v>0</v>
      </c>
      <c r="H43" s="435" t="s">
        <v>65</v>
      </c>
      <c r="I43" s="435"/>
      <c r="J43" s="435"/>
      <c r="K43" s="159">
        <f>SUM(K19:K42)</f>
        <v>354</v>
      </c>
      <c r="W43" s="6">
        <f>ROUND(SUM(W19:W42),2)</f>
        <v>0</v>
      </c>
      <c r="X43" s="6">
        <f>ROUND(SUM(X19:X42),2)</f>
        <v>0</v>
      </c>
      <c r="Y43" s="6">
        <f>ROUND(SUM(Y19:Y42),2)</f>
        <v>0</v>
      </c>
      <c r="Z43" s="4"/>
    </row>
    <row r="44" spans="2:26" ht="6" customHeight="1" x14ac:dyDescent="0.2">
      <c r="B44" s="49"/>
      <c r="C44" s="50"/>
      <c r="D44" s="50"/>
      <c r="E44" s="50"/>
      <c r="F44" s="50"/>
      <c r="G44" s="59"/>
      <c r="H44" s="46"/>
      <c r="I44" s="47"/>
      <c r="J44" s="48"/>
      <c r="K44" s="179"/>
      <c r="W44" s="6"/>
      <c r="X44" s="6"/>
      <c r="Y44" s="6"/>
      <c r="Z44" s="4"/>
    </row>
    <row r="45" spans="2:26" ht="15.75" customHeight="1" x14ac:dyDescent="0.2">
      <c r="B45" s="49"/>
      <c r="C45" s="50"/>
      <c r="D45" s="50"/>
      <c r="E45" s="50"/>
      <c r="F45" s="132"/>
      <c r="G45" s="50"/>
      <c r="H45" s="186" t="s">
        <v>53</v>
      </c>
      <c r="I45" s="27">
        <v>0</v>
      </c>
      <c r="J45" s="50" t="s">
        <v>64</v>
      </c>
      <c r="K45" s="172">
        <f>IF(I45=0,0,K43*(100-I45)/100)</f>
        <v>0</v>
      </c>
      <c r="L45" s="25"/>
      <c r="M45" s="25"/>
      <c r="W45" s="6"/>
      <c r="X45" s="6"/>
      <c r="Y45" s="6"/>
      <c r="Z45" s="4"/>
    </row>
    <row r="46" spans="2:26" ht="12.75" customHeight="1" x14ac:dyDescent="0.2">
      <c r="B46" s="58"/>
      <c r="C46" s="58"/>
      <c r="D46" s="58"/>
      <c r="E46" s="104"/>
      <c r="F46" s="104"/>
      <c r="G46" s="415"/>
      <c r="H46" s="415"/>
      <c r="I46" s="415"/>
      <c r="J46" s="415"/>
      <c r="K46" s="105"/>
      <c r="W46" s="4"/>
      <c r="X46" s="4"/>
      <c r="Y46" s="4"/>
      <c r="Z46" s="4"/>
    </row>
    <row r="47" spans="2:26" ht="12.75" customHeight="1" x14ac:dyDescent="0.2">
      <c r="B47" s="26"/>
      <c r="C47" s="431" t="s">
        <v>25</v>
      </c>
      <c r="D47" s="431"/>
      <c r="E47" s="431"/>
      <c r="F47" s="431"/>
      <c r="G47" s="431"/>
      <c r="H47" s="447">
        <v>0.255</v>
      </c>
      <c r="I47" s="447"/>
      <c r="J47" s="200">
        <v>0.13500000000000001</v>
      </c>
      <c r="K47" s="200">
        <v>0.1</v>
      </c>
    </row>
    <row r="48" spans="2:26" ht="12.75" customHeight="1" x14ac:dyDescent="0.2">
      <c r="B48" s="26"/>
      <c r="C48" s="416" t="s">
        <v>55</v>
      </c>
      <c r="D48" s="416"/>
      <c r="E48" s="416"/>
      <c r="F48" s="416"/>
      <c r="G48" s="417"/>
      <c r="H48" s="358">
        <f>alv!F28</f>
        <v>26.51</v>
      </c>
      <c r="I48" s="358"/>
      <c r="J48" s="173">
        <f>alv!G28</f>
        <v>13.5</v>
      </c>
      <c r="K48" s="173">
        <f>alv!H28</f>
        <v>10</v>
      </c>
    </row>
    <row r="49" spans="2:13" ht="12.75" customHeight="1" x14ac:dyDescent="0.2">
      <c r="B49" s="26"/>
      <c r="C49" s="416" t="s">
        <v>56</v>
      </c>
      <c r="D49" s="416"/>
      <c r="E49" s="416"/>
      <c r="F49" s="416"/>
      <c r="G49" s="417"/>
      <c r="H49" s="358">
        <f>IF(I45&gt;0,ROUNDDOWN(H48-H48*I45%,2),0)</f>
        <v>0</v>
      </c>
      <c r="I49" s="358"/>
      <c r="J49" s="173">
        <f>IF($I45&gt;0,ROUNDDOWN(J48-J48*$I45%,2),0)</f>
        <v>0</v>
      </c>
      <c r="K49" s="173">
        <f>IF($I45&gt;0,ROUNDDOWN(K48-K48*$I45%,2),0)</f>
        <v>0</v>
      </c>
    </row>
    <row r="50" spans="2:13" ht="12.75" customHeight="1" x14ac:dyDescent="0.2">
      <c r="B50" s="32"/>
      <c r="C50" s="133"/>
      <c r="D50" s="133"/>
      <c r="E50" s="134"/>
      <c r="F50" s="50"/>
      <c r="G50" s="133"/>
      <c r="H50" s="135"/>
      <c r="I50" s="136"/>
      <c r="J50" s="137"/>
      <c r="K50" s="137"/>
    </row>
    <row r="51" spans="2:13" ht="12.75" customHeight="1" x14ac:dyDescent="0.2">
      <c r="B51" s="53"/>
      <c r="C51" s="354" t="s">
        <v>57</v>
      </c>
      <c r="D51" s="354"/>
      <c r="E51" s="354" t="s">
        <v>58</v>
      </c>
      <c r="F51" s="354"/>
      <c r="G51" s="354"/>
      <c r="H51" s="354"/>
      <c r="I51" s="404" t="s">
        <v>59</v>
      </c>
      <c r="J51" s="404"/>
      <c r="K51" s="39"/>
    </row>
    <row r="52" spans="2:13" ht="12.75" customHeight="1" x14ac:dyDescent="0.2">
      <c r="B52" s="39"/>
      <c r="C52" s="405" t="s">
        <v>0</v>
      </c>
      <c r="D52" s="405"/>
      <c r="E52" s="405" t="s">
        <v>0</v>
      </c>
      <c r="F52" s="405"/>
      <c r="G52" s="405"/>
      <c r="H52" s="405"/>
      <c r="I52" s="405"/>
      <c r="J52" s="405"/>
      <c r="K52" s="40"/>
    </row>
    <row r="53" spans="2:13" ht="12.75" customHeight="1" x14ac:dyDescent="0.2">
      <c r="B53" s="39"/>
      <c r="C53" s="405"/>
      <c r="D53" s="405"/>
      <c r="E53" s="405"/>
      <c r="F53" s="405"/>
      <c r="G53" s="405"/>
      <c r="H53" s="405"/>
      <c r="I53" s="405"/>
      <c r="J53" s="405"/>
      <c r="K53" s="40"/>
    </row>
    <row r="54" spans="2:13" ht="12.75" customHeight="1" x14ac:dyDescent="0.2">
      <c r="B54" s="54"/>
      <c r="C54" s="405"/>
      <c r="D54" s="405"/>
      <c r="E54" s="405"/>
      <c r="F54" s="405"/>
      <c r="G54" s="405"/>
      <c r="H54" s="405"/>
      <c r="I54" s="405"/>
      <c r="J54" s="405"/>
      <c r="K54" s="138"/>
    </row>
    <row r="55" spans="2:13" ht="12.75" customHeight="1" x14ac:dyDescent="0.2">
      <c r="B55" s="26"/>
      <c r="C55" s="51"/>
      <c r="D55" s="41"/>
      <c r="E55" s="41"/>
      <c r="F55" s="41"/>
      <c r="G55" s="41"/>
      <c r="H55" s="41"/>
      <c r="I55" s="43"/>
      <c r="J55" s="41"/>
      <c r="K55" s="50"/>
    </row>
    <row r="56" spans="2:13" ht="17.25" customHeight="1" x14ac:dyDescent="0.2">
      <c r="B56" s="487" t="s">
        <v>43</v>
      </c>
      <c r="C56" s="407">
        <f>J13</f>
        <v>20006</v>
      </c>
      <c r="D56" s="408"/>
      <c r="E56" s="409"/>
      <c r="F56" s="409"/>
      <c r="G56" s="139"/>
      <c r="H56" s="140"/>
      <c r="I56" s="43"/>
      <c r="J56" s="486" t="s">
        <v>44</v>
      </c>
      <c r="K56" s="187">
        <f>J9</f>
        <v>46037</v>
      </c>
      <c r="L56" s="29"/>
    </row>
    <row r="57" spans="2:13" ht="15" customHeight="1" x14ac:dyDescent="0.2">
      <c r="B57" s="30"/>
      <c r="C57" s="106"/>
      <c r="D57" s="106"/>
      <c r="E57" s="107"/>
      <c r="F57" s="107"/>
      <c r="G57" s="107"/>
      <c r="H57" s="107"/>
      <c r="I57" s="108"/>
      <c r="J57" s="106"/>
      <c r="K57" s="78"/>
      <c r="L57" s="9"/>
      <c r="M57" s="9"/>
    </row>
    <row r="58" spans="2:13" ht="24" customHeight="1" x14ac:dyDescent="0.2">
      <c r="B58" s="344" t="s">
        <v>61</v>
      </c>
      <c r="C58" s="344"/>
      <c r="D58" s="344"/>
      <c r="E58" s="406" t="s">
        <v>92</v>
      </c>
      <c r="F58" s="406"/>
      <c r="G58" s="406"/>
      <c r="H58" s="406"/>
      <c r="I58" s="406"/>
      <c r="J58" s="17" t="s">
        <v>34</v>
      </c>
      <c r="K58" s="146" t="s">
        <v>60</v>
      </c>
    </row>
    <row r="59" spans="2:13" x14ac:dyDescent="0.2">
      <c r="B59" s="212" t="s">
        <v>31</v>
      </c>
      <c r="C59" s="212"/>
      <c r="D59" s="212"/>
      <c r="E59" s="403" t="s">
        <v>93</v>
      </c>
      <c r="F59" s="403"/>
      <c r="G59" s="403"/>
      <c r="H59" s="403"/>
      <c r="I59" s="403"/>
      <c r="J59" s="142" t="s">
        <v>35</v>
      </c>
      <c r="K59" s="147"/>
    </row>
    <row r="60" spans="2:13" ht="12.75" customHeight="1" x14ac:dyDescent="0.2">
      <c r="B60" s="212" t="s">
        <v>32</v>
      </c>
      <c r="C60" s="212"/>
      <c r="D60" s="212"/>
      <c r="E60" s="403" t="s">
        <v>94</v>
      </c>
      <c r="F60" s="403"/>
      <c r="G60" s="403"/>
      <c r="H60" s="403"/>
      <c r="I60" s="403"/>
      <c r="J60" s="395" t="s">
        <v>36</v>
      </c>
      <c r="K60" s="395"/>
    </row>
    <row r="61" spans="2:13" ht="6" customHeight="1" x14ac:dyDescent="0.2">
      <c r="B61" s="109"/>
      <c r="C61" s="109"/>
      <c r="D61" s="109"/>
      <c r="E61" s="109"/>
      <c r="F61" s="110"/>
      <c r="G61" s="55"/>
      <c r="H61" s="56"/>
      <c r="I61" s="56"/>
      <c r="J61" s="13"/>
      <c r="K61" s="71"/>
    </row>
    <row r="62" spans="2:13" ht="12.75" customHeight="1" x14ac:dyDescent="0.2">
      <c r="B62" s="9"/>
      <c r="C62" s="13"/>
      <c r="D62" s="71"/>
      <c r="E62" s="13" t="s">
        <v>0</v>
      </c>
      <c r="F62" s="13"/>
      <c r="G62" s="13"/>
      <c r="H62" s="13"/>
      <c r="I62" s="389"/>
      <c r="J62" s="389"/>
      <c r="K62" s="389"/>
    </row>
    <row r="63" spans="2:13" ht="14.1" customHeight="1" x14ac:dyDescent="0.2">
      <c r="B63" s="421"/>
      <c r="C63" s="432"/>
      <c r="D63" s="423"/>
      <c r="E63" s="22"/>
      <c r="F63" s="423"/>
      <c r="G63" s="423"/>
      <c r="H63" s="423"/>
      <c r="I63" s="423"/>
      <c r="J63" s="423"/>
      <c r="K63" s="423"/>
    </row>
    <row r="64" spans="2:13" ht="14.1" customHeight="1" x14ac:dyDescent="0.2">
      <c r="B64" s="382"/>
      <c r="C64" s="423"/>
      <c r="D64" s="423"/>
      <c r="E64" s="23"/>
      <c r="F64" s="423"/>
      <c r="G64" s="423"/>
      <c r="H64" s="423"/>
      <c r="I64" s="423"/>
      <c r="J64" s="423"/>
      <c r="K64" s="423"/>
    </row>
    <row r="65" spans="2:11" x14ac:dyDescent="0.2">
      <c r="B65" s="422"/>
      <c r="C65" s="424"/>
      <c r="D65" s="425"/>
      <c r="E65" s="23"/>
      <c r="F65" s="423"/>
      <c r="G65" s="423"/>
      <c r="H65" s="423"/>
      <c r="I65" s="423"/>
      <c r="J65" s="423"/>
      <c r="K65" s="423"/>
    </row>
    <row r="66" spans="2:11" ht="35.1" customHeight="1" x14ac:dyDescent="0.2">
      <c r="B66" s="423"/>
      <c r="C66" s="425"/>
      <c r="D66" s="425"/>
      <c r="E66" s="23"/>
      <c r="F66" s="423"/>
      <c r="G66" s="423"/>
      <c r="H66" s="423"/>
      <c r="I66" s="423"/>
      <c r="J66" s="423"/>
      <c r="K66" s="423"/>
    </row>
    <row r="67" spans="2:11" ht="15" customHeight="1" x14ac:dyDescent="0.2">
      <c r="E67" s="426"/>
      <c r="F67" s="426"/>
      <c r="G67" s="427"/>
      <c r="H67" s="427"/>
      <c r="I67" s="427"/>
      <c r="J67" s="427"/>
      <c r="K67" s="427"/>
    </row>
    <row r="68" spans="2:11" ht="15" customHeight="1" x14ac:dyDescent="0.2">
      <c r="B68" s="9"/>
      <c r="E68" s="426"/>
      <c r="F68" s="426"/>
      <c r="G68" s="427"/>
      <c r="H68" s="427"/>
      <c r="I68" s="427"/>
      <c r="J68" s="427"/>
      <c r="K68" s="427"/>
    </row>
    <row r="69" spans="2:11" ht="4.5" customHeight="1" x14ac:dyDescent="0.2"/>
    <row r="70" spans="2:11" ht="15" customHeight="1" x14ac:dyDescent="0.2">
      <c r="B70" s="429"/>
      <c r="C70" s="430"/>
      <c r="D70" s="382"/>
      <c r="E70" s="426"/>
      <c r="F70" s="426"/>
      <c r="G70" s="420"/>
      <c r="H70" s="420"/>
      <c r="I70" s="9"/>
      <c r="J70" s="428"/>
      <c r="K70" s="428"/>
    </row>
    <row r="71" spans="2:11" ht="15" customHeight="1" x14ac:dyDescent="0.2">
      <c r="B71" s="429"/>
      <c r="C71" s="382"/>
      <c r="D71" s="382"/>
      <c r="E71" s="426"/>
      <c r="F71" s="426"/>
      <c r="G71" s="420"/>
      <c r="H71" s="420"/>
      <c r="J71" s="428"/>
      <c r="K71" s="428"/>
    </row>
  </sheetData>
  <sheetProtection algorithmName="SHA-512" hashValue="L1dAN/x2g/UyS2y/9HPNl0OP/JMfMKmhJ6KQu/jBbtb6eSD4FP8wrMMAk5wns0pwwSRWJT+3NYyI44sHTkShdQ==" saltValue="OPyYBGvibC2BffbDOr48Ow==" spinCount="100000" sheet="1" scenarios="1" formatCells="0" selectLockedCells="1"/>
  <mergeCells count="99">
    <mergeCell ref="B7:F7"/>
    <mergeCell ref="B8:F8"/>
    <mergeCell ref="I62:K62"/>
    <mergeCell ref="B23:F23"/>
    <mergeCell ref="B24:F24"/>
    <mergeCell ref="B27:F27"/>
    <mergeCell ref="B42:F42"/>
    <mergeCell ref="J9:K9"/>
    <mergeCell ref="H11:I11"/>
    <mergeCell ref="J11:K11"/>
    <mergeCell ref="J10:K10"/>
    <mergeCell ref="B19:F19"/>
    <mergeCell ref="J16:K16"/>
    <mergeCell ref="H10:I10"/>
    <mergeCell ref="H16:I16"/>
    <mergeCell ref="H47:I47"/>
    <mergeCell ref="H6:I6"/>
    <mergeCell ref="J6:K6"/>
    <mergeCell ref="H7:I7"/>
    <mergeCell ref="J7:K7"/>
    <mergeCell ref="J14:K14"/>
    <mergeCell ref="H12:I12"/>
    <mergeCell ref="J12:K12"/>
    <mergeCell ref="H13:I13"/>
    <mergeCell ref="J13:K13"/>
    <mergeCell ref="H14:I14"/>
    <mergeCell ref="J60:K60"/>
    <mergeCell ref="C47:G47"/>
    <mergeCell ref="C54:D54"/>
    <mergeCell ref="C63:D64"/>
    <mergeCell ref="C17:F17"/>
    <mergeCell ref="H43:J43"/>
    <mergeCell ref="B40:F40"/>
    <mergeCell ref="C53:D53"/>
    <mergeCell ref="E53:H53"/>
    <mergeCell ref="B22:F22"/>
    <mergeCell ref="B26:F26"/>
    <mergeCell ref="B18:F18"/>
    <mergeCell ref="B29:F29"/>
    <mergeCell ref="B25:F25"/>
    <mergeCell ref="B32:F32"/>
    <mergeCell ref="H49:I49"/>
    <mergeCell ref="G70:H71"/>
    <mergeCell ref="B63:B64"/>
    <mergeCell ref="B65:B66"/>
    <mergeCell ref="C65:D66"/>
    <mergeCell ref="E67:F68"/>
    <mergeCell ref="G67:K68"/>
    <mergeCell ref="J70:K71"/>
    <mergeCell ref="B70:B71"/>
    <mergeCell ref="C70:D71"/>
    <mergeCell ref="E70:F71"/>
    <mergeCell ref="F63:K66"/>
    <mergeCell ref="H3:K3"/>
    <mergeCell ref="H8:I8"/>
    <mergeCell ref="H9:I9"/>
    <mergeCell ref="B3:F4"/>
    <mergeCell ref="B33:F33"/>
    <mergeCell ref="B9:F9"/>
    <mergeCell ref="B10:F10"/>
    <mergeCell ref="H5:I5"/>
    <mergeCell ref="B11:F11"/>
    <mergeCell ref="J5:K5"/>
    <mergeCell ref="B12:F12"/>
    <mergeCell ref="B21:F21"/>
    <mergeCell ref="B20:F20"/>
    <mergeCell ref="B30:F30"/>
    <mergeCell ref="H15:I15"/>
    <mergeCell ref="J15:K15"/>
    <mergeCell ref="B43:F43"/>
    <mergeCell ref="H48:I48"/>
    <mergeCell ref="B28:F28"/>
    <mergeCell ref="G46:J46"/>
    <mergeCell ref="C49:G49"/>
    <mergeCell ref="B41:F41"/>
    <mergeCell ref="B38:F38"/>
    <mergeCell ref="B35:F35"/>
    <mergeCell ref="B36:F36"/>
    <mergeCell ref="B31:F31"/>
    <mergeCell ref="C48:G48"/>
    <mergeCell ref="B34:F34"/>
    <mergeCell ref="B37:F37"/>
    <mergeCell ref="B39:F39"/>
    <mergeCell ref="E60:I60"/>
    <mergeCell ref="B59:D59"/>
    <mergeCell ref="I51:J51"/>
    <mergeCell ref="I52:J52"/>
    <mergeCell ref="E52:H52"/>
    <mergeCell ref="C52:D52"/>
    <mergeCell ref="E54:H54"/>
    <mergeCell ref="I54:J54"/>
    <mergeCell ref="I53:J53"/>
    <mergeCell ref="C51:D51"/>
    <mergeCell ref="E51:H51"/>
    <mergeCell ref="E59:I59"/>
    <mergeCell ref="B58:D58"/>
    <mergeCell ref="E58:I58"/>
    <mergeCell ref="B60:D60"/>
    <mergeCell ref="C56:F56"/>
  </mergeCells>
  <phoneticPr fontId="6" type="noConversion"/>
  <pageMargins left="0.62992125984251968" right="0.23622047244094491" top="0.35433070866141736" bottom="0.19685039370078741" header="0.31496062992125984" footer="0.11811023622047245"/>
  <pageSetup paperSize="9" scale="95" orientation="portrait" verticalDpi="4" r:id="rId1"/>
  <headerFooter alignWithMargins="0"/>
  <rowBreaks count="1" manualBreakCount="1">
    <brk id="61" min="1" max="24" man="1"/>
  </rowBreaks>
  <colBreaks count="1" manualBreakCount="1">
    <brk id="11" max="1048575" man="1"/>
  </colBreak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M35"/>
  <sheetViews>
    <sheetView zoomScale="115" zoomScaleNormal="115" workbookViewId="0">
      <selection activeCell="K18" sqref="K18"/>
    </sheetView>
  </sheetViews>
  <sheetFormatPr defaultRowHeight="12.75" x14ac:dyDescent="0.2"/>
  <cols>
    <col min="2" max="2" width="12.140625" customWidth="1"/>
    <col min="6" max="6" width="11" bestFit="1" customWidth="1"/>
    <col min="8" max="8" width="10.7109375" customWidth="1"/>
    <col min="10" max="10" width="10.5703125" customWidth="1"/>
  </cols>
  <sheetData>
    <row r="1" spans="2:12" x14ac:dyDescent="0.2">
      <c r="B1" s="448" t="s">
        <v>99</v>
      </c>
      <c r="C1" s="448"/>
      <c r="D1" s="448"/>
      <c r="F1" s="448" t="s">
        <v>75</v>
      </c>
      <c r="G1" s="448"/>
      <c r="H1" s="448"/>
      <c r="J1" s="448" t="s">
        <v>76</v>
      </c>
      <c r="K1" s="448"/>
      <c r="L1" s="448"/>
    </row>
    <row r="2" spans="2:12" x14ac:dyDescent="0.2">
      <c r="B2" t="s">
        <v>1</v>
      </c>
      <c r="F2" t="s">
        <v>1</v>
      </c>
      <c r="J2" t="s">
        <v>1</v>
      </c>
    </row>
    <row r="3" spans="2:12" x14ac:dyDescent="0.2">
      <c r="B3" s="202">
        <v>0.255</v>
      </c>
      <c r="C3" s="202">
        <v>0.13500000000000001</v>
      </c>
      <c r="D3" s="203">
        <v>0.1</v>
      </c>
      <c r="E3" s="204"/>
      <c r="F3" s="202">
        <v>0.255</v>
      </c>
      <c r="G3" s="202">
        <v>0.13500000000000001</v>
      </c>
      <c r="H3" s="203">
        <v>0.1</v>
      </c>
      <c r="I3" s="204"/>
      <c r="J3" s="202">
        <v>0.255</v>
      </c>
      <c r="K3" s="202">
        <v>0.13500000000000001</v>
      </c>
      <c r="L3" s="203">
        <v>0.1</v>
      </c>
    </row>
    <row r="4" spans="2:12" x14ac:dyDescent="0.2">
      <c r="B4" s="198">
        <f>ROUNDDOWN(IF('Allmän Moms 0 %'!$I23=25.5,'Allmän Moms 0 %'!$K23-'Allmän Moms 0 %'!$J23,0),2)</f>
        <v>25.5</v>
      </c>
      <c r="C4" s="198">
        <f>IF('Allmän Moms 0 %'!$I23=13.5,'Allmän Moms 0 %'!$K23-'Allmän Moms 0 %'!$J23,0)</f>
        <v>0</v>
      </c>
      <c r="D4" s="198">
        <f>IF('Allmän Moms 0 %'!$I23=10,'Allmän Moms 0 %'!$K23-'Allmän Moms 0 %'!$J23,0)</f>
        <v>0</v>
      </c>
      <c r="F4" s="6">
        <f>ROUNDDOWN(IF('Handel inkl. Moms '!$I19=25.5,'Handel inkl. Moms '!$K19-('Handel inkl. Moms '!$K19/(1+'Handel inkl. Moms '!$I19/100)),0),2)</f>
        <v>25.5</v>
      </c>
      <c r="G4" s="6">
        <f>ROUNDDOWN(IF('Handel inkl. Moms '!$I19=13.5,'Handel inkl. Moms '!$K19-('Handel inkl. Moms '!$K19/(1+'Handel inkl. Moms '!$I19/100)),0),2)</f>
        <v>0</v>
      </c>
      <c r="H4" s="6">
        <f>ROUNDDOWN(IF('Handel inkl. Moms '!$I19=10,'Handel inkl. Moms '!$K19-('Handel inkl. Moms '!$K19/(1+'Handel inkl. Moms '!$I19/100)),0),2)</f>
        <v>0</v>
      </c>
      <c r="J4" s="6">
        <f>ROUNDDOWN(IF('Bankgirofaktura-kontantbetal.'!$H18=25.5,'Bankgirofaktura-kontantbetal.'!$J18-'Bankgirofaktura-kontantbetal.'!$I18,0),2)</f>
        <v>25.5</v>
      </c>
      <c r="K4" s="198">
        <f>ROUNDDOWN(IF('Bankgirofaktura-kontantbetal.'!$H18=13.5,'Bankgirofaktura-kontantbetal.'!$J18-'Bankgirofaktura-kontantbetal.'!$I18,0),2)</f>
        <v>0</v>
      </c>
      <c r="L4" s="198">
        <f>ROUNDDOWN(IF('Bankgirofaktura-kontantbetal.'!$H18=10,'Bankgirofaktura-kontantbetal.'!$J18-'Bankgirofaktura-kontantbetal.'!$I18,0),2)</f>
        <v>0</v>
      </c>
    </row>
    <row r="5" spans="2:12" x14ac:dyDescent="0.2">
      <c r="B5" s="198">
        <f>ROUNDDOWN(IF('Allmän Moms 0 %'!$I24=25.5,'Allmän Moms 0 %'!$K24-'Allmän Moms 0 %'!$J24,0),2)</f>
        <v>0</v>
      </c>
      <c r="C5" s="198">
        <f>IF('Allmän Moms 0 %'!$I24=13.5,'Allmän Moms 0 %'!$K24-'Allmän Moms 0 %'!$J24,0)</f>
        <v>13.5</v>
      </c>
      <c r="D5" s="6">
        <f>IF('Allmän Moms 0 %'!$I24=10,'Allmän Moms 0 %'!$K24-'Allmän Moms 0 %'!$J24,0)</f>
        <v>0</v>
      </c>
      <c r="F5" s="6">
        <f>ROUNDDOWN(IF('Handel inkl. Moms '!$I20=25.5,'Handel inkl. Moms '!$K20-('Handel inkl. Moms '!$K20/(1+'Handel inkl. Moms '!$I20/100)),0),2)</f>
        <v>0</v>
      </c>
      <c r="G5" s="6">
        <f>ROUNDDOWN(IF('Handel inkl. Moms '!$I20=13.5,'Handel inkl. Moms '!$K20-('Handel inkl. Moms '!$K20/(1+'Handel inkl. Moms '!$I20/100)),0),2)</f>
        <v>13.5</v>
      </c>
      <c r="H5" s="6">
        <f>ROUNDDOWN(IF('Handel inkl. Moms '!$I20=10,'Handel inkl. Moms '!$K20-('Handel inkl. Moms '!$K20/(1+'Handel inkl. Moms '!$I20/100)),0),2)</f>
        <v>0</v>
      </c>
      <c r="J5" s="6">
        <f>ROUNDDOWN(IF('Bankgirofaktura-kontantbetal.'!$H19=25.5,'Bankgirofaktura-kontantbetal.'!$J19-'Bankgirofaktura-kontantbetal.'!$I19,0),2)</f>
        <v>0</v>
      </c>
      <c r="K5" s="198">
        <f>ROUNDDOWN(IF('Bankgirofaktura-kontantbetal.'!$H19=13.5,'Bankgirofaktura-kontantbetal.'!$J19-'Bankgirofaktura-kontantbetal.'!$I19,0),2)</f>
        <v>13.5</v>
      </c>
      <c r="L5" s="198">
        <f>ROUNDDOWN(IF('Bankgirofaktura-kontantbetal.'!$H19=10,'Bankgirofaktura-kontantbetal.'!$J19-'Bankgirofaktura-kontantbetal.'!$I19,0),2)</f>
        <v>0</v>
      </c>
    </row>
    <row r="6" spans="2:12" x14ac:dyDescent="0.2">
      <c r="B6" s="198">
        <f>ROUNDDOWN(IF('Allmän Moms 0 %'!$I25=25.5,'Allmän Moms 0 %'!$K25-'Allmän Moms 0 %'!$J25,0),2)</f>
        <v>0</v>
      </c>
      <c r="C6" s="198">
        <f>IF('Allmän Moms 0 %'!$I25=13.5,'Allmän Moms 0 %'!$K25-'Allmän Moms 0 %'!$J25,0)</f>
        <v>0</v>
      </c>
      <c r="D6" s="6">
        <f>IF('Allmän Moms 0 %'!$I25=10,'Allmän Moms 0 %'!$K25-'Allmän Moms 0 %'!$J25,0)</f>
        <v>10</v>
      </c>
      <c r="F6" s="6">
        <f>ROUNDDOWN(IF('Handel inkl. Moms '!$I21=25.5,'Handel inkl. Moms '!$K21-('Handel inkl. Moms '!$K21/(1+'Handel inkl. Moms '!$I21/100)),0),2)</f>
        <v>0</v>
      </c>
      <c r="G6" s="6">
        <f>ROUNDDOWN(IF('Handel inkl. Moms '!$I21=13.5,'Handel inkl. Moms '!$K21-('Handel inkl. Moms '!$K21/(1+'Handel inkl. Moms '!$I21/100)),0),2)</f>
        <v>0</v>
      </c>
      <c r="H6" s="6">
        <f>ROUNDDOWN(IF('Handel inkl. Moms '!$I21=10,'Handel inkl. Moms '!$K21-('Handel inkl. Moms '!$K21/(1+'Handel inkl. Moms '!$I21/100)),0),2)</f>
        <v>10</v>
      </c>
      <c r="J6" s="6">
        <f>ROUNDDOWN(IF('Bankgirofaktura-kontantbetal.'!$H20=25.5,'Bankgirofaktura-kontantbetal.'!$J20-'Bankgirofaktura-kontantbetal.'!$I20,0),2)</f>
        <v>0</v>
      </c>
      <c r="K6" s="198">
        <f>ROUNDDOWN(IF('Bankgirofaktura-kontantbetal.'!$H20=13.5,'Bankgirofaktura-kontantbetal.'!$J20-'Bankgirofaktura-kontantbetal.'!$I20,0),2)</f>
        <v>0</v>
      </c>
      <c r="L6" s="198">
        <f>ROUNDDOWN(IF('Bankgirofaktura-kontantbetal.'!$H20=10,'Bankgirofaktura-kontantbetal.'!$J20-'Bankgirofaktura-kontantbetal.'!$I20,0),2)</f>
        <v>10</v>
      </c>
    </row>
    <row r="7" spans="2:12" x14ac:dyDescent="0.2">
      <c r="B7" s="198">
        <f>ROUNDDOWN(IF('Allmän Moms 0 %'!$I26=25.5,'Allmän Moms 0 %'!$K26-'Allmän Moms 0 %'!$J26,0),2)</f>
        <v>0</v>
      </c>
      <c r="C7" s="198">
        <f>IF('Allmän Moms 0 %'!$I26=13.5,'Allmän Moms 0 %'!$K26-'Allmän Moms 0 %'!$J26,0)</f>
        <v>0</v>
      </c>
      <c r="D7" s="6">
        <f>IF('Allmän Moms 0 %'!$I26=10,'Allmän Moms 0 %'!$K26-'Allmän Moms 0 %'!$J26,0)</f>
        <v>0</v>
      </c>
      <c r="F7" s="6">
        <f>ROUNDDOWN(IF('Handel inkl. Moms '!$I22=25.5,'Handel inkl. Moms '!$K22-('Handel inkl. Moms '!$K22/(1+'Handel inkl. Moms '!$I22/100)),0),2)</f>
        <v>0</v>
      </c>
      <c r="G7" s="6">
        <f>ROUNDDOWN(IF('Handel inkl. Moms '!$I22=13.5,'Handel inkl. Moms '!$K22-('Handel inkl. Moms '!$K22/(1+'Handel inkl. Moms '!$I22/100)),0),2)</f>
        <v>0</v>
      </c>
      <c r="H7" s="6">
        <f>ROUNDDOWN(IF('Handel inkl. Moms '!$I22=10,'Handel inkl. Moms '!$K22-('Handel inkl. Moms '!$K22/(1+'Handel inkl. Moms '!$I22/100)),0),2)</f>
        <v>0</v>
      </c>
      <c r="J7" s="6">
        <f>ROUNDDOWN(IF('Bankgirofaktura-kontantbetal.'!$H21=25.5,'Bankgirofaktura-kontantbetal.'!$J21-'Bankgirofaktura-kontantbetal.'!$I21,0),2)</f>
        <v>0</v>
      </c>
      <c r="K7" s="198">
        <f>ROUNDDOWN(IF('Bankgirofaktura-kontantbetal.'!$H21=13.5,'Bankgirofaktura-kontantbetal.'!$J21-'Bankgirofaktura-kontantbetal.'!$I21,0),2)</f>
        <v>0</v>
      </c>
      <c r="L7" s="198">
        <f>ROUNDDOWN(IF('Bankgirofaktura-kontantbetal.'!$H21=10,'Bankgirofaktura-kontantbetal.'!$J21-'Bankgirofaktura-kontantbetal.'!$I21,0),2)</f>
        <v>0</v>
      </c>
    </row>
    <row r="8" spans="2:12" x14ac:dyDescent="0.2">
      <c r="B8" s="198">
        <f>ROUNDDOWN(IF('Allmän Moms 0 %'!$I27=25.5,'Allmän Moms 0 %'!$K27-'Allmän Moms 0 %'!$J27,0),2)</f>
        <v>0</v>
      </c>
      <c r="C8" s="198">
        <f>IF('Allmän Moms 0 %'!$I27=13.5,'Allmän Moms 0 %'!$K27-'Allmän Moms 0 %'!$J27,0)</f>
        <v>0</v>
      </c>
      <c r="D8" s="6">
        <f>IF('Allmän Moms 0 %'!$I27=10,'Allmän Moms 0 %'!$K27-'Allmän Moms 0 %'!$J27,0)</f>
        <v>0</v>
      </c>
      <c r="F8" s="6">
        <f>ROUNDDOWN(IF('Handel inkl. Moms '!$I23=25.5,'Handel inkl. Moms '!$K23-('Handel inkl. Moms '!$K23/(1+'Handel inkl. Moms '!$I23/100)),0),2)</f>
        <v>0</v>
      </c>
      <c r="G8" s="6">
        <f>ROUNDDOWN(IF('Handel inkl. Moms '!$I23=13.5,'Handel inkl. Moms '!$K23-('Handel inkl. Moms '!$K23/(1+'Handel inkl. Moms '!$I23/100)),0),2)</f>
        <v>0</v>
      </c>
      <c r="H8" s="6">
        <f>ROUNDDOWN(IF('Handel inkl. Moms '!$I23=10,'Handel inkl. Moms '!$K23-('Handel inkl. Moms '!$K23/(1+'Handel inkl. Moms '!$I23/100)),0),2)</f>
        <v>0</v>
      </c>
      <c r="J8" s="6">
        <f>ROUNDDOWN(IF('Bankgirofaktura-kontantbetal.'!$H22=25.5,'Bankgirofaktura-kontantbetal.'!$J22-'Bankgirofaktura-kontantbetal.'!$I22,0),2)</f>
        <v>0</v>
      </c>
      <c r="K8" s="198">
        <f>ROUNDDOWN(IF('Bankgirofaktura-kontantbetal.'!$H22=13.5,'Bankgirofaktura-kontantbetal.'!$J22-'Bankgirofaktura-kontantbetal.'!$I22,0),2)</f>
        <v>0</v>
      </c>
      <c r="L8" s="198">
        <f>ROUNDDOWN(IF('Bankgirofaktura-kontantbetal.'!$H22=10,'Bankgirofaktura-kontantbetal.'!$J22-'Bankgirofaktura-kontantbetal.'!$I22,0),2)</f>
        <v>0</v>
      </c>
    </row>
    <row r="9" spans="2:12" x14ac:dyDescent="0.2">
      <c r="B9" s="198">
        <f>ROUNDDOWN(IF('Allmän Moms 0 %'!$I28=25.5,'Allmän Moms 0 %'!$K28-'Allmän Moms 0 %'!$J28,0),2)</f>
        <v>0</v>
      </c>
      <c r="C9" s="198">
        <f>IF('Allmän Moms 0 %'!$I28=13.5,'Allmän Moms 0 %'!$K28-'Allmän Moms 0 %'!$J28,0)</f>
        <v>0</v>
      </c>
      <c r="D9" s="6">
        <f>IF('Allmän Moms 0 %'!$I28=10,'Allmän Moms 0 %'!$K28-'Allmän Moms 0 %'!$J28,0)</f>
        <v>0</v>
      </c>
      <c r="F9" s="6">
        <f>ROUNDDOWN(IF('Handel inkl. Moms '!$I24=25.5,'Handel inkl. Moms '!$K24-('Handel inkl. Moms '!$K24/(1+'Handel inkl. Moms '!$I24/100)),0),2)</f>
        <v>0</v>
      </c>
      <c r="G9" s="6">
        <f>ROUNDDOWN(IF('Handel inkl. Moms '!$I24=13.5,'Handel inkl. Moms '!$K24-('Handel inkl. Moms '!$K24/(1+'Handel inkl. Moms '!$I24/100)),0),2)</f>
        <v>0</v>
      </c>
      <c r="H9" s="6">
        <f>ROUNDDOWN(IF('Handel inkl. Moms '!$I24=10,'Handel inkl. Moms '!$K24-('Handel inkl. Moms '!$K24/(1+'Handel inkl. Moms '!$I24/100)),0),2)</f>
        <v>0</v>
      </c>
      <c r="J9" s="6">
        <f>ROUNDDOWN(IF('Bankgirofaktura-kontantbetal.'!$H23=25.5,'Bankgirofaktura-kontantbetal.'!$J23-'Bankgirofaktura-kontantbetal.'!$I23,0),2)</f>
        <v>0</v>
      </c>
      <c r="K9" s="198">
        <f>ROUNDDOWN(IF('Bankgirofaktura-kontantbetal.'!$H23=13.5,'Bankgirofaktura-kontantbetal.'!$J23-'Bankgirofaktura-kontantbetal.'!$I23,0),2)</f>
        <v>0</v>
      </c>
      <c r="L9" s="198">
        <f>ROUNDDOWN(IF('Bankgirofaktura-kontantbetal.'!$H23=10,'Bankgirofaktura-kontantbetal.'!$J23-'Bankgirofaktura-kontantbetal.'!$I23,0),2)</f>
        <v>0</v>
      </c>
    </row>
    <row r="10" spans="2:12" x14ac:dyDescent="0.2">
      <c r="B10" s="198">
        <f>ROUNDDOWN(IF('Allmän Moms 0 %'!$I29=25.5,'Allmän Moms 0 %'!$K29-'Allmän Moms 0 %'!$J29,0),2)</f>
        <v>0</v>
      </c>
      <c r="C10" s="198">
        <f>IF('Allmän Moms 0 %'!$I29=13.5,'Allmän Moms 0 %'!$K29-'Allmän Moms 0 %'!$J29,0)</f>
        <v>0</v>
      </c>
      <c r="D10" s="6">
        <f>IF('Allmän Moms 0 %'!$I29=10,'Allmän Moms 0 %'!$K29-'Allmän Moms 0 %'!$J29,0)</f>
        <v>0</v>
      </c>
      <c r="F10" s="6">
        <f>ROUNDDOWN(IF('Handel inkl. Moms '!$I25=25.5,'Handel inkl. Moms '!$K25-('Handel inkl. Moms '!$K25/(1+'Handel inkl. Moms '!$I25/100)),0),2)</f>
        <v>0</v>
      </c>
      <c r="G10" s="6">
        <f>ROUNDDOWN(IF('Handel inkl. Moms '!$I25=13.5,'Handel inkl. Moms '!$K25-('Handel inkl. Moms '!$K25/(1+'Handel inkl. Moms '!$I25/100)),0),2)</f>
        <v>0</v>
      </c>
      <c r="H10" s="6">
        <f>ROUNDDOWN(IF('Handel inkl. Moms '!$I25=10,'Handel inkl. Moms '!$K25-('Handel inkl. Moms '!$K25/(1+'Handel inkl. Moms '!$I25/100)),0),2)</f>
        <v>0</v>
      </c>
      <c r="J10" s="6">
        <f>ROUNDDOWN(IF('Bankgirofaktura-kontantbetal.'!$H24=25.5,'Bankgirofaktura-kontantbetal.'!$J24-'Bankgirofaktura-kontantbetal.'!$I24,0),2)</f>
        <v>0</v>
      </c>
      <c r="K10" s="198">
        <f>ROUNDDOWN(IF('Bankgirofaktura-kontantbetal.'!$H24=13.5,'Bankgirofaktura-kontantbetal.'!$J24-'Bankgirofaktura-kontantbetal.'!$I24,0),2)</f>
        <v>0</v>
      </c>
      <c r="L10" s="198">
        <f>ROUNDDOWN(IF('Bankgirofaktura-kontantbetal.'!$H24=10,'Bankgirofaktura-kontantbetal.'!$J24-'Bankgirofaktura-kontantbetal.'!$I24,0),2)</f>
        <v>0</v>
      </c>
    </row>
    <row r="11" spans="2:12" x14ac:dyDescent="0.2">
      <c r="B11" s="198">
        <f>ROUNDDOWN(IF('Allmän Moms 0 %'!$I30=25.5,'Allmän Moms 0 %'!$K30-'Allmän Moms 0 %'!$J30,0),2)</f>
        <v>0</v>
      </c>
      <c r="C11" s="198">
        <f>IF('Allmän Moms 0 %'!$I30=13.5,'Allmän Moms 0 %'!$K30-'Allmän Moms 0 %'!$J30,0)</f>
        <v>0</v>
      </c>
      <c r="D11" s="6">
        <f>IF('Allmän Moms 0 %'!$I30=10,'Allmän Moms 0 %'!$K30-'Allmän Moms 0 %'!$J30,0)</f>
        <v>0</v>
      </c>
      <c r="F11" s="6">
        <f>ROUNDDOWN(IF('Handel inkl. Moms '!$I26=25.5,'Handel inkl. Moms '!$K26-('Handel inkl. Moms '!$K26/(1+'Handel inkl. Moms '!$I26/100)),0),2)</f>
        <v>0</v>
      </c>
      <c r="G11" s="6">
        <f>ROUNDDOWN(IF('Handel inkl. Moms '!$I26=13.5,'Handel inkl. Moms '!$K26-('Handel inkl. Moms '!$K26/(1+'Handel inkl. Moms '!$I26/100)),0),2)</f>
        <v>0</v>
      </c>
      <c r="H11" s="6">
        <f>ROUNDDOWN(IF('Handel inkl. Moms '!$I26=10,'Handel inkl. Moms '!$K26-('Handel inkl. Moms '!$K26/(1+'Handel inkl. Moms '!$I26/100)),0),2)</f>
        <v>0</v>
      </c>
      <c r="J11" s="6">
        <f>ROUNDDOWN(IF('Bankgirofaktura-kontantbetal.'!$H25=25.5,'Bankgirofaktura-kontantbetal.'!$J25-'Bankgirofaktura-kontantbetal.'!$I25,0),2)</f>
        <v>0</v>
      </c>
      <c r="K11" s="198">
        <f>ROUNDDOWN(IF('Bankgirofaktura-kontantbetal.'!$H25=13.5,'Bankgirofaktura-kontantbetal.'!$J25-'Bankgirofaktura-kontantbetal.'!$I25,0),2)</f>
        <v>0</v>
      </c>
      <c r="L11" s="198">
        <f>ROUNDDOWN(IF('Bankgirofaktura-kontantbetal.'!$H25=10,'Bankgirofaktura-kontantbetal.'!$J25-'Bankgirofaktura-kontantbetal.'!$I25,0),2)</f>
        <v>0</v>
      </c>
    </row>
    <row r="12" spans="2:12" x14ac:dyDescent="0.2">
      <c r="B12" s="198">
        <f>ROUNDDOWN(IF('Allmän Moms 0 %'!$I31=25.5,'Allmän Moms 0 %'!$K31-'Allmän Moms 0 %'!$J31,0),2)</f>
        <v>0</v>
      </c>
      <c r="C12" s="198">
        <f>IF('Allmän Moms 0 %'!$I31=13.5,'Allmän Moms 0 %'!$K31-'Allmän Moms 0 %'!$J31,0)</f>
        <v>0</v>
      </c>
      <c r="D12" s="6">
        <f>IF('Allmän Moms 0 %'!$I31=10,'Allmän Moms 0 %'!$K31-'Allmän Moms 0 %'!$J31,0)</f>
        <v>0</v>
      </c>
      <c r="F12" s="6">
        <f>ROUNDDOWN(IF('Handel inkl. Moms '!$I27=25.5,'Handel inkl. Moms '!$K27-('Handel inkl. Moms '!$K27/(1+'Handel inkl. Moms '!$I27/100)),0),2)</f>
        <v>0</v>
      </c>
      <c r="G12" s="6">
        <f>ROUNDDOWN(IF('Handel inkl. Moms '!$I27=13.5,'Handel inkl. Moms '!$K27-('Handel inkl. Moms '!$K27/(1+'Handel inkl. Moms '!$I27/100)),0),2)</f>
        <v>0</v>
      </c>
      <c r="H12" s="6">
        <f>ROUNDDOWN(IF('Handel inkl. Moms '!$I27=10,'Handel inkl. Moms '!$K27-('Handel inkl. Moms '!$K27/(1+'Handel inkl. Moms '!$I27/100)),0),2)</f>
        <v>0</v>
      </c>
      <c r="J12" s="6">
        <f>ROUNDDOWN(IF('Bankgirofaktura-kontantbetal.'!$H26=25.5,'Bankgirofaktura-kontantbetal.'!$J26-'Bankgirofaktura-kontantbetal.'!$I26,0),2)</f>
        <v>0</v>
      </c>
      <c r="K12" s="198">
        <f>ROUNDDOWN(IF('Bankgirofaktura-kontantbetal.'!$H26=13.5,'Bankgirofaktura-kontantbetal.'!$J26-'Bankgirofaktura-kontantbetal.'!$I26,0),2)</f>
        <v>0</v>
      </c>
      <c r="L12" s="198">
        <f>ROUNDDOWN(IF('Bankgirofaktura-kontantbetal.'!$H26=10,'Bankgirofaktura-kontantbetal.'!$J26-'Bankgirofaktura-kontantbetal.'!$I26,0),2)</f>
        <v>0</v>
      </c>
    </row>
    <row r="13" spans="2:12" x14ac:dyDescent="0.2">
      <c r="B13" s="198">
        <f>ROUNDDOWN(IF('Allmän Moms 0 %'!$I32=25.5,'Allmän Moms 0 %'!$K32-'Allmän Moms 0 %'!$J32,0),2)</f>
        <v>0</v>
      </c>
      <c r="C13" s="198">
        <f>IF('Allmän Moms 0 %'!$I32=13.5,'Allmän Moms 0 %'!$K32-'Allmän Moms 0 %'!$J32,0)</f>
        <v>0</v>
      </c>
      <c r="D13" s="6">
        <f>IF('Allmän Moms 0 %'!$I32=10,'Allmän Moms 0 %'!$K32-'Allmän Moms 0 %'!$J32,0)</f>
        <v>0</v>
      </c>
      <c r="F13" s="6">
        <f>ROUNDDOWN(IF('Handel inkl. Moms '!$I28=25.5,'Handel inkl. Moms '!$K28-('Handel inkl. Moms '!$K28/(1+'Handel inkl. Moms '!$I28/100)),0),2)</f>
        <v>0</v>
      </c>
      <c r="G13" s="6">
        <f>ROUNDDOWN(IF('Handel inkl. Moms '!$I28=13.5,'Handel inkl. Moms '!$K28-('Handel inkl. Moms '!$K28/(1+'Handel inkl. Moms '!$I28/100)),0),2)</f>
        <v>0</v>
      </c>
      <c r="H13" s="6">
        <f>ROUNDDOWN(IF('Handel inkl. Moms '!$I28=10,'Handel inkl. Moms '!$K28-('Handel inkl. Moms '!$K28/(1+'Handel inkl. Moms '!$I28/100)),0),2)</f>
        <v>0</v>
      </c>
      <c r="J13" s="6">
        <f>ROUNDDOWN(IF('Bankgirofaktura-kontantbetal.'!$H27=25.5,'Bankgirofaktura-kontantbetal.'!$J27-'Bankgirofaktura-kontantbetal.'!$I27,0),2)</f>
        <v>0</v>
      </c>
      <c r="K13" s="198">
        <f>ROUNDDOWN(IF('Bankgirofaktura-kontantbetal.'!$H27=13.5,'Bankgirofaktura-kontantbetal.'!$J27-'Bankgirofaktura-kontantbetal.'!$I27,0),2)</f>
        <v>0</v>
      </c>
      <c r="L13" s="198">
        <f>ROUNDDOWN(IF('Bankgirofaktura-kontantbetal.'!$H27=10,'Bankgirofaktura-kontantbetal.'!$J27-'Bankgirofaktura-kontantbetal.'!$I27,0),2)</f>
        <v>0</v>
      </c>
    </row>
    <row r="14" spans="2:12" x14ac:dyDescent="0.2">
      <c r="B14" s="198">
        <f>ROUNDDOWN(IF('Allmän Moms 0 %'!$I33=25.5,'Allmän Moms 0 %'!$K33-'Allmän Moms 0 %'!$J33,0),2)</f>
        <v>0</v>
      </c>
      <c r="C14" s="198">
        <f>IF('Allmän Moms 0 %'!$I33=13.5,'Allmän Moms 0 %'!$K33-'Allmän Moms 0 %'!$J33,0)</f>
        <v>0</v>
      </c>
      <c r="D14" s="6">
        <f>IF('Allmän Moms 0 %'!$I33=10,'Allmän Moms 0 %'!$K33-'Allmän Moms 0 %'!$J33,0)</f>
        <v>0</v>
      </c>
      <c r="F14" s="6">
        <f>ROUNDDOWN(IF('Handel inkl. Moms '!$I29=25.5,'Handel inkl. Moms '!$K29-('Handel inkl. Moms '!$K29/(1+'Handel inkl. Moms '!$I29/100)),0),2)</f>
        <v>0</v>
      </c>
      <c r="G14" s="6">
        <f>ROUNDDOWN(IF('Handel inkl. Moms '!$I29=13.5,'Handel inkl. Moms '!$K29-('Handel inkl. Moms '!$K29/(1+'Handel inkl. Moms '!$I29/100)),0),2)</f>
        <v>0</v>
      </c>
      <c r="H14" s="6">
        <f>ROUNDDOWN(IF('Handel inkl. Moms '!$I29=10,'Handel inkl. Moms '!$K29-('Handel inkl. Moms '!$K29/(1+'Handel inkl. Moms '!$I29/100)),0),2)</f>
        <v>0</v>
      </c>
      <c r="J14" s="6">
        <f>ROUNDDOWN(IF('Bankgirofaktura-kontantbetal.'!$H28=25.5,'Bankgirofaktura-kontantbetal.'!$J28-'Bankgirofaktura-kontantbetal.'!$I28,0),2)</f>
        <v>0</v>
      </c>
      <c r="K14" s="198">
        <f>ROUNDDOWN(IF('Bankgirofaktura-kontantbetal.'!$H28=13.5,'Bankgirofaktura-kontantbetal.'!$J28-'Bankgirofaktura-kontantbetal.'!$I28,0),2)</f>
        <v>0</v>
      </c>
      <c r="L14" s="198">
        <f>ROUNDDOWN(IF('Bankgirofaktura-kontantbetal.'!$H28=10,'Bankgirofaktura-kontantbetal.'!$J28-'Bankgirofaktura-kontantbetal.'!$I28,0),2)</f>
        <v>0</v>
      </c>
    </row>
    <row r="15" spans="2:12" x14ac:dyDescent="0.2">
      <c r="B15" s="198">
        <f>ROUNDDOWN(IF('Allmän Moms 0 %'!$I34=25.5,'Allmän Moms 0 %'!$K34-'Allmän Moms 0 %'!$J34,0),2)</f>
        <v>0</v>
      </c>
      <c r="C15" s="198">
        <f>IF('Allmän Moms 0 %'!$I34=13.5,'Allmän Moms 0 %'!$K34-'Allmän Moms 0 %'!$J34,0)</f>
        <v>0</v>
      </c>
      <c r="D15" s="6">
        <f>IF('Allmän Moms 0 %'!$I34=10,'Allmän Moms 0 %'!$K34-'Allmän Moms 0 %'!$J34,0)</f>
        <v>0</v>
      </c>
      <c r="F15" s="6">
        <f>ROUNDDOWN(IF('Handel inkl. Moms '!$I30=25.5,'Handel inkl. Moms '!$K30-('Handel inkl. Moms '!$K30/(1+'Handel inkl. Moms '!$I30/100)),0),2)</f>
        <v>0</v>
      </c>
      <c r="G15" s="6">
        <f>ROUNDDOWN(IF('Handel inkl. Moms '!$I30=13.5,'Handel inkl. Moms '!$K30-('Handel inkl. Moms '!$K30/(1+'Handel inkl. Moms '!$I30/100)),0),2)</f>
        <v>0</v>
      </c>
      <c r="H15" s="6">
        <f>ROUNDDOWN(IF('Handel inkl. Moms '!$I30=10,'Handel inkl. Moms '!$K30-('Handel inkl. Moms '!$K30/(1+'Handel inkl. Moms '!$I30/100)),0),2)</f>
        <v>0</v>
      </c>
      <c r="J15" s="6"/>
      <c r="K15" s="6"/>
      <c r="L15" s="6"/>
    </row>
    <row r="16" spans="2:12" x14ac:dyDescent="0.2">
      <c r="B16" s="198">
        <f>ROUNDDOWN(IF('Allmän Moms 0 %'!$I35=25.5,'Allmän Moms 0 %'!$K35-'Allmän Moms 0 %'!$J35,0),2)</f>
        <v>0</v>
      </c>
      <c r="C16" s="198">
        <f>IF('Allmän Moms 0 %'!$I35=13.5,'Allmän Moms 0 %'!$K35-'Allmän Moms 0 %'!$J35,0)</f>
        <v>0</v>
      </c>
      <c r="D16" s="6">
        <f>IF('Allmän Moms 0 %'!$I35=10,'Allmän Moms 0 %'!$K35-'Allmän Moms 0 %'!$J35,0)</f>
        <v>0</v>
      </c>
      <c r="F16" s="6">
        <f>ROUNDDOWN(IF('Handel inkl. Moms '!$I31=25.5,'Handel inkl. Moms '!$K31-('Handel inkl. Moms '!$K31/(1+'Handel inkl. Moms '!$I31/100)),0),2)</f>
        <v>0</v>
      </c>
      <c r="G16" s="6">
        <f>ROUNDDOWN(IF('Handel inkl. Moms '!$I31=13.5,'Handel inkl. Moms '!$K31-('Handel inkl. Moms '!$K31/(1+'Handel inkl. Moms '!$I31/100)),0),2)</f>
        <v>0</v>
      </c>
      <c r="H16" s="6">
        <f>ROUNDDOWN(IF('Handel inkl. Moms '!$I31=10,'Handel inkl. Moms '!$K31-('Handel inkl. Moms '!$K31/(1+'Handel inkl. Moms '!$I31/100)),0),2)</f>
        <v>0</v>
      </c>
      <c r="J16" s="6"/>
      <c r="K16" s="6"/>
      <c r="L16" s="6"/>
    </row>
    <row r="17" spans="2:13" x14ac:dyDescent="0.2">
      <c r="B17" s="198">
        <f>ROUNDDOWN(IF('Allmän Moms 0 %'!$I36=25.5,'Allmän Moms 0 %'!$K36-'Allmän Moms 0 %'!$J36,0),2)</f>
        <v>0</v>
      </c>
      <c r="C17" s="198">
        <f>IF('Allmän Moms 0 %'!$I36=13.5,'Allmän Moms 0 %'!$K36-'Allmän Moms 0 %'!$J36,0)</f>
        <v>0</v>
      </c>
      <c r="D17" s="6">
        <f>IF('Allmän Moms 0 %'!$I36=10,'Allmän Moms 0 %'!$K36-'Allmän Moms 0 %'!$J36,0)</f>
        <v>0</v>
      </c>
      <c r="F17" s="6">
        <f>ROUNDDOWN(IF('Handel inkl. Moms '!$I32=25.5,'Handel inkl. Moms '!$K32-('Handel inkl. Moms '!$K32/(1+'Handel inkl. Moms '!$I32/100)),0),2)</f>
        <v>0</v>
      </c>
      <c r="G17" s="6">
        <f>ROUNDDOWN(IF('Handel inkl. Moms '!$I32=13.5,'Handel inkl. Moms '!$K32-('Handel inkl. Moms '!$K32/(1+'Handel inkl. Moms '!$I32/100)),0),2)</f>
        <v>0</v>
      </c>
      <c r="H17" s="6">
        <f>ROUNDDOWN(IF('Handel inkl. Moms '!$I32=10,'Handel inkl. Moms '!$K32-('Handel inkl. Moms '!$K32/(1+'Handel inkl. Moms '!$I32/100)),0),2)</f>
        <v>0</v>
      </c>
      <c r="J17" s="6"/>
      <c r="K17" s="6"/>
      <c r="L17" s="6"/>
    </row>
    <row r="18" spans="2:13" x14ac:dyDescent="0.2">
      <c r="B18" s="198">
        <f>ROUNDDOWN(IF('Allmän Moms 0 %'!$I37=25.5,'Allmän Moms 0 %'!$K37-'Allmän Moms 0 %'!$J37,0),2)</f>
        <v>0</v>
      </c>
      <c r="C18" s="198">
        <f>IF('Allmän Moms 0 %'!$I37=13.5,'Allmän Moms 0 %'!$K37-'Allmän Moms 0 %'!$J37,0)</f>
        <v>0</v>
      </c>
      <c r="D18" s="6">
        <f>IF('Allmän Moms 0 %'!$I37=10,'Allmän Moms 0 %'!$K37-'Allmän Moms 0 %'!$J37,0)</f>
        <v>0</v>
      </c>
      <c r="F18" s="6">
        <f>ROUNDDOWN(IF('Handel inkl. Moms '!$I33=25.5,'Handel inkl. Moms '!$K33-('Handel inkl. Moms '!$K33/(1+'Handel inkl. Moms '!$I33/100)),0),2)</f>
        <v>0</v>
      </c>
      <c r="G18" s="6">
        <f>ROUNDDOWN(IF('Handel inkl. Moms '!$I33=13.5,'Handel inkl. Moms '!$K33-('Handel inkl. Moms '!$K33/(1+'Handel inkl. Moms '!$I33/100)),0),2)</f>
        <v>0</v>
      </c>
      <c r="H18" s="6">
        <f>ROUNDDOWN(IF('Handel inkl. Moms '!$I33=10,'Handel inkl. Moms '!$K33-('Handel inkl. Moms '!$K33/(1+'Handel inkl. Moms '!$I33/100)),0),2)</f>
        <v>0</v>
      </c>
      <c r="J18" s="6"/>
      <c r="K18" s="6"/>
      <c r="L18" s="6"/>
    </row>
    <row r="19" spans="2:13" x14ac:dyDescent="0.2">
      <c r="B19" s="198">
        <f>ROUNDDOWN(IF('Allmän Moms 0 %'!$I38=25.5,'Allmän Moms 0 %'!$K38-'Allmän Moms 0 %'!$J38,0),2)</f>
        <v>0</v>
      </c>
      <c r="C19" s="198">
        <f>IF('Allmän Moms 0 %'!$I38=13.5,'Allmän Moms 0 %'!$K38-'Allmän Moms 0 %'!$J38,0)</f>
        <v>0</v>
      </c>
      <c r="D19" s="6">
        <f>IF('Allmän Moms 0 %'!$I38=10,'Allmän Moms 0 %'!$K38-'Allmän Moms 0 %'!$J38,0)</f>
        <v>0</v>
      </c>
      <c r="F19" s="6">
        <f>ROUNDDOWN(IF('Handel inkl. Moms '!$I34=25.5,'Handel inkl. Moms '!$K34-('Handel inkl. Moms '!$K34/(1+'Handel inkl. Moms '!$I34/100)),0),2)</f>
        <v>0</v>
      </c>
      <c r="G19" s="6">
        <f>ROUNDDOWN(IF('Handel inkl. Moms '!$I34=13.5,'Handel inkl. Moms '!$K34-('Handel inkl. Moms '!$K34/(1+'Handel inkl. Moms '!$I34/100)),0),2)</f>
        <v>0</v>
      </c>
      <c r="H19" s="6">
        <f>ROUNDDOWN(IF('Handel inkl. Moms '!$I34=10,'Handel inkl. Moms '!$K34-('Handel inkl. Moms '!$K34/(1+'Handel inkl. Moms '!$I34/100)),0),2)</f>
        <v>0</v>
      </c>
      <c r="J19" s="6"/>
      <c r="K19" s="6"/>
      <c r="L19" s="6"/>
    </row>
    <row r="20" spans="2:13" x14ac:dyDescent="0.2">
      <c r="B20" s="198">
        <f>ROUNDDOWN(IF('Allmän Moms 0 %'!$I39=25.5,'Allmän Moms 0 %'!$K39-'Allmän Moms 0 %'!$J39,0),2)</f>
        <v>0</v>
      </c>
      <c r="C20" s="198">
        <f>IF('Allmän Moms 0 %'!$I39=13.5,'Allmän Moms 0 %'!$K39-'Allmän Moms 0 %'!$J39,0)</f>
        <v>0</v>
      </c>
      <c r="D20" s="6">
        <f>IF('Allmän Moms 0 %'!$I39=10,'Allmän Moms 0 %'!$K39-'Allmän Moms 0 %'!$J39,0)</f>
        <v>0</v>
      </c>
      <c r="F20" s="6">
        <f>ROUNDDOWN(IF('Handel inkl. Moms '!$I35=25.5,'Handel inkl. Moms '!$K35-('Handel inkl. Moms '!$K35/(1+'Handel inkl. Moms '!$I35/100)),0),2)</f>
        <v>0</v>
      </c>
      <c r="G20" s="6">
        <f>ROUNDDOWN(IF('Handel inkl. Moms '!$I35=13.5,'Handel inkl. Moms '!$K35-('Handel inkl. Moms '!$K35/(1+'Handel inkl. Moms '!$I35/100)),0),2)</f>
        <v>0</v>
      </c>
      <c r="H20" s="6">
        <f>ROUNDDOWN(IF('Handel inkl. Moms '!$I35=10,'Handel inkl. Moms '!$K35-('Handel inkl. Moms '!$K35/(1+'Handel inkl. Moms '!$I35/100)),0),2)</f>
        <v>0</v>
      </c>
      <c r="J20" s="6"/>
      <c r="K20" s="6"/>
      <c r="L20" s="6"/>
    </row>
    <row r="21" spans="2:13" x14ac:dyDescent="0.2">
      <c r="B21" s="198">
        <f>ROUNDDOWN(IF('Allmän Moms 0 %'!$I40=25.5,'Allmän Moms 0 %'!$K40-'Allmän Moms 0 %'!$J40,0),2)</f>
        <v>0</v>
      </c>
      <c r="C21" s="198">
        <f>IF('Allmän Moms 0 %'!$I40=13.5,'Allmän Moms 0 %'!$K40-'Allmän Moms 0 %'!$J40,0)</f>
        <v>0</v>
      </c>
      <c r="D21" s="6">
        <f>IF('Allmän Moms 0 %'!$I40=10,'Allmän Moms 0 %'!$K40-'Allmän Moms 0 %'!$J40,0)</f>
        <v>0</v>
      </c>
      <c r="F21" s="6">
        <f>ROUNDDOWN(IF('Handel inkl. Moms '!$I36=25.5,'Handel inkl. Moms '!$K36-('Handel inkl. Moms '!$K36/(1+'Handel inkl. Moms '!$I36/100)),0),2)</f>
        <v>0</v>
      </c>
      <c r="G21" s="6">
        <f>ROUNDDOWN(IF('Handel inkl. Moms '!$I36=13.5,'Handel inkl. Moms '!$K36-('Handel inkl. Moms '!$K36/(1+'Handel inkl. Moms '!$I36/100)),0),2)</f>
        <v>0</v>
      </c>
      <c r="H21" s="6">
        <f>ROUNDDOWN(IF('Handel inkl. Moms '!$I36=10,'Handel inkl. Moms '!$K36-('Handel inkl. Moms '!$K36/(1+'Handel inkl. Moms '!$I36/100)),0),2)</f>
        <v>0</v>
      </c>
      <c r="J21" s="14">
        <f>SUM(J4:J20)</f>
        <v>25.5</v>
      </c>
      <c r="K21" s="14">
        <f>SUM(K4:K20)</f>
        <v>13.5</v>
      </c>
      <c r="L21" s="14">
        <f>SUM(L4:L20)</f>
        <v>10</v>
      </c>
      <c r="M21" s="196">
        <f>SUM(J21:L21)</f>
        <v>49</v>
      </c>
    </row>
    <row r="22" spans="2:13" ht="12" customHeight="1" x14ac:dyDescent="0.2">
      <c r="B22" s="198">
        <f>ROUNDDOWN(IF('Allmän Moms 0 %'!$I41=25.5,'Allmän Moms 0 %'!$K41-'Allmän Moms 0 %'!$J41,0),2)</f>
        <v>0</v>
      </c>
      <c r="C22" s="198">
        <f>IF('Allmän Moms 0 %'!$I41=13.5,'Allmän Moms 0 %'!$K41-'Allmän Moms 0 %'!$J41,0)</f>
        <v>0</v>
      </c>
      <c r="D22" s="6">
        <f>IF('Allmän Moms 0 %'!$I41=10,'Allmän Moms 0 %'!$K41-'Allmän Moms 0 %'!$J41,0)</f>
        <v>0</v>
      </c>
      <c r="F22" s="6">
        <f>ROUNDDOWN(IF('Handel inkl. Moms '!$I37=25.5,'Handel inkl. Moms '!$K37-('Handel inkl. Moms '!$K37/(1+'Handel inkl. Moms '!$I37/100)),0),2)</f>
        <v>0</v>
      </c>
      <c r="G22" s="6">
        <f>ROUNDDOWN(IF('Handel inkl. Moms '!$I37=13.5,'Handel inkl. Moms '!$K37-('Handel inkl. Moms '!$K37/(1+'Handel inkl. Moms '!$I37/100)),0),2)</f>
        <v>0</v>
      </c>
      <c r="H22" s="6">
        <f>ROUNDDOWN(IF('Handel inkl. Moms '!$I37=10,'Handel inkl. Moms '!$K37-('Handel inkl. Moms '!$K37/(1+'Handel inkl. Moms '!$I37/100)),0),2)</f>
        <v>0</v>
      </c>
    </row>
    <row r="23" spans="2:13" x14ac:dyDescent="0.2">
      <c r="B23" s="198">
        <f>ROUNDDOWN(IF('Allmän Moms 0 %'!$I42=25.5,'Allmän Moms 0 %'!$K42-'Allmän Moms 0 %'!$J42,0),2)</f>
        <v>1.01</v>
      </c>
      <c r="C23" s="198">
        <f>IF('Allmän Moms 0 %'!$I42=13.5,'Allmän Moms 0 %'!$K42-'Allmän Moms 0 %'!$J42,0)</f>
        <v>0</v>
      </c>
      <c r="D23" s="6">
        <f>IF('Allmän Moms 0 %'!$I42=10,'Allmän Moms 0 %'!$K42-'Allmän Moms 0 %'!$J42,0)</f>
        <v>0</v>
      </c>
      <c r="F23" s="6">
        <f>ROUNDDOWN(IF('Handel inkl. Moms '!$I38=25.5,'Handel inkl. Moms '!$K38-('Handel inkl. Moms '!$K38/(1+'Handel inkl. Moms '!$I38/100)),0),2)</f>
        <v>0</v>
      </c>
      <c r="G23" s="6">
        <f>ROUNDDOWN(IF('Handel inkl. Moms '!$I38=13.5,'Handel inkl. Moms '!$K38-('Handel inkl. Moms '!$K38/(1+'Handel inkl. Moms '!$I38/100)),0),2)</f>
        <v>0</v>
      </c>
      <c r="H23" s="6">
        <f>ROUNDDOWN(IF('Handel inkl. Moms '!$I38=10,'Handel inkl. Moms '!$K38-('Handel inkl. Moms '!$K38/(1+'Handel inkl. Moms '!$I38/100)),0),2)</f>
        <v>0</v>
      </c>
    </row>
    <row r="24" spans="2:13" x14ac:dyDescent="0.2">
      <c r="B24" s="198"/>
      <c r="C24" s="6"/>
      <c r="D24" s="6"/>
      <c r="F24" s="6">
        <f>ROUNDDOWN(IF('Handel inkl. Moms '!$I39=25.5,'Handel inkl. Moms '!$K39-('Handel inkl. Moms '!$K39/(1+'Handel inkl. Moms '!$I39/100)),0),2)</f>
        <v>0</v>
      </c>
      <c r="G24" s="6">
        <f>ROUNDDOWN(IF('Handel inkl. Moms '!$I39=13.5,'Handel inkl. Moms '!$K39-('Handel inkl. Moms '!$K39/(1+'Handel inkl. Moms '!$I39/100)),0),2)</f>
        <v>0</v>
      </c>
      <c r="H24" s="6">
        <f>ROUNDDOWN(IF('Handel inkl. Moms '!$I39=10,'Handel inkl. Moms '!$K39-('Handel inkl. Moms '!$K39/(1+'Handel inkl. Moms '!$I39/100)),0),2)</f>
        <v>0</v>
      </c>
    </row>
    <row r="25" spans="2:13" x14ac:dyDescent="0.2">
      <c r="B25" s="198"/>
      <c r="C25" s="6"/>
      <c r="D25" s="6"/>
      <c r="F25" s="6">
        <f>ROUNDDOWN(IF('Handel inkl. Moms '!$I40=25.5,'Handel inkl. Moms '!$K40-('Handel inkl. Moms '!$K40/(1+'Handel inkl. Moms '!$I40/100)),0),2)</f>
        <v>0</v>
      </c>
      <c r="G25" s="6">
        <f>ROUNDDOWN(IF('Handel inkl. Moms '!$I40=13.5,'Handel inkl. Moms '!$K40-('Handel inkl. Moms '!$K40/(1+'Handel inkl. Moms '!$I40/100)),0),2)</f>
        <v>0</v>
      </c>
      <c r="H25" s="6">
        <f>ROUNDDOWN(IF('Handel inkl. Moms '!$I40=10,'Handel inkl. Moms '!$K40-('Handel inkl. Moms '!$K40/(1+'Handel inkl. Moms '!$I40/100)),0),2)</f>
        <v>0</v>
      </c>
    </row>
    <row r="26" spans="2:13" x14ac:dyDescent="0.2">
      <c r="B26" s="198"/>
      <c r="C26" s="6"/>
      <c r="D26" s="6"/>
      <c r="F26" s="6">
        <f>ROUNDDOWN(IF('Handel inkl. Moms '!$I41=25.5,'Handel inkl. Moms '!$K41-('Handel inkl. Moms '!$K41/(1+'Handel inkl. Moms '!$I41/100)),0),2)</f>
        <v>0</v>
      </c>
      <c r="G26" s="6">
        <f>ROUNDDOWN(IF('Handel inkl. Moms '!$I41=13.5,'Handel inkl. Moms '!$K41-('Handel inkl. Moms '!$K41/(1+'Handel inkl. Moms '!$I41/100)),0),2)</f>
        <v>0</v>
      </c>
      <c r="H26" s="6">
        <f>ROUNDDOWN(IF('Handel inkl. Moms '!$I41=10,'Handel inkl. Moms '!$K41-('Handel inkl. Moms '!$K41/(1+'Handel inkl. Moms '!$I41/100)),0),2)</f>
        <v>0</v>
      </c>
    </row>
    <row r="27" spans="2:13" x14ac:dyDescent="0.2">
      <c r="F27" s="6">
        <f>ROUNDDOWN(IF('Handel inkl. Moms '!$I42=25.5,'Handel inkl. Moms '!$K42-('Handel inkl. Moms '!$K42/(1+'Handel inkl. Moms '!$I42/100)),0),2)</f>
        <v>1.01</v>
      </c>
      <c r="G27" s="6">
        <f>ROUNDDOWN(IF('Handel inkl. Moms '!$I42=13.5,'Handel inkl. Moms '!$K42-('Handel inkl. Moms '!$K42/(1+'Handel inkl. Moms '!$I42/100)),0),2)</f>
        <v>0</v>
      </c>
      <c r="H27" s="6">
        <f>ROUNDDOWN(IF('Handel inkl. Moms '!$I42=10,'Handel inkl. Moms '!$K42-('Handel inkl. Moms '!$K42/(1+'Handel inkl. Moms '!$I42/100)),0),2)</f>
        <v>0</v>
      </c>
    </row>
    <row r="28" spans="2:13" x14ac:dyDescent="0.2">
      <c r="B28" s="14">
        <f>SUM(B4:B27)</f>
        <v>26.51</v>
      </c>
      <c r="C28" s="14">
        <f>SUM(C4:C27)</f>
        <v>13.5</v>
      </c>
      <c r="D28" s="14">
        <f>SUM(D4:D27)</f>
        <v>10</v>
      </c>
      <c r="E28" s="196">
        <f>SUM(B28:D28)</f>
        <v>50.010000000000005</v>
      </c>
      <c r="F28" s="14">
        <f>SUM(F4:F27)</f>
        <v>26.51</v>
      </c>
      <c r="G28" s="14">
        <f t="shared" ref="G28:H28" si="0">SUM(G4:G27)</f>
        <v>13.5</v>
      </c>
      <c r="H28" s="14">
        <f t="shared" si="0"/>
        <v>10</v>
      </c>
      <c r="I28" s="24">
        <f>SUM(F28:H28)</f>
        <v>50.010000000000005</v>
      </c>
    </row>
    <row r="29" spans="2:13" x14ac:dyDescent="0.2">
      <c r="F29" s="6"/>
      <c r="G29" s="6"/>
      <c r="H29" s="6"/>
    </row>
    <row r="30" spans="2:13" x14ac:dyDescent="0.2">
      <c r="F30" s="6"/>
      <c r="G30" s="6"/>
      <c r="H30" s="6"/>
    </row>
    <row r="35" spans="9:9" x14ac:dyDescent="0.2">
      <c r="I35">
        <v>0</v>
      </c>
    </row>
  </sheetData>
  <sheetProtection algorithmName="SHA-512" hashValue="fZYRdAJYj4RO6vLUtAUiZ7POY1GlZSr0Nce29i/+kDki494yPvrxAZH2/6rDmJacAr3tpDcFaerF/YnryKVZEg==" saltValue="Zoqx/3JsypRAPy7FZ3/wSw==" spinCount="100000" sheet="1" objects="1" scenarios="1" selectLockedCells="1" selectUnlockedCells="1"/>
  <mergeCells count="3">
    <mergeCell ref="B1:D1"/>
    <mergeCell ref="F1:H1"/>
    <mergeCell ref="J1:L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4</vt:i4>
      </vt:variant>
      <vt:variant>
        <vt:lpstr>Nimetyt alueet</vt:lpstr>
      </vt:variant>
      <vt:variant>
        <vt:i4>6</vt:i4>
      </vt:variant>
    </vt:vector>
  </HeadingPairs>
  <TitlesOfParts>
    <vt:vector size="10" baseType="lpstr">
      <vt:lpstr>Bankgirofaktura-kontantbetal.</vt:lpstr>
      <vt:lpstr>Allmän Moms 0 %</vt:lpstr>
      <vt:lpstr>Handel inkl. Moms </vt:lpstr>
      <vt:lpstr>alv</vt:lpstr>
      <vt:lpstr>'Allmän Moms 0 %'!Print_Area</vt:lpstr>
      <vt:lpstr>'Bankgirofaktura-kontantbetal.'!Print_Area</vt:lpstr>
      <vt:lpstr>'Handel inkl. Moms '!Print_Area</vt:lpstr>
      <vt:lpstr>'Allmän Moms 0 %'!Tulostusalue</vt:lpstr>
      <vt:lpstr>'Bankgirofaktura-kontantbetal.'!Tulostusalue</vt:lpstr>
      <vt:lpstr>'Handel inkl. Moms '!Tulostusalue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L5 Faktura</dc:title>
  <dc:creator>Företagstolken</dc:creator>
  <cp:lastModifiedBy>Henri Järvinen</cp:lastModifiedBy>
  <cp:lastPrinted>2024-10-03T10:26:02Z</cp:lastPrinted>
  <dcterms:created xsi:type="dcterms:W3CDTF">2007-04-19T16:15:47Z</dcterms:created>
  <dcterms:modified xsi:type="dcterms:W3CDTF">2025-12-17T10:41:26Z</dcterms:modified>
</cp:coreProperties>
</file>