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Företagstolken\Blanketter\"/>
    </mc:Choice>
  </mc:AlternateContent>
  <xr:revisionPtr revIDLastSave="0" documentId="13_ncr:1_{08C9E65C-6357-4730-B279-86723491B7FB}" xr6:coauthVersionLast="47" xr6:coauthVersionMax="47" xr10:uidLastSave="{00000000-0000-0000-0000-000000000000}"/>
  <workbookProtection workbookPassword="9675" lockStructure="1"/>
  <bookViews>
    <workbookView xWindow="17880" yWindow="-120" windowWidth="51840" windowHeight="21120" tabRatio="551" firstSheet="2" activeTab="2" xr2:uid="{00000000-000D-0000-FFFF-FFFF00000000}"/>
  </bookViews>
  <sheets>
    <sheet name="Bankgirofaktura-kontantbetal." sheetId="7" r:id="rId1"/>
    <sheet name="alv" sheetId="5" state="hidden" r:id="rId2"/>
    <sheet name="Hyresfaktura" sheetId="6" r:id="rId3"/>
  </sheets>
  <definedNames>
    <definedName name="_xlnm.Print_Area" localSheetId="0">'Bankgirofaktura-kontantbetal.'!$B$1:$K$56</definedName>
    <definedName name="_xlnm.Print_Area" localSheetId="2">Hyresfaktura!$B$1:$K$60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6" l="1"/>
  <c r="I31" i="6"/>
  <c r="I32" i="6"/>
  <c r="I33" i="6"/>
  <c r="I34" i="6"/>
  <c r="I35" i="6"/>
  <c r="I36" i="6"/>
  <c r="I37" i="6"/>
  <c r="I38" i="6"/>
  <c r="I40" i="6"/>
  <c r="G31" i="6"/>
  <c r="I21" i="7"/>
  <c r="M5" i="5"/>
  <c r="M7" i="5"/>
  <c r="M8" i="5"/>
  <c r="M9" i="5"/>
  <c r="M10" i="5"/>
  <c r="M11" i="5"/>
  <c r="M12" i="5"/>
  <c r="M13" i="5"/>
  <c r="M4" i="5"/>
  <c r="L6" i="5"/>
  <c r="L7" i="5"/>
  <c r="L8" i="5"/>
  <c r="L9" i="5"/>
  <c r="L10" i="5"/>
  <c r="L11" i="5"/>
  <c r="L12" i="5"/>
  <c r="L13" i="5"/>
  <c r="L4" i="5"/>
  <c r="K5" i="5"/>
  <c r="K6" i="5"/>
  <c r="K7" i="5"/>
  <c r="K8" i="5"/>
  <c r="K9" i="5"/>
  <c r="K10" i="5"/>
  <c r="K11" i="5"/>
  <c r="K12" i="5"/>
  <c r="K13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4" i="5"/>
  <c r="F5" i="5"/>
  <c r="H5" i="5"/>
  <c r="F6" i="5"/>
  <c r="F7" i="5"/>
  <c r="H7" i="5"/>
  <c r="F8" i="5"/>
  <c r="H8" i="5"/>
  <c r="F9" i="5"/>
  <c r="H9" i="5"/>
  <c r="F10" i="5"/>
  <c r="H10" i="5"/>
  <c r="F11" i="5"/>
  <c r="H11" i="5"/>
  <c r="F12" i="5"/>
  <c r="H12" i="5"/>
  <c r="F13" i="5"/>
  <c r="H13" i="5"/>
  <c r="F14" i="5"/>
  <c r="H14" i="5"/>
  <c r="F15" i="5"/>
  <c r="H15" i="5"/>
  <c r="F16" i="5"/>
  <c r="H16" i="5"/>
  <c r="F17" i="5"/>
  <c r="H17" i="5"/>
  <c r="F18" i="5"/>
  <c r="H18" i="5"/>
  <c r="F19" i="5"/>
  <c r="H19" i="5"/>
  <c r="F20" i="5"/>
  <c r="H20" i="5"/>
  <c r="F21" i="5"/>
  <c r="H21" i="5"/>
  <c r="F22" i="5"/>
  <c r="H22" i="5"/>
  <c r="F23" i="5"/>
  <c r="H23" i="5"/>
  <c r="F24" i="5"/>
  <c r="H24" i="5"/>
  <c r="F25" i="5"/>
  <c r="H25" i="5"/>
  <c r="F26" i="5"/>
  <c r="H26" i="5"/>
  <c r="H27" i="5"/>
  <c r="H4" i="5"/>
  <c r="H28" i="5"/>
  <c r="D5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4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C50" i="7"/>
  <c r="I19" i="7"/>
  <c r="J19" i="7" s="1"/>
  <c r="I20" i="7"/>
  <c r="J20" i="7" s="1"/>
  <c r="M6" i="5" s="1"/>
  <c r="M21" i="5" s="1"/>
  <c r="E31" i="7" s="1"/>
  <c r="I22" i="7"/>
  <c r="J22" i="7"/>
  <c r="I23" i="7"/>
  <c r="J23" i="7" s="1"/>
  <c r="I24" i="7"/>
  <c r="I25" i="7"/>
  <c r="J25" i="7" s="1"/>
  <c r="I26" i="7"/>
  <c r="J26" i="7"/>
  <c r="I27" i="7"/>
  <c r="J27" i="7" s="1"/>
  <c r="I28" i="7"/>
  <c r="J28" i="7"/>
  <c r="K28" i="7" s="1"/>
  <c r="I18" i="7"/>
  <c r="J18" i="7" s="1"/>
  <c r="K4" i="5" s="1"/>
  <c r="K21" i="5" s="1"/>
  <c r="I31" i="7" s="1"/>
  <c r="H53" i="7"/>
  <c r="I9" i="7"/>
  <c r="H55" i="7" s="1"/>
  <c r="C46" i="7"/>
  <c r="I29" i="6"/>
  <c r="I30" i="6"/>
  <c r="G29" i="6"/>
  <c r="C54" i="6"/>
  <c r="C55" i="6"/>
  <c r="C52" i="6"/>
  <c r="C50" i="6"/>
  <c r="J28" i="6"/>
  <c r="I24" i="6"/>
  <c r="H6" i="5"/>
  <c r="C5" i="5"/>
  <c r="C20" i="5"/>
  <c r="D6" i="5"/>
  <c r="D20" i="5"/>
  <c r="F27" i="5"/>
  <c r="J24" i="7"/>
  <c r="K24" i="7" s="1"/>
  <c r="F4" i="5"/>
  <c r="F28" i="5" s="1"/>
  <c r="I28" i="5" s="1"/>
  <c r="B4" i="5"/>
  <c r="B20" i="5" s="1"/>
  <c r="E22" i="5" s="1"/>
  <c r="K26" i="7"/>
  <c r="G5" i="5"/>
  <c r="G28" i="5"/>
  <c r="J31" i="6" l="1"/>
  <c r="G32" i="6"/>
  <c r="J32" i="6" s="1"/>
  <c r="G34" i="6"/>
  <c r="G33" i="6"/>
  <c r="J33" i="6" s="1"/>
  <c r="K22" i="7"/>
  <c r="I29" i="7"/>
  <c r="K18" i="7"/>
  <c r="L5" i="5"/>
  <c r="L21" i="5" s="1"/>
  <c r="G31" i="7" s="1"/>
  <c r="K19" i="7"/>
  <c r="G30" i="6"/>
  <c r="J30" i="6" s="1"/>
  <c r="K27" i="7"/>
  <c r="K23" i="7"/>
  <c r="J21" i="7"/>
  <c r="J29" i="7" s="1"/>
  <c r="J56" i="7" s="1"/>
  <c r="J29" i="6"/>
  <c r="K20" i="7"/>
  <c r="K25" i="7"/>
  <c r="J34" i="6" l="1"/>
  <c r="K21" i="7"/>
  <c r="G35" i="6" l="1"/>
  <c r="J35" i="6" s="1"/>
  <c r="G36" i="6" l="1"/>
  <c r="J36" i="6" s="1"/>
  <c r="G37" i="6" l="1"/>
  <c r="J37" i="6" s="1"/>
  <c r="G38" i="6" l="1"/>
  <c r="J38" i="6" l="1"/>
  <c r="G39" i="6"/>
  <c r="J39" i="6" s="1"/>
  <c r="G40" i="6"/>
  <c r="J4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Jadelcons</author>
    <author>Ari Järvinen</author>
  </authors>
  <commentList>
    <comment ref="B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Företagets namn kan du skriva eller ta logon via klippbordet genom att använda funktionerna kopiera och anslut.</t>
        </r>
      </text>
    </comment>
    <comment ref="I6" authorId="1" shapeId="0" xr:uid="{00000000-0006-0000-0000-000002000000}">
      <text>
        <r>
          <rPr>
            <sz val="9"/>
            <color indexed="81"/>
            <rFont val="Tahoma"/>
            <family val="2"/>
          </rPr>
          <t>Växande nummer</t>
        </r>
      </text>
    </comment>
    <comment ref="I8" authorId="0" shapeId="0" xr:uid="{00000000-0006-0000-0000-000003000000}">
      <text>
        <r>
          <rPr>
            <sz val="8"/>
            <color indexed="81"/>
            <rFont val="Tahoma"/>
            <family val="2"/>
          </rPr>
          <t>Lägg till betalningstid, t. ex. 14 dagar</t>
        </r>
      </text>
    </comment>
    <comment ref="I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Programmet räknar ut förfallodagen enligt betalningsvillkoret. Eget datum kan också skrivas.</t>
        </r>
      </text>
    </comment>
    <comment ref="H1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
Mervärdesskattprocent 2013
</t>
        </r>
        <r>
          <rPr>
            <sz val="9"/>
            <color indexed="81"/>
            <rFont val="Tahoma"/>
            <family val="2"/>
          </rPr>
          <t>- Allmän 24 % 
- Inkvartering, motion, tidningar,
  persontransport, böcker 10 % 
- Restaurangmat, livsmedel och
  foder 14 %
- Hälso- och socialvård 0 %</t>
        </r>
      </text>
    </comment>
    <comment ref="B38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Namn och adress av ditt företag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" authorId="0" shapeId="0" xr:uid="{00000000-0006-0000-0000-000007000000}">
      <text>
        <r>
          <rPr>
            <sz val="9"/>
            <color indexed="81"/>
            <rFont val="Tahoma"/>
            <family val="2"/>
          </rPr>
          <t>Lägg till E-post adress, telefon och web-sidorna</t>
        </r>
      </text>
    </comment>
    <comment ref="K39" authorId="1" shapeId="0" xr:uid="{00000000-0006-0000-0000-000008000000}">
      <text>
        <r>
          <rPr>
            <sz val="9"/>
            <color indexed="81"/>
            <rFont val="Tahoma"/>
            <family val="2"/>
          </rPr>
          <t>Lägg till företagets Y-signum</t>
        </r>
      </text>
    </comment>
    <comment ref="K40" authorId="1" shapeId="0" xr:uid="{00000000-0006-0000-0000-000009000000}">
      <text>
        <r>
          <rPr>
            <sz val="9"/>
            <color indexed="81"/>
            <rFont val="Tahoma"/>
            <family val="2"/>
          </rPr>
          <t>Lägg till företagets hemort</t>
        </r>
      </text>
    </comment>
    <comment ref="J41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Om företaget är mervärdesskattskyldigt, Moms. reg. Om det inte är, det lämnas nej tomt.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Yritystulkki</author>
  </authors>
  <commentList>
    <comment ref="B3" authorId="0" shapeId="0" xr:uid="{00000000-0006-0000-0200-000001000000}">
      <text>
        <r>
          <rPr>
            <sz val="9"/>
            <color indexed="8"/>
            <rFont val="Tahoma"/>
            <family val="2"/>
          </rPr>
          <t>Företagets namn kan du skriva eller ta logon via klippbordet genom att använda funktionerna kopiera och anslut.</t>
        </r>
      </text>
    </comment>
    <comment ref="I10" authorId="1" shapeId="0" xr:uid="{EDA84F62-2245-4A99-99B2-7D09D648D7B6}">
      <text>
        <r>
          <rPr>
            <sz val="10"/>
            <color indexed="81"/>
            <rFont val="Tahoma"/>
            <family val="2"/>
          </rPr>
          <t xml:space="preserve">Dröjsmålsräntan är en ränta som den skuldsatta måste betala då betalningen fördröjs och inte betalas inom den överenskomna tiden. 
</t>
        </r>
        <r>
          <rPr>
            <b/>
            <sz val="10"/>
            <color indexed="81"/>
            <rFont val="Tahoma"/>
            <family val="2"/>
          </rPr>
          <t>Kontrollera dröjsmålsräntan på Finlands Banks webbplats.</t>
        </r>
      </text>
    </comment>
    <comment ref="B42" authorId="0" shapeId="0" xr:uid="{00000000-0006-0000-0200-000002000000}">
      <text>
        <r>
          <rPr>
            <sz val="9"/>
            <color indexed="8"/>
            <rFont val="Tahoma"/>
            <family val="2"/>
          </rPr>
          <t>Namn och adress av ditt företag.</t>
        </r>
      </text>
    </comment>
    <comment ref="K43" authorId="0" shapeId="0" xr:uid="{00000000-0006-0000-0200-000003000000}">
      <text>
        <r>
          <rPr>
            <sz val="9"/>
            <color indexed="8"/>
            <rFont val="Tahoma"/>
            <family val="2"/>
          </rPr>
          <t>Lägg till företagets Y-signum.</t>
        </r>
      </text>
    </comment>
    <comment ref="K44" authorId="0" shapeId="0" xr:uid="{00000000-0006-0000-0200-000004000000}">
      <text>
        <r>
          <rPr>
            <sz val="9"/>
            <color indexed="8"/>
            <rFont val="Tahoma"/>
            <family val="2"/>
          </rPr>
          <t>Lägg till företagets hemort</t>
        </r>
      </text>
    </comment>
    <comment ref="J45" authorId="0" shapeId="0" xr:uid="{00000000-0006-0000-0200-000005000000}">
      <text>
        <r>
          <rPr>
            <sz val="9"/>
            <color indexed="8"/>
            <rFont val="Tahoma"/>
            <family val="2"/>
          </rPr>
          <t xml:space="preserve">Om företaget är mervärdeskattskyldigt, Moms. reg. Om det inte är, det lämnas nej tomt. </t>
        </r>
      </text>
    </comment>
    <comment ref="C48" authorId="0" shapeId="0" xr:uid="{00000000-0006-0000-0200-000006000000}">
      <text>
        <r>
          <rPr>
            <sz val="9"/>
            <color indexed="8"/>
            <rFont val="Tahoma"/>
            <family val="2"/>
          </rPr>
          <t>KOM IHÅG ATT LÄGGA TILL BANKKONTOT, FÖRFALLODAGEN, REFERENSNUMRET OCH SUMMAN!</t>
        </r>
      </text>
    </comment>
  </commentList>
</comments>
</file>

<file path=xl/sharedStrings.xml><?xml version="1.0" encoding="utf-8"?>
<sst xmlns="http://schemas.openxmlformats.org/spreadsheetml/2006/main" count="156" uniqueCount="117">
  <si>
    <t xml:space="preserve"> </t>
  </si>
  <si>
    <t>ARVONLISÄVERON LASKENTA</t>
  </si>
  <si>
    <t>1234567-8</t>
  </si>
  <si>
    <t>1</t>
  </si>
  <si>
    <t>IBAN</t>
  </si>
  <si>
    <t>BIC</t>
  </si>
  <si>
    <t>Euro</t>
  </si>
  <si>
    <t xml:space="preserve">  </t>
  </si>
  <si>
    <t>FI00 0000 0123 4567 89</t>
  </si>
  <si>
    <t xml:space="preserve"> Kundens namn och adress</t>
  </si>
  <si>
    <t xml:space="preserve"> Fakturanummer</t>
  </si>
  <si>
    <t xml:space="preserve"> Kundnummer</t>
  </si>
  <si>
    <t xml:space="preserve"> Betalningsvillkor</t>
  </si>
  <si>
    <t xml:space="preserve"> Förfallodag</t>
  </si>
  <si>
    <t xml:space="preserve"> Leveransdatum</t>
  </si>
  <si>
    <t xml:space="preserve"> Faktureringsperiod</t>
  </si>
  <si>
    <t xml:space="preserve"> Förseningsränta</t>
  </si>
  <si>
    <t xml:space="preserve"> Faktureringsdag</t>
  </si>
  <si>
    <t xml:space="preserve"> SPECIFIKATION</t>
  </si>
  <si>
    <t>Antal</t>
  </si>
  <si>
    <t>Enhet</t>
  </si>
  <si>
    <t>Pris/enhet Moms 0 %</t>
  </si>
  <si>
    <t>Moms-%</t>
  </si>
  <si>
    <t>Pris sammanlagt</t>
  </si>
  <si>
    <t>Moms 0 %</t>
  </si>
  <si>
    <t>Betalas</t>
  </si>
  <si>
    <t>st.</t>
  </si>
  <si>
    <t xml:space="preserve"> dagar</t>
  </si>
  <si>
    <t>SAMMANLAGT</t>
  </si>
  <si>
    <t xml:space="preserve">Mervärdesskatten per skattesats </t>
  </si>
  <si>
    <t>Datum</t>
  </si>
  <si>
    <t>Underskrift</t>
  </si>
  <si>
    <t>Namnförtydligande</t>
  </si>
  <si>
    <t>Betalning kvitteras</t>
  </si>
  <si>
    <t>Modellföretag Ab</t>
  </si>
  <si>
    <t>Modellgatan 10</t>
  </si>
  <si>
    <t>01234 Modell</t>
  </si>
  <si>
    <t>emailadress@modell.fi</t>
  </si>
  <si>
    <t>Tel. 09 - 12345678</t>
  </si>
  <si>
    <t>www.modell.fi</t>
  </si>
  <si>
    <t>Y-signum</t>
  </si>
  <si>
    <t>Hemort</t>
  </si>
  <si>
    <t>Moms reg.</t>
  </si>
  <si>
    <t>Modell</t>
  </si>
  <si>
    <t>Mottagarens bankkonto</t>
  </si>
  <si>
    <t xml:space="preserve">Mottagaren </t>
  </si>
  <si>
    <t>Betalare</t>
  </si>
  <si>
    <t>Från konto</t>
  </si>
  <si>
    <t>FI01 1010 1010 1010 10</t>
  </si>
  <si>
    <t>Meddelanden</t>
  </si>
  <si>
    <t>Referensnr.</t>
  </si>
  <si>
    <t>Förfallodag</t>
  </si>
  <si>
    <t>12345678-9</t>
  </si>
  <si>
    <t>Avsändarens namn</t>
  </si>
  <si>
    <t>St.</t>
  </si>
  <si>
    <t>Exempelbostäder Ab</t>
  </si>
  <si>
    <t xml:space="preserve"> Förklaring, meddelanden</t>
  </si>
  <si>
    <t>Hyresinformation</t>
  </si>
  <si>
    <t>Tidpunkt</t>
  </si>
  <si>
    <t xml:space="preserve"> Bolagets namn</t>
  </si>
  <si>
    <t xml:space="preserve"> Datum av hyresavtalet</t>
  </si>
  <si>
    <t xml:space="preserve"> Betalningsperiod</t>
  </si>
  <si>
    <t xml:space="preserve"> Hyra i början</t>
  </si>
  <si>
    <t xml:space="preserve"> Index i början</t>
  </si>
  <si>
    <t>SPECIFIKATION</t>
  </si>
  <si>
    <t>Förfallo-dag</t>
  </si>
  <si>
    <t>Hyra Moms 0 %</t>
  </si>
  <si>
    <t>Antalet personer</t>
  </si>
  <si>
    <t>Vattenavgift</t>
  </si>
  <si>
    <t>sammanlagt</t>
  </si>
  <si>
    <t xml:space="preserve"> Information om hyresobjekten</t>
  </si>
  <si>
    <t xml:space="preserve">Mottagare </t>
  </si>
  <si>
    <t>8 dagar</t>
  </si>
  <si>
    <t xml:space="preserve"> Referensnummer</t>
  </si>
  <si>
    <t>Firma 2 Ab</t>
  </si>
  <si>
    <t>Gatan 1</t>
  </si>
  <si>
    <t xml:space="preserve"> Exempelprodukt 1</t>
  </si>
  <si>
    <t xml:space="preserve"> Exempelprodukt 2</t>
  </si>
  <si>
    <t xml:space="preserve"> Exempelprodukt 3</t>
  </si>
  <si>
    <t>kg</t>
  </si>
  <si>
    <t>Modellföretag Ab, Modellgatan 10, 1234 Modell</t>
  </si>
  <si>
    <t>FAKTURA</t>
  </si>
  <si>
    <t>Exempelbostäder Ab, Modellgatan 10, 01234 Modell</t>
  </si>
  <si>
    <t xml:space="preserve"> Index/granskningstid</t>
  </si>
  <si>
    <t xml:space="preserve"> Hyra efter granskning</t>
  </si>
  <si>
    <t>FI00 0101 0101 0101 00</t>
  </si>
  <si>
    <t>5. dag, månatligen</t>
  </si>
  <si>
    <t xml:space="preserve"> Bostadens/lokalens adress</t>
  </si>
  <si>
    <t>ALV 0 %</t>
  </si>
  <si>
    <t>Handel</t>
  </si>
  <si>
    <t>Bangiro</t>
  </si>
  <si>
    <t>0</t>
  </si>
  <si>
    <t>per person</t>
  </si>
  <si>
    <t xml:space="preserve"> Anmärkningstid</t>
  </si>
  <si>
    <t>1.1.20XX</t>
  </si>
  <si>
    <t>1.1.XX</t>
  </si>
  <si>
    <t>November 201X</t>
  </si>
  <si>
    <t>December 20XX</t>
  </si>
  <si>
    <t>5.1.20XX</t>
  </si>
  <si>
    <t>5.2.20XX</t>
  </si>
  <si>
    <t>5.3.20XX</t>
  </si>
  <si>
    <t xml:space="preserve"> Nästa hyresgranskning januari 20XX.</t>
  </si>
  <si>
    <t xml:space="preserve"> Enligt bolagsstämmans beslut är vattenavgift efter 1.1.20XX 17 euro/person.</t>
  </si>
  <si>
    <t xml:space="preserve"> Januari 20XX</t>
  </si>
  <si>
    <t xml:space="preserve"> Februari 20XX</t>
  </si>
  <si>
    <t xml:space="preserve"> Mars 20XX</t>
  </si>
  <si>
    <t xml:space="preserve"> Betalare</t>
  </si>
  <si>
    <t>e-mail</t>
  </si>
  <si>
    <t>Fastighet Ab Handel</t>
  </si>
  <si>
    <t>Handelsgatan 2, 01234 Modell</t>
  </si>
  <si>
    <t>År 20XX</t>
  </si>
  <si>
    <t xml:space="preserve"> Handel 1</t>
  </si>
  <si>
    <t xml:space="preserve"> Handelsgatan 2</t>
  </si>
  <si>
    <t xml:space="preserve"> 01234 Modell</t>
  </si>
  <si>
    <t xml:space="preserve"> Avsändarens namn</t>
  </si>
  <si>
    <t>Tel. 050 123 4567</t>
  </si>
  <si>
    <t>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</si>
</sst>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#,##0.0"/>
    <numFmt numFmtId="165" formatCode="0.0\ %"/>
    <numFmt numFmtId="166" formatCode="#,##0.00\ &quot;€&quot;"/>
  </numFmts>
  <fonts count="37" x14ac:knownFonts="1">
    <font>
      <sz val="10"/>
      <name val="Arial"/>
    </font>
    <font>
      <sz val="12"/>
      <name val="Palatino Linotype"/>
      <family val="1"/>
    </font>
    <font>
      <b/>
      <sz val="12"/>
      <name val="Palatino Linotype"/>
      <family val="1"/>
    </font>
    <font>
      <sz val="8"/>
      <name val="Arial"/>
      <family val="2"/>
    </font>
    <font>
      <b/>
      <sz val="14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sz val="9"/>
      <name val="Arial"/>
      <family val="2"/>
    </font>
    <font>
      <sz val="9"/>
      <color indexed="8"/>
      <name val="Tahoma"/>
      <family val="2"/>
    </font>
    <font>
      <sz val="9"/>
      <name val="Tahoma"/>
      <family val="2"/>
    </font>
    <font>
      <b/>
      <sz val="10"/>
      <color indexed="8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Tahoma"/>
      <family val="2"/>
    </font>
    <font>
      <b/>
      <sz val="9"/>
      <color indexed="8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i/>
      <sz val="10"/>
      <color indexed="8"/>
      <name val="Tahoma"/>
      <family val="2"/>
    </font>
    <font>
      <i/>
      <sz val="10"/>
      <name val="Tahoma"/>
      <family val="2"/>
    </font>
    <font>
      <b/>
      <sz val="14"/>
      <name val="Tahoma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color rgb="FF000000"/>
      <name val="Tahoma"/>
      <family val="2"/>
    </font>
    <font>
      <sz val="11"/>
      <color rgb="FF000000"/>
      <name val="Tahom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9">
    <xf numFmtId="0" fontId="0" fillId="0" borderId="0" xfId="0"/>
    <xf numFmtId="9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23" fillId="0" borderId="0" xfId="0" applyFont="1"/>
    <xf numFmtId="2" fontId="10" fillId="0" borderId="0" xfId="0" applyNumberFormat="1" applyFont="1" applyProtection="1">
      <protection hidden="1"/>
    </xf>
    <xf numFmtId="0" fontId="7" fillId="0" borderId="0" xfId="0" applyFont="1" applyAlignment="1">
      <alignment horizontal="left"/>
    </xf>
    <xf numFmtId="2" fontId="0" fillId="0" borderId="0" xfId="0" applyNumberFormat="1"/>
    <xf numFmtId="0" fontId="19" fillId="0" borderId="0" xfId="0" applyFont="1" applyAlignment="1">
      <alignment horizontal="left"/>
    </xf>
    <xf numFmtId="1" fontId="18" fillId="0" borderId="4" xfId="0" applyNumberFormat="1" applyFont="1" applyBorder="1" applyAlignment="1" applyProtection="1">
      <alignment horizontal="center"/>
      <protection locked="0"/>
    </xf>
    <xf numFmtId="3" fontId="18" fillId="0" borderId="3" xfId="0" applyNumberFormat="1" applyFont="1" applyBorder="1" applyAlignment="1" applyProtection="1">
      <alignment horizontal="center"/>
      <protection locked="0"/>
    </xf>
    <xf numFmtId="0" fontId="5" fillId="0" borderId="0" xfId="0" applyFont="1"/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23" fillId="0" borderId="7" xfId="0" applyFont="1" applyBorder="1"/>
    <xf numFmtId="0" fontId="23" fillId="0" borderId="8" xfId="0" applyFont="1" applyBorder="1"/>
    <xf numFmtId="0" fontId="6" fillId="0" borderId="0" xfId="0" applyFont="1"/>
    <xf numFmtId="0" fontId="2" fillId="0" borderId="0" xfId="0" applyFont="1"/>
    <xf numFmtId="0" fontId="1" fillId="0" borderId="0" xfId="0" applyFont="1"/>
    <xf numFmtId="1" fontId="18" fillId="0" borderId="3" xfId="0" applyNumberFormat="1" applyFont="1" applyBorder="1" applyAlignment="1" applyProtection="1">
      <alignment horizontal="center"/>
      <protection locked="0"/>
    </xf>
    <xf numFmtId="0" fontId="23" fillId="0" borderId="9" xfId="0" applyFont="1" applyBorder="1"/>
    <xf numFmtId="0" fontId="23" fillId="0" borderId="9" xfId="0" applyFont="1" applyBorder="1" applyAlignment="1">
      <alignment horizontal="right"/>
    </xf>
    <xf numFmtId="0" fontId="23" fillId="0" borderId="0" xfId="0" applyFont="1" applyAlignment="1" applyProtection="1">
      <alignment horizontal="right" vertical="center"/>
      <protection locked="0"/>
    </xf>
    <xf numFmtId="0" fontId="23" fillId="0" borderId="8" xfId="0" applyFont="1" applyBorder="1" applyProtection="1">
      <protection locked="0"/>
    </xf>
    <xf numFmtId="0" fontId="23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0" xfId="0" applyFont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23" fillId="0" borderId="0" xfId="0" applyFont="1" applyAlignment="1">
      <alignment horizontal="right"/>
    </xf>
    <xf numFmtId="0" fontId="12" fillId="0" borderId="7" xfId="0" applyFont="1" applyBorder="1"/>
    <xf numFmtId="0" fontId="12" fillId="0" borderId="16" xfId="0" applyFont="1" applyBorder="1"/>
    <xf numFmtId="0" fontId="23" fillId="0" borderId="14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23" fillId="0" borderId="10" xfId="0" applyFont="1" applyBorder="1" applyAlignment="1">
      <alignment horizontal="right" vertical="center" wrapText="1"/>
    </xf>
    <xf numFmtId="0" fontId="23" fillId="0" borderId="13" xfId="0" applyFont="1" applyBorder="1" applyAlignment="1">
      <alignment horizontal="right" vertical="center" wrapText="1"/>
    </xf>
    <xf numFmtId="0" fontId="23" fillId="0" borderId="7" xfId="0" applyFont="1" applyBorder="1" applyAlignment="1">
      <alignment horizontal="right"/>
    </xf>
    <xf numFmtId="14" fontId="23" fillId="0" borderId="17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/>
    <xf numFmtId="4" fontId="18" fillId="0" borderId="0" xfId="0" applyNumberFormat="1" applyFont="1" applyAlignment="1" applyProtection="1">
      <alignment horizontal="right" vertical="center"/>
      <protection hidden="1"/>
    </xf>
    <xf numFmtId="4" fontId="18" fillId="0" borderId="9" xfId="0" applyNumberFormat="1" applyFont="1" applyBorder="1" applyAlignment="1" applyProtection="1">
      <alignment horizontal="right"/>
      <protection hidden="1"/>
    </xf>
    <xf numFmtId="1" fontId="18" fillId="0" borderId="9" xfId="0" applyNumberFormat="1" applyFont="1" applyBorder="1" applyAlignment="1" applyProtection="1">
      <alignment horizontal="center"/>
      <protection hidden="1"/>
    </xf>
    <xf numFmtId="49" fontId="18" fillId="0" borderId="0" xfId="0" applyNumberFormat="1" applyFont="1" applyAlignment="1" applyProtection="1">
      <alignment horizontal="left"/>
      <protection hidden="1"/>
    </xf>
    <xf numFmtId="4" fontId="18" fillId="0" borderId="0" xfId="0" applyNumberFormat="1" applyFont="1" applyAlignment="1" applyProtection="1">
      <alignment horizontal="right"/>
      <protection hidden="1"/>
    </xf>
    <xf numFmtId="14" fontId="23" fillId="0" borderId="17" xfId="0" applyNumberFormat="1" applyFont="1" applyBorder="1" applyAlignment="1">
      <alignment horizontal="center" vertical="center"/>
    </xf>
    <xf numFmtId="0" fontId="15" fillId="0" borderId="7" xfId="0" applyFont="1" applyBorder="1" applyProtection="1">
      <protection hidden="1"/>
    </xf>
    <xf numFmtId="4" fontId="18" fillId="0" borderId="18" xfId="0" applyNumberFormat="1" applyFont="1" applyBorder="1" applyAlignment="1" applyProtection="1">
      <alignment horizontal="right" vertical="center"/>
      <protection hidden="1"/>
    </xf>
    <xf numFmtId="0" fontId="15" fillId="0" borderId="20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2" fontId="23" fillId="0" borderId="9" xfId="0" applyNumberFormat="1" applyFont="1" applyBorder="1" applyAlignment="1" applyProtection="1">
      <alignment horizontal="right" vertical="center"/>
      <protection hidden="1"/>
    </xf>
    <xf numFmtId="49" fontId="23" fillId="0" borderId="9" xfId="0" applyNumberFormat="1" applyFont="1" applyBorder="1" applyAlignment="1">
      <alignment horizontal="center" vertical="center"/>
    </xf>
    <xf numFmtId="49" fontId="23" fillId="0" borderId="21" xfId="0" applyNumberFormat="1" applyFont="1" applyBorder="1" applyAlignment="1">
      <alignment horizontal="center" vertical="center"/>
    </xf>
    <xf numFmtId="0" fontId="19" fillId="0" borderId="0" xfId="0" applyFont="1" applyAlignment="1" applyProtection="1">
      <alignment vertical="center"/>
      <protection locked="0"/>
    </xf>
    <xf numFmtId="0" fontId="19" fillId="0" borderId="22" xfId="0" applyFont="1" applyBorder="1" applyAlignment="1" applyProtection="1">
      <alignment vertical="center"/>
      <protection locked="0"/>
    </xf>
    <xf numFmtId="0" fontId="19" fillId="0" borderId="7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vertical="center"/>
      <protection locked="0"/>
    </xf>
    <xf numFmtId="0" fontId="19" fillId="0" borderId="24" xfId="0" applyFont="1" applyBorder="1" applyAlignment="1" applyProtection="1">
      <alignment vertical="center"/>
      <protection locked="0"/>
    </xf>
    <xf numFmtId="0" fontId="19" fillId="0" borderId="6" xfId="0" applyFont="1" applyBorder="1" applyAlignment="1" applyProtection="1">
      <alignment vertical="center"/>
      <protection locked="0"/>
    </xf>
    <xf numFmtId="0" fontId="15" fillId="0" borderId="0" xfId="0" applyFont="1" applyProtection="1">
      <protection hidden="1"/>
    </xf>
    <xf numFmtId="9" fontId="15" fillId="0" borderId="7" xfId="0" applyNumberFormat="1" applyFont="1" applyBorder="1" applyProtection="1">
      <protection hidden="1"/>
    </xf>
    <xf numFmtId="4" fontId="23" fillId="0" borderId="7" xfId="0" applyNumberFormat="1" applyFont="1" applyBorder="1" applyProtection="1">
      <protection hidden="1"/>
    </xf>
    <xf numFmtId="9" fontId="15" fillId="0" borderId="7" xfId="0" applyNumberFormat="1" applyFont="1" applyBorder="1" applyAlignment="1" applyProtection="1">
      <alignment horizontal="center"/>
      <protection hidden="1"/>
    </xf>
    <xf numFmtId="9" fontId="15" fillId="0" borderId="0" xfId="0" applyNumberFormat="1" applyFont="1" applyProtection="1">
      <protection hidden="1"/>
    </xf>
    <xf numFmtId="4" fontId="23" fillId="0" borderId="0" xfId="0" applyNumberFormat="1" applyFont="1" applyProtection="1">
      <protection hidden="1"/>
    </xf>
    <xf numFmtId="9" fontId="15" fillId="0" borderId="0" xfId="0" applyNumberFormat="1" applyFont="1" applyAlignment="1" applyProtection="1">
      <alignment horizontal="center"/>
      <protection hidden="1"/>
    </xf>
    <xf numFmtId="9" fontId="23" fillId="0" borderId="0" xfId="0" applyNumberFormat="1" applyFont="1" applyProtection="1">
      <protection hidden="1"/>
    </xf>
    <xf numFmtId="4" fontId="18" fillId="0" borderId="6" xfId="0" applyNumberFormat="1" applyFont="1" applyBorder="1" applyAlignment="1" applyProtection="1">
      <alignment horizontal="right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4" fontId="18" fillId="0" borderId="3" xfId="0" applyNumberFormat="1" applyFont="1" applyBorder="1" applyAlignment="1" applyProtection="1">
      <alignment horizontal="right" vertical="center"/>
      <protection locked="0"/>
    </xf>
    <xf numFmtId="164" fontId="18" fillId="0" borderId="3" xfId="0" applyNumberFormat="1" applyFont="1" applyBorder="1" applyAlignment="1" applyProtection="1">
      <alignment horizontal="center" vertical="center"/>
      <protection locked="0"/>
    </xf>
    <xf numFmtId="4" fontId="18" fillId="0" borderId="3" xfId="0" applyNumberFormat="1" applyFont="1" applyBorder="1" applyAlignment="1" applyProtection="1">
      <alignment horizontal="right" vertical="center"/>
      <protection hidden="1"/>
    </xf>
    <xf numFmtId="1" fontId="18" fillId="0" borderId="4" xfId="0" applyNumberFormat="1" applyFont="1" applyBorder="1" applyAlignment="1" applyProtection="1">
      <alignment horizontal="center" vertical="center"/>
      <protection locked="0"/>
    </xf>
    <xf numFmtId="1" fontId="18" fillId="0" borderId="0" xfId="0" applyNumberFormat="1" applyFont="1" applyAlignment="1" applyProtection="1">
      <alignment horizontal="center"/>
      <protection hidden="1"/>
    </xf>
    <xf numFmtId="164" fontId="18" fillId="0" borderId="0" xfId="0" applyNumberFormat="1" applyFont="1" applyAlignment="1" applyProtection="1">
      <alignment horizontal="center"/>
      <protection hidden="1"/>
    </xf>
    <xf numFmtId="9" fontId="15" fillId="2" borderId="25" xfId="0" applyNumberFormat="1" applyFont="1" applyFill="1" applyBorder="1" applyAlignment="1" applyProtection="1">
      <alignment vertical="center"/>
      <protection hidden="1"/>
    </xf>
    <xf numFmtId="4" fontId="23" fillId="2" borderId="26" xfId="0" applyNumberFormat="1" applyFont="1" applyFill="1" applyBorder="1" applyAlignment="1" applyProtection="1">
      <alignment vertical="center"/>
      <protection hidden="1"/>
    </xf>
    <xf numFmtId="9" fontId="15" fillId="2" borderId="27" xfId="0" applyNumberFormat="1" applyFont="1" applyFill="1" applyBorder="1" applyAlignment="1" applyProtection="1">
      <alignment vertical="center"/>
      <protection hidden="1"/>
    </xf>
    <xf numFmtId="9" fontId="15" fillId="2" borderId="27" xfId="0" applyNumberFormat="1" applyFont="1" applyFill="1" applyBorder="1" applyAlignment="1" applyProtection="1">
      <alignment horizontal="center" vertical="center"/>
      <protection hidden="1"/>
    </xf>
    <xf numFmtId="0" fontId="23" fillId="0" borderId="28" xfId="0" applyFont="1" applyBorder="1" applyAlignment="1">
      <alignment vertical="center"/>
    </xf>
    <xf numFmtId="0" fontId="23" fillId="0" borderId="1" xfId="0" applyFont="1" applyBorder="1"/>
    <xf numFmtId="0" fontId="23" fillId="0" borderId="2" xfId="0" applyFont="1" applyBorder="1"/>
    <xf numFmtId="0" fontId="31" fillId="0" borderId="0" xfId="0" applyFont="1" applyAlignment="1">
      <alignment horizontal="left"/>
    </xf>
    <xf numFmtId="0" fontId="30" fillId="0" borderId="0" xfId="0" applyFont="1"/>
    <xf numFmtId="1" fontId="32" fillId="0" borderId="0" xfId="0" applyNumberFormat="1" applyFont="1"/>
    <xf numFmtId="0" fontId="23" fillId="0" borderId="1" xfId="0" applyFont="1" applyBorder="1" applyAlignment="1">
      <alignment vertical="center"/>
    </xf>
    <xf numFmtId="0" fontId="11" fillId="0" borderId="0" xfId="0" applyFont="1"/>
    <xf numFmtId="0" fontId="23" fillId="0" borderId="0" xfId="0" applyFont="1" applyAlignment="1">
      <alignment vertical="center"/>
    </xf>
    <xf numFmtId="0" fontId="23" fillId="0" borderId="7" xfId="0" applyFont="1" applyBorder="1" applyAlignment="1">
      <alignment vertical="center"/>
    </xf>
    <xf numFmtId="0" fontId="13" fillId="0" borderId="0" xfId="0" applyFont="1"/>
    <xf numFmtId="0" fontId="32" fillId="0" borderId="0" xfId="0" applyFont="1"/>
    <xf numFmtId="0" fontId="12" fillId="0" borderId="29" xfId="0" applyFont="1" applyBorder="1"/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16" fillId="2" borderId="30" xfId="0" applyFont="1" applyFill="1" applyBorder="1" applyAlignment="1">
      <alignment horizontal="center" vertical="center" wrapText="1"/>
    </xf>
    <xf numFmtId="0" fontId="19" fillId="0" borderId="5" xfId="0" applyFont="1" applyBorder="1" applyProtection="1">
      <protection locked="0"/>
    </xf>
    <xf numFmtId="0" fontId="19" fillId="0" borderId="19" xfId="0" applyFont="1" applyBorder="1"/>
    <xf numFmtId="0" fontId="19" fillId="0" borderId="31" xfId="0" applyFont="1" applyBorder="1"/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7" xfId="0" applyFont="1" applyBorder="1" applyAlignment="1" applyProtection="1">
      <alignment horizontal="right"/>
      <protection hidden="1"/>
    </xf>
    <xf numFmtId="49" fontId="23" fillId="0" borderId="32" xfId="0" applyNumberFormat="1" applyFont="1" applyBorder="1" applyAlignment="1" applyProtection="1">
      <alignment horizontal="left" vertical="center"/>
      <protection locked="0"/>
    </xf>
    <xf numFmtId="49" fontId="23" fillId="0" borderId="0" xfId="0" applyNumberFormat="1" applyFont="1" applyAlignment="1" applyProtection="1">
      <alignment horizontal="left" vertical="center"/>
      <protection locked="0"/>
    </xf>
    <xf numFmtId="49" fontId="23" fillId="0" borderId="32" xfId="0" applyNumberFormat="1" applyFont="1" applyBorder="1" applyProtection="1">
      <protection locked="0"/>
    </xf>
    <xf numFmtId="49" fontId="23" fillId="0" borderId="0" xfId="0" applyNumberFormat="1" applyFont="1" applyProtection="1">
      <protection locked="0"/>
    </xf>
    <xf numFmtId="49" fontId="23" fillId="0" borderId="13" xfId="0" applyNumberFormat="1" applyFont="1" applyBorder="1" applyProtection="1">
      <protection locked="0"/>
    </xf>
    <xf numFmtId="49" fontId="23" fillId="0" borderId="14" xfId="0" applyNumberFormat="1" applyFont="1" applyBorder="1" applyProtection="1">
      <protection locked="0"/>
    </xf>
    <xf numFmtId="0" fontId="23" fillId="0" borderId="32" xfId="0" applyFont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6" fontId="12" fillId="0" borderId="0" xfId="0" applyNumberFormat="1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locked="0"/>
    </xf>
    <xf numFmtId="0" fontId="19" fillId="0" borderId="13" xfId="0" applyFont="1" applyBorder="1" applyAlignment="1">
      <alignment horizontal="right" vertical="center" wrapText="1"/>
    </xf>
    <xf numFmtId="0" fontId="19" fillId="0" borderId="14" xfId="0" applyFont="1" applyBorder="1"/>
    <xf numFmtId="0" fontId="19" fillId="0" borderId="15" xfId="0" applyFont="1" applyBorder="1"/>
    <xf numFmtId="0" fontId="19" fillId="0" borderId="13" xfId="0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7" xfId="0" applyFont="1" applyBorder="1" applyAlignment="1">
      <alignment horizontal="right"/>
    </xf>
    <xf numFmtId="0" fontId="19" fillId="0" borderId="7" xfId="0" applyFont="1" applyBorder="1"/>
    <xf numFmtId="0" fontId="19" fillId="0" borderId="16" xfId="0" applyFont="1" applyBorder="1"/>
    <xf numFmtId="0" fontId="19" fillId="0" borderId="14" xfId="0" applyFont="1" applyBorder="1" applyAlignment="1">
      <alignment horizontal="right"/>
    </xf>
    <xf numFmtId="0" fontId="19" fillId="0" borderId="29" xfId="0" applyFont="1" applyBorder="1"/>
    <xf numFmtId="0" fontId="19" fillId="0" borderId="19" xfId="0" applyFont="1" applyBorder="1" applyAlignment="1">
      <alignment vertical="center"/>
    </xf>
    <xf numFmtId="49" fontId="19" fillId="0" borderId="32" xfId="0" applyNumberFormat="1" applyFont="1" applyBorder="1" applyAlignment="1" applyProtection="1">
      <alignment horizontal="left" vertical="center"/>
      <protection locked="0"/>
    </xf>
    <xf numFmtId="49" fontId="19" fillId="0" borderId="0" xfId="0" applyNumberFormat="1" applyFont="1" applyAlignment="1" applyProtection="1">
      <alignment horizontal="left" vertical="center"/>
      <protection locked="0"/>
    </xf>
    <xf numFmtId="49" fontId="19" fillId="0" borderId="13" xfId="0" applyNumberFormat="1" applyFont="1" applyBorder="1" applyAlignment="1" applyProtection="1">
      <alignment horizontal="left" vertical="center"/>
      <protection locked="0"/>
    </xf>
    <xf numFmtId="49" fontId="19" fillId="0" borderId="14" xfId="0" applyNumberFormat="1" applyFont="1" applyBorder="1" applyAlignment="1" applyProtection="1">
      <alignment horizontal="left" vertical="center"/>
      <protection locked="0"/>
    </xf>
    <xf numFmtId="0" fontId="12" fillId="0" borderId="33" xfId="0" applyFont="1" applyBorder="1"/>
    <xf numFmtId="0" fontId="23" fillId="0" borderId="34" xfId="0" applyFont="1" applyBorder="1" applyAlignment="1">
      <alignment horizontal="right"/>
    </xf>
    <xf numFmtId="0" fontId="23" fillId="0" borderId="15" xfId="0" applyFont="1" applyBorder="1" applyAlignment="1">
      <alignment horizontal="right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9" xfId="0" applyFont="1" applyBorder="1" applyAlignment="1">
      <alignment horizontal="center" wrapText="1"/>
    </xf>
    <xf numFmtId="0" fontId="14" fillId="3" borderId="5" xfId="0" applyFont="1" applyFill="1" applyBorder="1" applyAlignment="1">
      <alignment vertical="center"/>
    </xf>
    <xf numFmtId="0" fontId="14" fillId="3" borderId="19" xfId="0" applyFont="1" applyFill="1" applyBorder="1" applyAlignment="1">
      <alignment vertical="center"/>
    </xf>
    <xf numFmtId="0" fontId="12" fillId="3" borderId="19" xfId="0" applyFont="1" applyFill="1" applyBorder="1"/>
    <xf numFmtId="0" fontId="14" fillId="3" borderId="5" xfId="0" applyFont="1" applyFill="1" applyBorder="1"/>
    <xf numFmtId="0" fontId="19" fillId="3" borderId="4" xfId="0" applyFont="1" applyFill="1" applyBorder="1" applyAlignment="1">
      <alignment horizontal="center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14" fontId="18" fillId="0" borderId="6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left" indent="1"/>
    </xf>
    <xf numFmtId="0" fontId="12" fillId="0" borderId="33" xfId="0" applyFont="1" applyBorder="1" applyAlignment="1">
      <alignment horizontal="left" indent="1"/>
    </xf>
    <xf numFmtId="0" fontId="23" fillId="0" borderId="34" xfId="0" applyFont="1" applyBorder="1" applyAlignment="1">
      <alignment horizontal="left" indent="1"/>
    </xf>
    <xf numFmtId="0" fontId="23" fillId="0" borderId="15" xfId="0" applyFont="1" applyBorder="1" applyAlignment="1">
      <alignment horizontal="left" indent="1"/>
    </xf>
    <xf numFmtId="2" fontId="23" fillId="0" borderId="4" xfId="0" applyNumberFormat="1" applyFont="1" applyBorder="1" applyAlignment="1" applyProtection="1">
      <alignment horizontal="center" vertical="center"/>
      <protection locked="0"/>
    </xf>
    <xf numFmtId="2" fontId="23" fillId="0" borderId="5" xfId="0" applyNumberFormat="1" applyFont="1" applyBorder="1" applyAlignment="1" applyProtection="1">
      <alignment horizontal="center" vertical="center"/>
      <protection hidden="1"/>
    </xf>
    <xf numFmtId="166" fontId="18" fillId="0" borderId="3" xfId="0" applyNumberFormat="1" applyFont="1" applyBorder="1" applyAlignment="1" applyProtection="1">
      <alignment horizontal="center"/>
      <protection locked="0"/>
    </xf>
    <xf numFmtId="0" fontId="4" fillId="0" borderId="0" xfId="0" applyFont="1"/>
    <xf numFmtId="0" fontId="0" fillId="0" borderId="0" xfId="0"/>
    <xf numFmtId="49" fontId="18" fillId="0" borderId="9" xfId="0" applyNumberFormat="1" applyFont="1" applyBorder="1" applyAlignment="1" applyProtection="1">
      <alignment horizontal="left"/>
      <protection hidden="1"/>
    </xf>
    <xf numFmtId="49" fontId="23" fillId="0" borderId="0" xfId="0" applyNumberFormat="1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49" fontId="18" fillId="0" borderId="48" xfId="0" applyNumberFormat="1" applyFont="1" applyBorder="1" applyAlignment="1" applyProtection="1">
      <alignment horizontal="left" vertical="center"/>
      <protection locked="0"/>
    </xf>
    <xf numFmtId="49" fontId="18" fillId="0" borderId="49" xfId="0" applyNumberFormat="1" applyFont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>
      <alignment horizontal="left"/>
    </xf>
    <xf numFmtId="0" fontId="17" fillId="2" borderId="31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left" vertical="center"/>
    </xf>
    <xf numFmtId="0" fontId="18" fillId="2" borderId="31" xfId="0" applyFont="1" applyFill="1" applyBorder="1" applyAlignment="1">
      <alignment horizontal="left" vertical="center"/>
    </xf>
    <xf numFmtId="4" fontId="18" fillId="0" borderId="5" xfId="0" applyNumberFormat="1" applyFont="1" applyBorder="1" applyAlignment="1" applyProtection="1">
      <alignment horizontal="right" vertical="center"/>
      <protection hidden="1"/>
    </xf>
    <xf numFmtId="4" fontId="18" fillId="0" borderId="31" xfId="0" applyNumberFormat="1" applyFont="1" applyBorder="1" applyAlignment="1" applyProtection="1">
      <alignment horizontal="right" vertical="center"/>
      <protection hidden="1"/>
    </xf>
    <xf numFmtId="4" fontId="18" fillId="0" borderId="18" xfId="0" applyNumberFormat="1" applyFont="1" applyBorder="1" applyAlignment="1" applyProtection="1">
      <alignment horizontal="right" vertical="center"/>
      <protection hidden="1"/>
    </xf>
    <xf numFmtId="49" fontId="23" fillId="0" borderId="0" xfId="0" applyNumberFormat="1" applyFont="1" applyAlignment="1" applyProtection="1">
      <alignment horizontal="left" wrapText="1"/>
      <protection locked="0"/>
    </xf>
    <xf numFmtId="0" fontId="23" fillId="0" borderId="0" xfId="0" applyFont="1" applyAlignment="1" applyProtection="1">
      <alignment horizontal="left" wrapText="1"/>
      <protection locked="0"/>
    </xf>
    <xf numFmtId="49" fontId="18" fillId="0" borderId="5" xfId="0" applyNumberFormat="1" applyFont="1" applyBorder="1" applyAlignment="1" applyProtection="1">
      <alignment horizontal="left" vertical="center"/>
      <protection locked="0"/>
    </xf>
    <xf numFmtId="49" fontId="18" fillId="0" borderId="19" xfId="0" applyNumberFormat="1" applyFont="1" applyBorder="1" applyAlignment="1" applyProtection="1">
      <alignment horizontal="left" vertical="center"/>
      <protection locked="0"/>
    </xf>
    <xf numFmtId="0" fontId="20" fillId="0" borderId="36" xfId="0" applyFont="1" applyBorder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2" fillId="0" borderId="37" xfId="0" applyFont="1" applyBorder="1" applyAlignment="1" applyProtection="1">
      <alignment horizontal="left" wrapText="1"/>
      <protection locked="0"/>
    </xf>
    <xf numFmtId="0" fontId="12" fillId="0" borderId="36" xfId="0" applyFont="1" applyBorder="1" applyAlignment="1" applyProtection="1">
      <alignment horizontal="left" wrapText="1"/>
      <protection locked="0"/>
    </xf>
    <xf numFmtId="14" fontId="18" fillId="0" borderId="5" xfId="0" applyNumberFormat="1" applyFont="1" applyBorder="1" applyAlignment="1" applyProtection="1">
      <alignment horizontal="center" vertical="center"/>
      <protection locked="0"/>
    </xf>
    <xf numFmtId="14" fontId="18" fillId="0" borderId="19" xfId="0" applyNumberFormat="1" applyFont="1" applyBorder="1" applyAlignment="1" applyProtection="1">
      <alignment horizontal="center" vertical="center"/>
      <protection locked="0"/>
    </xf>
    <xf numFmtId="14" fontId="18" fillId="0" borderId="31" xfId="0" applyNumberFormat="1" applyFont="1" applyBorder="1" applyAlignment="1" applyProtection="1">
      <alignment horizontal="center" vertical="center"/>
      <protection locked="0"/>
    </xf>
    <xf numFmtId="0" fontId="20" fillId="0" borderId="36" xfId="0" applyFont="1" applyBorder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37" xfId="0" applyFont="1" applyBorder="1" applyAlignment="1" applyProtection="1">
      <alignment horizontal="left"/>
      <protection locked="0"/>
    </xf>
    <xf numFmtId="0" fontId="23" fillId="0" borderId="3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23" fillId="0" borderId="47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14" fontId="19" fillId="0" borderId="17" xfId="0" applyNumberFormat="1" applyFont="1" applyBorder="1" applyAlignment="1">
      <alignment horizontal="center" vertical="center"/>
    </xf>
    <xf numFmtId="14" fontId="19" fillId="0" borderId="33" xfId="0" applyNumberFormat="1" applyFont="1" applyBorder="1" applyAlignment="1">
      <alignment horizontal="center" vertical="center"/>
    </xf>
    <xf numFmtId="14" fontId="19" fillId="0" borderId="13" xfId="0" applyNumberFormat="1" applyFont="1" applyBorder="1" applyAlignment="1">
      <alignment horizontal="center" vertical="center"/>
    </xf>
    <xf numFmtId="14" fontId="19" fillId="0" borderId="15" xfId="0" applyNumberFormat="1" applyFont="1" applyBorder="1" applyAlignment="1">
      <alignment horizontal="center" vertical="center"/>
    </xf>
    <xf numFmtId="4" fontId="19" fillId="0" borderId="13" xfId="0" applyNumberFormat="1" applyFont="1" applyBorder="1" applyAlignment="1" applyProtection="1">
      <alignment horizontal="right" vertical="center"/>
      <protection hidden="1"/>
    </xf>
    <xf numFmtId="4" fontId="19" fillId="0" borderId="14" xfId="0" applyNumberFormat="1" applyFont="1" applyBorder="1" applyAlignment="1" applyProtection="1">
      <alignment horizontal="right" vertical="center"/>
      <protection hidden="1"/>
    </xf>
    <xf numFmtId="0" fontId="23" fillId="0" borderId="33" xfId="0" applyFont="1" applyBorder="1" applyAlignment="1">
      <alignment horizontal="right" vertical="center"/>
    </xf>
    <xf numFmtId="0" fontId="23" fillId="0" borderId="15" xfId="0" applyFont="1" applyBorder="1" applyAlignment="1">
      <alignment horizontal="right" vertical="center"/>
    </xf>
    <xf numFmtId="49" fontId="19" fillId="0" borderId="17" xfId="0" applyNumberFormat="1" applyFont="1" applyBorder="1" applyAlignment="1">
      <alignment horizontal="left" vertical="center" wrapText="1"/>
    </xf>
    <xf numFmtId="49" fontId="19" fillId="0" borderId="29" xfId="0" applyNumberFormat="1" applyFont="1" applyBorder="1" applyAlignment="1">
      <alignment horizontal="left" vertical="center" wrapText="1"/>
    </xf>
    <xf numFmtId="49" fontId="19" fillId="0" borderId="33" xfId="0" applyNumberFormat="1" applyFont="1" applyBorder="1" applyAlignment="1">
      <alignment horizontal="left" vertical="center" wrapText="1"/>
    </xf>
    <xf numFmtId="49" fontId="19" fillId="0" borderId="13" xfId="0" applyNumberFormat="1" applyFont="1" applyBorder="1" applyAlignment="1">
      <alignment horizontal="left" vertical="center" wrapText="1"/>
    </xf>
    <xf numFmtId="49" fontId="19" fillId="0" borderId="14" xfId="0" applyNumberFormat="1" applyFont="1" applyBorder="1" applyAlignment="1">
      <alignment horizontal="left" vertical="center" wrapText="1"/>
    </xf>
    <xf numFmtId="49" fontId="19" fillId="0" borderId="15" xfId="0" applyNumberFormat="1" applyFont="1" applyBorder="1" applyAlignment="1">
      <alignment horizontal="left" vertical="center" wrapText="1"/>
    </xf>
    <xf numFmtId="0" fontId="23" fillId="0" borderId="12" xfId="0" applyFont="1" applyBorder="1" applyAlignment="1">
      <alignment horizontal="right" vertical="center" wrapText="1"/>
    </xf>
    <xf numFmtId="0" fontId="23" fillId="0" borderId="34" xfId="0" applyFont="1" applyBorder="1" applyAlignment="1">
      <alignment horizontal="right" vertical="center" wrapText="1"/>
    </xf>
    <xf numFmtId="0" fontId="23" fillId="0" borderId="15" xfId="0" applyFont="1" applyBorder="1" applyAlignment="1">
      <alignment horizontal="right" vertical="center" wrapText="1"/>
    </xf>
    <xf numFmtId="0" fontId="19" fillId="0" borderId="0" xfId="0" applyFont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34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3" fillId="0" borderId="0" xfId="0" applyFont="1" applyAlignment="1">
      <alignment horizontal="right"/>
    </xf>
    <xf numFmtId="0" fontId="12" fillId="0" borderId="0" xfId="0" applyFont="1"/>
    <xf numFmtId="0" fontId="12" fillId="0" borderId="34" xfId="0" applyFont="1" applyBorder="1"/>
    <xf numFmtId="49" fontId="28" fillId="0" borderId="0" xfId="0" applyNumberFormat="1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vertical="center" wrapText="1"/>
      <protection locked="0"/>
    </xf>
    <xf numFmtId="14" fontId="19" fillId="0" borderId="5" xfId="0" applyNumberFormat="1" applyFont="1" applyBorder="1" applyAlignment="1" applyProtection="1">
      <alignment horizontal="center" vertical="center"/>
      <protection locked="0"/>
    </xf>
    <xf numFmtId="14" fontId="19" fillId="0" borderId="19" xfId="0" applyNumberFormat="1" applyFont="1" applyBorder="1" applyAlignment="1" applyProtection="1">
      <alignment horizontal="center" vertical="center"/>
      <protection locked="0"/>
    </xf>
    <xf numFmtId="14" fontId="19" fillId="0" borderId="31" xfId="0" applyNumberFormat="1" applyFont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>
      <alignment horizontal="left" vertical="center" wrapText="1"/>
    </xf>
    <xf numFmtId="0" fontId="18" fillId="2" borderId="31" xfId="0" applyFont="1" applyFill="1" applyBorder="1" applyAlignment="1">
      <alignment horizontal="left" vertical="center" wrapText="1"/>
    </xf>
    <xf numFmtId="49" fontId="18" fillId="0" borderId="5" xfId="0" applyNumberFormat="1" applyFont="1" applyBorder="1" applyAlignment="1" applyProtection="1">
      <alignment horizontal="center" vertical="center"/>
      <protection locked="0"/>
    </xf>
    <xf numFmtId="49" fontId="18" fillId="0" borderId="19" xfId="0" applyNumberFormat="1" applyFont="1" applyBorder="1" applyAlignment="1" applyProtection="1">
      <alignment horizontal="center" vertical="center"/>
      <protection locked="0"/>
    </xf>
    <xf numFmtId="49" fontId="18" fillId="0" borderId="31" xfId="0" applyNumberFormat="1" applyFont="1" applyBorder="1" applyAlignment="1" applyProtection="1">
      <alignment horizontal="center" vertical="center"/>
      <protection locked="0"/>
    </xf>
    <xf numFmtId="0" fontId="20" fillId="0" borderId="42" xfId="0" applyFont="1" applyBorder="1" applyAlignment="1">
      <alignment horizontal="left"/>
    </xf>
    <xf numFmtId="0" fontId="20" fillId="0" borderId="43" xfId="0" applyFont="1" applyBorder="1" applyAlignment="1">
      <alignment horizontal="left"/>
    </xf>
    <xf numFmtId="0" fontId="20" fillId="0" borderId="44" xfId="0" applyFont="1" applyBorder="1" applyAlignment="1">
      <alignment horizontal="left"/>
    </xf>
    <xf numFmtId="0" fontId="19" fillId="2" borderId="5" xfId="0" applyFont="1" applyFill="1" applyBorder="1" applyAlignment="1">
      <alignment vertical="center"/>
    </xf>
    <xf numFmtId="0" fontId="17" fillId="2" borderId="31" xfId="0" applyFont="1" applyFill="1" applyBorder="1"/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165" fontId="18" fillId="0" borderId="5" xfId="0" applyNumberFormat="1" applyFont="1" applyBorder="1" applyAlignment="1" applyProtection="1">
      <alignment horizontal="center" vertical="center"/>
      <protection locked="0"/>
    </xf>
    <xf numFmtId="165" fontId="18" fillId="0" borderId="19" xfId="0" applyNumberFormat="1" applyFont="1" applyBorder="1" applyAlignment="1" applyProtection="1">
      <alignment horizontal="center" vertical="center"/>
      <protection locked="0"/>
    </xf>
    <xf numFmtId="165" fontId="18" fillId="0" borderId="31" xfId="0" applyNumberFormat="1" applyFont="1" applyBorder="1" applyAlignment="1" applyProtection="1">
      <alignment horizontal="center" vertical="center"/>
      <protection locked="0"/>
    </xf>
    <xf numFmtId="49" fontId="19" fillId="0" borderId="32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horizontal="center" vertical="center"/>
      <protection locked="0"/>
    </xf>
    <xf numFmtId="49" fontId="19" fillId="0" borderId="34" xfId="0" applyNumberFormat="1" applyFont="1" applyBorder="1" applyAlignment="1" applyProtection="1">
      <alignment horizontal="center" vertical="center"/>
      <protection locked="0"/>
    </xf>
    <xf numFmtId="49" fontId="12" fillId="0" borderId="32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4" fontId="18" fillId="0" borderId="24" xfId="0" applyNumberFormat="1" applyFont="1" applyBorder="1" applyAlignment="1" applyProtection="1">
      <alignment horizontal="right" vertical="center"/>
      <protection hidden="1"/>
    </xf>
    <xf numFmtId="4" fontId="18" fillId="0" borderId="22" xfId="0" applyNumberFormat="1" applyFont="1" applyBorder="1" applyAlignment="1" applyProtection="1">
      <alignment horizontal="right" vertical="center"/>
      <protection hidden="1"/>
    </xf>
    <xf numFmtId="0" fontId="23" fillId="0" borderId="0" xfId="0" applyFont="1" applyAlignment="1">
      <alignment horizontal="right" vertical="center"/>
    </xf>
    <xf numFmtId="0" fontId="23" fillId="0" borderId="8" xfId="0" applyFont="1" applyBorder="1" applyAlignment="1">
      <alignment horizontal="left"/>
    </xf>
    <xf numFmtId="0" fontId="23" fillId="0" borderId="8" xfId="0" applyFont="1" applyBorder="1" applyAlignment="1">
      <alignment horizontal="righ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23" fillId="0" borderId="10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2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16" fillId="2" borderId="38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4" fontId="18" fillId="0" borderId="35" xfId="0" applyNumberFormat="1" applyFont="1" applyBorder="1" applyAlignment="1" applyProtection="1">
      <alignment horizontal="right" vertical="center"/>
      <protection hidden="1"/>
    </xf>
    <xf numFmtId="4" fontId="18" fillId="0" borderId="39" xfId="0" applyNumberFormat="1" applyFont="1" applyBorder="1" applyAlignment="1" applyProtection="1">
      <alignment horizontal="right" vertical="center"/>
      <protection hidden="1"/>
    </xf>
    <xf numFmtId="0" fontId="23" fillId="0" borderId="40" xfId="0" applyFont="1" applyBorder="1" applyAlignment="1">
      <alignment horizontal="center" vertical="center"/>
    </xf>
    <xf numFmtId="0" fontId="19" fillId="0" borderId="17" xfId="0" applyFont="1" applyBorder="1" applyAlignment="1" applyProtection="1">
      <alignment horizontal="center" vertical="center"/>
      <protection hidden="1"/>
    </xf>
    <xf numFmtId="0" fontId="19" fillId="0" borderId="29" xfId="0" applyFont="1" applyBorder="1" applyAlignment="1" applyProtection="1">
      <alignment horizontal="center" vertical="center"/>
      <protection hidden="1"/>
    </xf>
    <xf numFmtId="0" fontId="19" fillId="0" borderId="13" xfId="0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horizontal="center" vertical="center"/>
      <protection hidden="1"/>
    </xf>
    <xf numFmtId="4" fontId="24" fillId="0" borderId="9" xfId="0" applyNumberFormat="1" applyFont="1" applyBorder="1" applyAlignment="1" applyProtection="1">
      <alignment horizontal="right"/>
      <protection hidden="1"/>
    </xf>
    <xf numFmtId="4" fontId="24" fillId="0" borderId="21" xfId="0" applyNumberFormat="1" applyFont="1" applyBorder="1" applyAlignment="1" applyProtection="1">
      <alignment horizontal="right"/>
      <protection hidden="1"/>
    </xf>
    <xf numFmtId="0" fontId="16" fillId="2" borderId="46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49" fontId="18" fillId="0" borderId="31" xfId="0" applyNumberFormat="1" applyFont="1" applyBorder="1" applyAlignment="1" applyProtection="1">
      <alignment horizontal="left" vertical="center"/>
      <protection locked="0"/>
    </xf>
    <xf numFmtId="0" fontId="16" fillId="2" borderId="17" xfId="0" applyFont="1" applyFill="1" applyBorder="1" applyAlignment="1">
      <alignment horizontal="left" vertical="center" wrapText="1"/>
    </xf>
    <xf numFmtId="0" fontId="16" fillId="2" borderId="29" xfId="0" applyFont="1" applyFill="1" applyBorder="1" applyAlignment="1">
      <alignment horizontal="left" vertical="center" wrapText="1"/>
    </xf>
    <xf numFmtId="0" fontId="17" fillId="2" borderId="39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7" fillId="2" borderId="45" xfId="0" applyFont="1" applyFill="1" applyBorder="1" applyAlignment="1">
      <alignment horizontal="left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19" fillId="3" borderId="31" xfId="0" applyFont="1" applyFill="1" applyBorder="1" applyAlignment="1">
      <alignment horizontal="center"/>
    </xf>
    <xf numFmtId="14" fontId="23" fillId="0" borderId="5" xfId="0" applyNumberFormat="1" applyFont="1" applyBorder="1" applyAlignment="1" applyProtection="1">
      <alignment horizontal="left" vertical="center" indent="1"/>
      <protection locked="0"/>
    </xf>
    <xf numFmtId="14" fontId="23" fillId="0" borderId="31" xfId="0" applyNumberFormat="1" applyFont="1" applyBorder="1" applyAlignment="1" applyProtection="1">
      <alignment horizontal="left" vertical="center" indent="1"/>
      <protection locked="0"/>
    </xf>
    <xf numFmtId="49" fontId="28" fillId="0" borderId="0" xfId="0" applyNumberFormat="1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30" fillId="0" borderId="0" xfId="0" applyFont="1"/>
    <xf numFmtId="0" fontId="18" fillId="3" borderId="5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0" fillId="0" borderId="36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37" xfId="0" applyBorder="1" applyAlignment="1" applyProtection="1">
      <alignment horizontal="left" wrapText="1"/>
      <protection locked="0"/>
    </xf>
    <xf numFmtId="0" fontId="1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49" fontId="23" fillId="0" borderId="5" xfId="0" applyNumberFormat="1" applyFont="1" applyBorder="1" applyAlignment="1" applyProtection="1">
      <alignment horizontal="left" vertical="center" indent="1"/>
      <protection locked="0"/>
    </xf>
    <xf numFmtId="49" fontId="23" fillId="0" borderId="19" xfId="0" applyNumberFormat="1" applyFont="1" applyBorder="1" applyAlignment="1" applyProtection="1">
      <alignment horizontal="left" vertical="center" indent="1"/>
      <protection locked="0"/>
    </xf>
    <xf numFmtId="49" fontId="23" fillId="0" borderId="31" xfId="0" applyNumberFormat="1" applyFont="1" applyBorder="1" applyAlignment="1" applyProtection="1">
      <alignment horizontal="left" vertical="center" indent="1"/>
      <protection locked="0"/>
    </xf>
    <xf numFmtId="0" fontId="15" fillId="0" borderId="5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23" fillId="0" borderId="31" xfId="0" applyFont="1" applyBorder="1" applyAlignment="1">
      <alignment horizontal="left" vertical="center"/>
    </xf>
    <xf numFmtId="0" fontId="16" fillId="3" borderId="17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166" fontId="18" fillId="0" borderId="5" xfId="0" applyNumberFormat="1" applyFont="1" applyBorder="1" applyAlignment="1" applyProtection="1">
      <alignment horizontal="center" vertical="center"/>
      <protection hidden="1"/>
    </xf>
    <xf numFmtId="166" fontId="18" fillId="0" borderId="31" xfId="0" applyNumberFormat="1" applyFont="1" applyBorder="1" applyAlignment="1" applyProtection="1">
      <alignment horizontal="center" vertical="center"/>
      <protection hidden="1"/>
    </xf>
    <xf numFmtId="49" fontId="18" fillId="0" borderId="5" xfId="0" applyNumberFormat="1" applyFont="1" applyBorder="1" applyAlignment="1" applyProtection="1">
      <alignment horizontal="left"/>
      <protection locked="0"/>
    </xf>
    <xf numFmtId="49" fontId="18" fillId="0" borderId="19" xfId="0" applyNumberFormat="1" applyFont="1" applyBorder="1" applyAlignment="1" applyProtection="1">
      <alignment horizontal="left"/>
      <protection locked="0"/>
    </xf>
    <xf numFmtId="0" fontId="19" fillId="0" borderId="29" xfId="0" applyFont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 wrapText="1" indent="1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49" fontId="19" fillId="0" borderId="32" xfId="0" applyNumberFormat="1" applyFont="1" applyBorder="1" applyAlignment="1" applyProtection="1">
      <alignment horizontal="left" vertical="center" indent="1"/>
      <protection locked="0"/>
    </xf>
    <xf numFmtId="49" fontId="19" fillId="0" borderId="0" xfId="0" applyNumberFormat="1" applyFont="1" applyAlignment="1" applyProtection="1">
      <alignment horizontal="left" vertical="center" indent="1"/>
      <protection locked="0"/>
    </xf>
    <xf numFmtId="49" fontId="19" fillId="0" borderId="34" xfId="0" applyNumberFormat="1" applyFont="1" applyBorder="1" applyAlignment="1" applyProtection="1">
      <alignment horizontal="left" vertical="center" indent="1"/>
      <protection locked="0"/>
    </xf>
    <xf numFmtId="0" fontId="16" fillId="3" borderId="35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18" fillId="0" borderId="48" xfId="0" applyNumberFormat="1" applyFont="1" applyBorder="1" applyAlignment="1" applyProtection="1">
      <alignment horizontal="left"/>
      <protection locked="0"/>
    </xf>
    <xf numFmtId="49" fontId="18" fillId="0" borderId="49" xfId="0" applyNumberFormat="1" applyFont="1" applyBorder="1" applyAlignment="1" applyProtection="1">
      <alignment horizontal="left"/>
      <protection locked="0"/>
    </xf>
    <xf numFmtId="49" fontId="23" fillId="0" borderId="9" xfId="0" applyNumberFormat="1" applyFont="1" applyBorder="1" applyAlignment="1" applyProtection="1">
      <alignment horizontal="left" wrapText="1"/>
      <protection locked="0"/>
    </xf>
    <xf numFmtId="49" fontId="23" fillId="0" borderId="0" xfId="0" applyNumberFormat="1" applyFont="1" applyAlignment="1" applyProtection="1">
      <alignment horizontal="left" vertical="center"/>
      <protection locked="0"/>
    </xf>
    <xf numFmtId="0" fontId="23" fillId="0" borderId="12" xfId="0" applyFont="1" applyBorder="1" applyAlignment="1">
      <alignment horizontal="left" vertical="center" wrapText="1" indent="1"/>
    </xf>
    <xf numFmtId="0" fontId="23" fillId="0" borderId="34" xfId="0" applyFont="1" applyBorder="1" applyAlignment="1">
      <alignment horizontal="left" vertical="center" wrapText="1" indent="1"/>
    </xf>
    <xf numFmtId="0" fontId="23" fillId="0" borderId="15" xfId="0" applyFont="1" applyBorder="1" applyAlignment="1">
      <alignment horizontal="left" vertical="center" wrapText="1" indent="1"/>
    </xf>
    <xf numFmtId="49" fontId="19" fillId="0" borderId="17" xfId="0" applyNumberFormat="1" applyFont="1" applyBorder="1" applyAlignment="1">
      <alignment horizontal="left" vertical="center" wrapText="1" indent="1"/>
    </xf>
    <xf numFmtId="49" fontId="19" fillId="0" borderId="29" xfId="0" applyNumberFormat="1" applyFont="1" applyBorder="1" applyAlignment="1">
      <alignment horizontal="left" vertical="center" wrapText="1" indent="1"/>
    </xf>
    <xf numFmtId="49" fontId="19" fillId="0" borderId="33" xfId="0" applyNumberFormat="1" applyFont="1" applyBorder="1" applyAlignment="1">
      <alignment horizontal="left" vertical="center" wrapText="1" indent="1"/>
    </xf>
    <xf numFmtId="49" fontId="19" fillId="0" borderId="13" xfId="0" applyNumberFormat="1" applyFont="1" applyBorder="1" applyAlignment="1">
      <alignment horizontal="left" vertical="center" wrapText="1" indent="1"/>
    </xf>
    <xf numFmtId="49" fontId="19" fillId="0" borderId="14" xfId="0" applyNumberFormat="1" applyFont="1" applyBorder="1" applyAlignment="1">
      <alignment horizontal="left" vertical="center" wrapText="1" indent="1"/>
    </xf>
    <xf numFmtId="49" fontId="19" fillId="0" borderId="15" xfId="0" applyNumberFormat="1" applyFont="1" applyBorder="1" applyAlignment="1">
      <alignment horizontal="left" vertical="center" wrapText="1" indent="1"/>
    </xf>
    <xf numFmtId="0" fontId="23" fillId="0" borderId="33" xfId="0" applyFont="1" applyBorder="1" applyAlignment="1">
      <alignment horizontal="left" vertical="center" indent="1"/>
    </xf>
    <xf numFmtId="0" fontId="23" fillId="0" borderId="15" xfId="0" applyFont="1" applyBorder="1" applyAlignment="1">
      <alignment horizontal="left" vertical="center" indent="1"/>
    </xf>
    <xf numFmtId="14" fontId="19" fillId="0" borderId="17" xfId="0" applyNumberFormat="1" applyFont="1" applyBorder="1" applyAlignment="1" applyProtection="1">
      <alignment horizontal="center" vertical="center"/>
      <protection locked="0"/>
    </xf>
    <xf numFmtId="14" fontId="19" fillId="0" borderId="33" xfId="0" applyNumberFormat="1" applyFont="1" applyBorder="1" applyAlignment="1" applyProtection="1">
      <alignment horizontal="center" vertical="center"/>
      <protection locked="0"/>
    </xf>
    <xf numFmtId="14" fontId="19" fillId="0" borderId="13" xfId="0" applyNumberFormat="1" applyFont="1" applyBorder="1" applyAlignment="1" applyProtection="1">
      <alignment horizontal="center" vertical="center"/>
      <protection locked="0"/>
    </xf>
    <xf numFmtId="14" fontId="19" fillId="0" borderId="15" xfId="0" applyNumberFormat="1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left" vertical="center" indent="1"/>
      <protection locked="0"/>
    </xf>
    <xf numFmtId="0" fontId="19" fillId="0" borderId="29" xfId="0" applyFont="1" applyBorder="1" applyAlignment="1" applyProtection="1">
      <alignment horizontal="left" vertical="center" indent="1"/>
      <protection locked="0"/>
    </xf>
    <xf numFmtId="0" fontId="19" fillId="0" borderId="33" xfId="0" applyFont="1" applyBorder="1" applyAlignment="1" applyProtection="1">
      <alignment horizontal="left" vertical="center" indent="1"/>
      <protection locked="0"/>
    </xf>
    <xf numFmtId="0" fontId="19" fillId="0" borderId="13" xfId="0" applyFont="1" applyBorder="1" applyAlignment="1" applyProtection="1">
      <alignment horizontal="left" vertical="center" indent="1"/>
      <protection locked="0"/>
    </xf>
    <xf numFmtId="0" fontId="19" fillId="0" borderId="14" xfId="0" applyFont="1" applyBorder="1" applyAlignment="1" applyProtection="1">
      <alignment horizontal="left" vertical="center" indent="1"/>
      <protection locked="0"/>
    </xf>
    <xf numFmtId="0" fontId="19" fillId="0" borderId="15" xfId="0" applyFont="1" applyBorder="1" applyAlignment="1" applyProtection="1">
      <alignment horizontal="left" vertical="center" indent="1"/>
      <protection locked="0"/>
    </xf>
    <xf numFmtId="4" fontId="19" fillId="0" borderId="13" xfId="0" applyNumberFormat="1" applyFont="1" applyBorder="1" applyAlignment="1" applyProtection="1">
      <alignment horizontal="right" vertical="center" indent="1"/>
      <protection locked="0"/>
    </xf>
    <xf numFmtId="4" fontId="19" fillId="0" borderId="14" xfId="0" applyNumberFormat="1" applyFont="1" applyBorder="1" applyAlignment="1" applyProtection="1">
      <alignment horizontal="right" vertical="center" indent="1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18" fillId="3" borderId="5" xfId="0" applyFont="1" applyFill="1" applyBorder="1" applyAlignment="1">
      <alignment horizontal="left" vertical="center"/>
    </xf>
    <xf numFmtId="0" fontId="18" fillId="3" borderId="31" xfId="0" applyFont="1" applyFill="1" applyBorder="1" applyAlignment="1">
      <alignment horizontal="left" vertical="center"/>
    </xf>
    <xf numFmtId="0" fontId="16" fillId="3" borderId="33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166" fontId="18" fillId="0" borderId="48" xfId="0" applyNumberFormat="1" applyFont="1" applyBorder="1" applyAlignment="1" applyProtection="1">
      <alignment horizontal="center" vertical="center"/>
      <protection hidden="1"/>
    </xf>
    <xf numFmtId="166" fontId="18" fillId="0" borderId="50" xfId="0" applyNumberFormat="1" applyFont="1" applyBorder="1" applyAlignment="1" applyProtection="1">
      <alignment horizontal="center" vertical="center"/>
      <protection hidden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Handel inkl. Moms '!A1"/><Relationship Id="rId2" Type="http://schemas.openxmlformats.org/officeDocument/2006/relationships/image" Target="../media/image1.jpeg"/><Relationship Id="rId1" Type="http://schemas.openxmlformats.org/officeDocument/2006/relationships/hyperlink" Target="#'Allm&#228;n Moms 0 %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556261</xdr:colOff>
      <xdr:row>3</xdr:row>
      <xdr:rowOff>83820</xdr:rowOff>
    </xdr:from>
    <xdr:to>
      <xdr:col>16</xdr:col>
      <xdr:colOff>129541</xdr:colOff>
      <xdr:row>16</xdr:row>
      <xdr:rowOff>74294</xdr:rowOff>
    </xdr:to>
    <xdr:sp macro="" textlink="">
      <xdr:nvSpPr>
        <xdr:cNvPr id="8" name="Vuokaaviosymboli: Dokumentti 7">
          <a:extLst>
            <a:ext uri="{FF2B5EF4-FFF2-40B4-BE49-F238E27FC236}">
              <a16:creationId xmlns:a16="http://schemas.microsoft.com/office/drawing/2014/main" id="{9DE63ACC-ECA5-4915-978C-222384B1A17F}"/>
            </a:ext>
          </a:extLst>
        </xdr:cNvPr>
        <xdr:cNvSpPr/>
      </xdr:nvSpPr>
      <xdr:spPr>
        <a:xfrm>
          <a:off x="7208521" y="701040"/>
          <a:ext cx="2621280" cy="2177414"/>
        </a:xfrm>
        <a:prstGeom prst="flowChartDocument">
          <a:avLst/>
        </a:prstGeom>
        <a:solidFill>
          <a:srgbClr val="FFC0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fi-FI" sz="1200" b="1">
              <a:solidFill>
                <a:sysClr val="windowText" lastClr="000000"/>
              </a:solidFill>
            </a:rPr>
            <a:t>BANKGIROFAKTURA/KONTANT-BETALNING</a:t>
          </a:r>
        </a:p>
        <a:p>
          <a:pPr algn="l"/>
          <a:endParaRPr lang="fi-FI" sz="1400">
            <a:solidFill>
              <a:sysClr val="windowText" lastClr="000000"/>
            </a:solidFill>
          </a:endParaRPr>
        </a:p>
        <a:p>
          <a:pPr algn="l"/>
          <a:r>
            <a:rPr lang="fi-FI" sz="1100">
              <a:solidFill>
                <a:sysClr val="windowText" lastClr="000000"/>
              </a:solidFill>
            </a:rPr>
            <a:t>För konsument- och</a:t>
          </a:r>
          <a:r>
            <a:rPr lang="fi-FI" sz="1100" baseline="0">
              <a:solidFill>
                <a:sysClr val="windowText" lastClr="000000"/>
              </a:solidFill>
            </a:rPr>
            <a:t> företagsfakturering också vid kontantbetalning.</a:t>
          </a:r>
          <a:endParaRPr lang="fi-FI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457200</xdr:colOff>
      <xdr:row>18</xdr:row>
      <xdr:rowOff>190500</xdr:rowOff>
    </xdr:from>
    <xdr:to>
      <xdr:col>15</xdr:col>
      <xdr:colOff>198120</xdr:colOff>
      <xdr:row>20</xdr:row>
      <xdr:rowOff>186060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AE45229A-DB1C-452E-949E-83F14BCBDD5B}"/>
            </a:ext>
          </a:extLst>
        </xdr:cNvPr>
        <xdr:cNvSpPr txBox="1"/>
      </xdr:nvSpPr>
      <xdr:spPr>
        <a:xfrm>
          <a:off x="7719060" y="3406140"/>
          <a:ext cx="1569720" cy="46800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ALLMÄN FAKTURA</a:t>
          </a:r>
          <a:br>
            <a:rPr lang="fi-FI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fi-FI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 moms 0 %</a:t>
          </a:r>
        </a:p>
      </xdr:txBody>
    </xdr:sp>
    <xdr:clientData/>
  </xdr:twoCellAnchor>
  <xdr:twoCellAnchor>
    <xdr:from>
      <xdr:col>12</xdr:col>
      <xdr:colOff>464820</xdr:colOff>
      <xdr:row>21</xdr:row>
      <xdr:rowOff>99060</xdr:rowOff>
    </xdr:from>
    <xdr:to>
      <xdr:col>15</xdr:col>
      <xdr:colOff>205740</xdr:colOff>
      <xdr:row>23</xdr:row>
      <xdr:rowOff>94620</xdr:rowOff>
    </xdr:to>
    <xdr:sp macro="" textlink="">
      <xdr:nvSpPr>
        <xdr:cNvPr id="10" name="Tekstiruutu 9">
          <a:extLst>
            <a:ext uri="{FF2B5EF4-FFF2-40B4-BE49-F238E27FC236}">
              <a16:creationId xmlns:a16="http://schemas.microsoft.com/office/drawing/2014/main" id="{DBF60025-12B0-4A42-83AE-60882F4E05D3}"/>
            </a:ext>
          </a:extLst>
        </xdr:cNvPr>
        <xdr:cNvSpPr txBox="1"/>
      </xdr:nvSpPr>
      <xdr:spPr>
        <a:xfrm>
          <a:off x="7726680" y="4023360"/>
          <a:ext cx="1569720" cy="46800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FAKTURA</a:t>
          </a:r>
          <a:r>
            <a:rPr lang="fi-FI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HANDEL</a:t>
          </a:r>
          <a:br>
            <a:rPr lang="fi-FI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fi-FI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 inkl. moms</a:t>
          </a:r>
          <a:endParaRPr lang="fi-FI" sz="11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11</xdr:col>
      <xdr:colOff>600075</xdr:colOff>
      <xdr:row>19</xdr:row>
      <xdr:rowOff>28575</xdr:rowOff>
    </xdr:from>
    <xdr:to>
      <xdr:col>12</xdr:col>
      <xdr:colOff>361950</xdr:colOff>
      <xdr:row>20</xdr:row>
      <xdr:rowOff>152400</xdr:rowOff>
    </xdr:to>
    <xdr:pic>
      <xdr:nvPicPr>
        <xdr:cNvPr id="7645" name="Kuv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98ACFA-93C9-47D1-A9B0-5440FAA00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350520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600075</xdr:colOff>
      <xdr:row>21</xdr:row>
      <xdr:rowOff>180975</xdr:rowOff>
    </xdr:from>
    <xdr:to>
      <xdr:col>12</xdr:col>
      <xdr:colOff>361950</xdr:colOff>
      <xdr:row>23</xdr:row>
      <xdr:rowOff>66675</xdr:rowOff>
    </xdr:to>
    <xdr:pic>
      <xdr:nvPicPr>
        <xdr:cNvPr id="7646" name="Kuva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90D0B4-32BD-44D6-884C-93597391B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413385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323851</xdr:colOff>
      <xdr:row>1</xdr:row>
      <xdr:rowOff>76200</xdr:rowOff>
    </xdr:from>
    <xdr:to>
      <xdr:col>10</xdr:col>
      <xdr:colOff>289601</xdr:colOff>
      <xdr:row>3</xdr:row>
      <xdr:rowOff>87701</xdr:rowOff>
    </xdr:to>
    <xdr:sp macro="" textlink="">
      <xdr:nvSpPr>
        <xdr:cNvPr id="8" name="Tekstikehys 2">
          <a:extLst>
            <a:ext uri="{FF2B5EF4-FFF2-40B4-BE49-F238E27FC236}">
              <a16:creationId xmlns:a16="http://schemas.microsoft.com/office/drawing/2014/main" id="{9C1F97B1-CECB-4EFA-AB7F-42A72EA36818}"/>
            </a:ext>
          </a:extLst>
        </xdr:cNvPr>
        <xdr:cNvSpPr txBox="1"/>
      </xdr:nvSpPr>
      <xdr:spPr>
        <a:xfrm>
          <a:off x="4086226" y="238125"/>
          <a:ext cx="2505074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600" b="1">
              <a:latin typeface="Tahoma" pitchFamily="34" charset="0"/>
              <a:ea typeface="Tahoma" pitchFamily="34" charset="0"/>
              <a:cs typeface="Tahoma" pitchFamily="34" charset="0"/>
            </a:rPr>
            <a:t>HYRESFAKTURA</a:t>
          </a:r>
        </a:p>
      </xdr:txBody>
    </xdr:sp>
    <xdr:clientData/>
  </xdr:twoCellAnchor>
  <xdr:twoCellAnchor>
    <xdr:from>
      <xdr:col>11</xdr:col>
      <xdr:colOff>457200</xdr:colOff>
      <xdr:row>5</xdr:row>
      <xdr:rowOff>6667</xdr:rowOff>
    </xdr:from>
    <xdr:to>
      <xdr:col>15</xdr:col>
      <xdr:colOff>485775</xdr:colOff>
      <xdr:row>15</xdr:row>
      <xdr:rowOff>152400</xdr:rowOff>
    </xdr:to>
    <xdr:sp macro="" textlink="">
      <xdr:nvSpPr>
        <xdr:cNvPr id="13" name="Vuokaaviosymboli: Dokumentti 12">
          <a:extLst>
            <a:ext uri="{FF2B5EF4-FFF2-40B4-BE49-F238E27FC236}">
              <a16:creationId xmlns:a16="http://schemas.microsoft.com/office/drawing/2014/main" id="{4D1ED5BB-6152-4AA7-B311-1B678E61AE0D}"/>
            </a:ext>
          </a:extLst>
        </xdr:cNvPr>
        <xdr:cNvSpPr/>
      </xdr:nvSpPr>
      <xdr:spPr>
        <a:xfrm>
          <a:off x="7581900" y="1011555"/>
          <a:ext cx="2619375" cy="1884045"/>
        </a:xfrm>
        <a:prstGeom prst="flowChartDocumen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fi-FI" sz="1600" b="1">
              <a:solidFill>
                <a:sysClr val="windowText" lastClr="000000"/>
              </a:solidFill>
            </a:rPr>
            <a:t>HYRESFAKTURA</a:t>
          </a:r>
        </a:p>
        <a:p>
          <a:pPr algn="l"/>
          <a:endParaRPr lang="fi-FI" sz="1100" b="1">
            <a:solidFill>
              <a:sysClr val="windowText" lastClr="000000"/>
            </a:solidFill>
          </a:endParaRPr>
        </a:p>
        <a:p>
          <a:pPr algn="l"/>
          <a:r>
            <a:rPr lang="fi-FI" sz="1100" b="1">
              <a:solidFill>
                <a:sysClr val="windowText" lastClr="000000"/>
              </a:solidFill>
            </a:rPr>
            <a:t>Uthyrning</a:t>
          </a:r>
          <a:r>
            <a:rPr lang="fi-FI" sz="1100" b="1" baseline="0">
              <a:solidFill>
                <a:sysClr val="windowText" lastClr="000000"/>
              </a:solidFill>
            </a:rPr>
            <a:t> av bostäder är alltid momsfri verksamhet. Vanligen också uthyrning av affärslokaler är momsfri. </a:t>
          </a:r>
          <a:endParaRPr lang="fi-FI" sz="1100" b="1">
            <a:solidFill>
              <a:sysClr val="windowText" lastClr="000000"/>
            </a:solidFill>
          </a:endParaRPr>
        </a:p>
        <a:p>
          <a:pPr algn="l"/>
          <a:endParaRPr lang="fi-FI" sz="1100" b="1">
            <a:solidFill>
              <a:sysClr val="windowText" lastClr="000000"/>
            </a:solidFill>
          </a:endParaRPr>
        </a:p>
        <a:p>
          <a:pPr algn="l"/>
          <a:endParaRPr lang="fi-FI" sz="1400" baseline="0"/>
        </a:p>
        <a:p>
          <a:pPr algn="l"/>
          <a:r>
            <a:rPr lang="fi-FI" sz="1400" baseline="0"/>
            <a:t> </a:t>
          </a:r>
          <a:endParaRPr lang="fi-FI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B1:P58"/>
  <sheetViews>
    <sheetView showGridLines="0" showZeros="0" defaultGridColor="0" colorId="23" zoomScaleNormal="100" workbookViewId="0">
      <selection activeCell="Q23" sqref="Q23"/>
    </sheetView>
  </sheetViews>
  <sheetFormatPr defaultRowHeight="12.75" x14ac:dyDescent="0.2"/>
  <cols>
    <col min="2" max="2" width="9.140625" customWidth="1"/>
    <col min="3" max="3" width="15.85546875" customWidth="1"/>
    <col min="4" max="4" width="6" customWidth="1"/>
    <col min="5" max="5" width="9.140625" customWidth="1"/>
    <col min="6" max="6" width="6" customWidth="1"/>
    <col min="7" max="7" width="10.5703125" customWidth="1"/>
    <col min="8" max="8" width="6" customWidth="1"/>
    <col min="9" max="9" width="11.140625" customWidth="1"/>
    <col min="10" max="10" width="4.7109375" customWidth="1"/>
    <col min="11" max="11" width="9.7109375" customWidth="1"/>
  </cols>
  <sheetData>
    <row r="1" spans="2:16" ht="18" customHeight="1" x14ac:dyDescent="0.2"/>
    <row r="2" spans="2:16" ht="13.15" customHeight="1" x14ac:dyDescent="0.2">
      <c r="B2" s="6" t="s">
        <v>53</v>
      </c>
      <c r="C2" s="3"/>
      <c r="M2" s="98"/>
    </row>
    <row r="3" spans="2:16" ht="18" x14ac:dyDescent="0.25">
      <c r="B3" s="221" t="s">
        <v>80</v>
      </c>
      <c r="C3" s="221"/>
      <c r="D3" s="222"/>
      <c r="E3" s="222"/>
      <c r="G3" s="157" t="s">
        <v>81</v>
      </c>
      <c r="H3" s="158"/>
      <c r="I3" s="158"/>
      <c r="J3" s="158"/>
      <c r="M3" s="98"/>
      <c r="N3" s="31"/>
      <c r="O3" s="31"/>
      <c r="P3" s="31"/>
    </row>
    <row r="4" spans="2:16" ht="13.5" customHeight="1" x14ac:dyDescent="0.2">
      <c r="B4" s="222"/>
      <c r="C4" s="222"/>
      <c r="D4" s="222"/>
      <c r="E4" s="222"/>
      <c r="M4" s="99"/>
      <c r="N4" s="31"/>
      <c r="O4" s="31"/>
      <c r="P4" s="31"/>
    </row>
    <row r="5" spans="2:16" ht="13.5" customHeight="1" thickBot="1" x14ac:dyDescent="0.25">
      <c r="G5" s="166" t="s">
        <v>17</v>
      </c>
      <c r="H5" s="167"/>
      <c r="I5" s="223">
        <v>42297</v>
      </c>
      <c r="J5" s="224"/>
      <c r="K5" s="225"/>
      <c r="M5" s="100"/>
      <c r="N5" s="31"/>
      <c r="O5" s="31"/>
      <c r="P5" s="31"/>
    </row>
    <row r="6" spans="2:16" ht="13.5" customHeight="1" thickTop="1" x14ac:dyDescent="0.2">
      <c r="B6" s="85" t="s">
        <v>9</v>
      </c>
      <c r="C6" s="39"/>
      <c r="D6" s="4"/>
      <c r="E6" s="5"/>
      <c r="F6" s="3"/>
      <c r="G6" s="226" t="s">
        <v>10</v>
      </c>
      <c r="H6" s="227"/>
      <c r="I6" s="228" t="s">
        <v>91</v>
      </c>
      <c r="J6" s="229"/>
      <c r="K6" s="230"/>
      <c r="M6" s="100"/>
      <c r="N6" s="31"/>
      <c r="O6" s="31"/>
      <c r="P6" s="31"/>
    </row>
    <row r="7" spans="2:16" ht="13.5" customHeight="1" x14ac:dyDescent="0.25">
      <c r="B7" s="175" t="s">
        <v>74</v>
      </c>
      <c r="C7" s="176"/>
      <c r="D7" s="176"/>
      <c r="E7" s="177"/>
      <c r="F7" s="8"/>
      <c r="G7" s="166" t="s">
        <v>11</v>
      </c>
      <c r="H7" s="167"/>
      <c r="I7" s="228" t="s">
        <v>91</v>
      </c>
      <c r="J7" s="229"/>
      <c r="K7" s="230"/>
      <c r="M7" s="101"/>
      <c r="N7" s="31"/>
      <c r="O7" s="31"/>
      <c r="P7" s="31"/>
    </row>
    <row r="8" spans="2:16" ht="13.5" customHeight="1" x14ac:dyDescent="0.25">
      <c r="B8" s="178"/>
      <c r="C8" s="176"/>
      <c r="D8" s="176"/>
      <c r="E8" s="177"/>
      <c r="F8" s="8"/>
      <c r="G8" s="164" t="s">
        <v>12</v>
      </c>
      <c r="H8" s="165"/>
      <c r="I8" s="104">
        <v>14</v>
      </c>
      <c r="J8" s="105" t="s">
        <v>27</v>
      </c>
      <c r="K8" s="106"/>
    </row>
    <row r="9" spans="2:16" ht="13.5" customHeight="1" x14ac:dyDescent="0.25">
      <c r="B9" s="182" t="s">
        <v>75</v>
      </c>
      <c r="C9" s="183"/>
      <c r="D9" s="183"/>
      <c r="E9" s="184"/>
      <c r="F9" s="8"/>
      <c r="G9" s="166" t="s">
        <v>13</v>
      </c>
      <c r="H9" s="167"/>
      <c r="I9" s="179">
        <f>I5+I8</f>
        <v>42311</v>
      </c>
      <c r="J9" s="180"/>
      <c r="K9" s="181"/>
    </row>
    <row r="10" spans="2:16" ht="13.5" customHeight="1" x14ac:dyDescent="0.25">
      <c r="B10" s="182" t="s">
        <v>36</v>
      </c>
      <c r="C10" s="183"/>
      <c r="D10" s="183"/>
      <c r="E10" s="184"/>
      <c r="F10" s="8"/>
      <c r="G10" s="166" t="s">
        <v>14</v>
      </c>
      <c r="H10" s="167"/>
      <c r="I10" s="179">
        <v>41954</v>
      </c>
      <c r="J10" s="180"/>
      <c r="K10" s="181"/>
    </row>
    <row r="11" spans="2:16" ht="13.5" customHeight="1" thickBot="1" x14ac:dyDescent="0.25">
      <c r="B11" s="231"/>
      <c r="C11" s="232"/>
      <c r="D11" s="232"/>
      <c r="E11" s="233"/>
      <c r="F11" s="20"/>
      <c r="G11" s="166" t="s">
        <v>15</v>
      </c>
      <c r="H11" s="167"/>
      <c r="I11" s="228" t="s">
        <v>91</v>
      </c>
      <c r="J11" s="229"/>
      <c r="K11" s="230"/>
    </row>
    <row r="12" spans="2:16" ht="13.5" thickTop="1" x14ac:dyDescent="0.2">
      <c r="G12" s="166" t="s">
        <v>16</v>
      </c>
      <c r="H12" s="167"/>
      <c r="I12" s="239">
        <v>8.5000000000000006E-2</v>
      </c>
      <c r="J12" s="240"/>
      <c r="K12" s="241"/>
    </row>
    <row r="13" spans="2:16" x14ac:dyDescent="0.2">
      <c r="G13" s="234" t="s">
        <v>73</v>
      </c>
      <c r="H13" s="235"/>
      <c r="I13" s="236">
        <v>20006</v>
      </c>
      <c r="J13" s="237"/>
      <c r="K13" s="238"/>
    </row>
    <row r="14" spans="2:16" x14ac:dyDescent="0.2">
      <c r="G14" s="14"/>
      <c r="I14" s="15"/>
      <c r="J14" s="15"/>
      <c r="K14" s="15"/>
    </row>
    <row r="15" spans="2:16" ht="13.5" customHeight="1" thickBot="1" x14ac:dyDescent="0.4">
      <c r="B15" s="21"/>
      <c r="C15" s="21"/>
      <c r="D15" s="21" t="s">
        <v>0</v>
      </c>
      <c r="E15" s="21"/>
      <c r="F15" s="22"/>
      <c r="G15" s="22"/>
      <c r="H15" s="22"/>
      <c r="I15" s="22"/>
      <c r="J15" s="22"/>
      <c r="K15" s="44"/>
    </row>
    <row r="16" spans="2:16" ht="13.5" customHeight="1" x14ac:dyDescent="0.2">
      <c r="B16" s="275" t="s">
        <v>18</v>
      </c>
      <c r="C16" s="276"/>
      <c r="D16" s="277"/>
      <c r="E16" s="271" t="s">
        <v>19</v>
      </c>
      <c r="F16" s="269" t="s">
        <v>20</v>
      </c>
      <c r="G16" s="269" t="s">
        <v>21</v>
      </c>
      <c r="H16" s="269" t="s">
        <v>22</v>
      </c>
      <c r="I16" s="271" t="s">
        <v>23</v>
      </c>
      <c r="J16" s="272"/>
      <c r="K16" s="273"/>
    </row>
    <row r="17" spans="2:11" ht="13.5" thickBot="1" x14ac:dyDescent="0.25">
      <c r="B17" s="278"/>
      <c r="C17" s="279"/>
      <c r="D17" s="280"/>
      <c r="E17" s="281"/>
      <c r="F17" s="270"/>
      <c r="G17" s="270"/>
      <c r="H17" s="270"/>
      <c r="I17" s="103" t="s">
        <v>24</v>
      </c>
      <c r="J17" s="258" t="s">
        <v>25</v>
      </c>
      <c r="K17" s="259"/>
    </row>
    <row r="18" spans="2:11" ht="18.75" customHeight="1" x14ac:dyDescent="0.2">
      <c r="B18" s="162" t="s">
        <v>76</v>
      </c>
      <c r="C18" s="163"/>
      <c r="D18" s="163"/>
      <c r="E18" s="73">
        <v>1</v>
      </c>
      <c r="F18" s="74" t="s">
        <v>26</v>
      </c>
      <c r="G18" s="75">
        <v>100</v>
      </c>
      <c r="H18" s="76">
        <v>24</v>
      </c>
      <c r="I18" s="77">
        <f>E18*G18</f>
        <v>100</v>
      </c>
      <c r="J18" s="260">
        <f t="shared" ref="J18:J28" si="0">ROUNDDOWN(H18%*I18+I18,2)</f>
        <v>124</v>
      </c>
      <c r="K18" s="261">
        <f t="shared" ref="K18:K28" si="1">ROUNDDOWN(I18%*J18+J18,2)</f>
        <v>248</v>
      </c>
    </row>
    <row r="19" spans="2:11" ht="18.75" customHeight="1" x14ac:dyDescent="0.2">
      <c r="B19" s="173" t="s">
        <v>77</v>
      </c>
      <c r="C19" s="174"/>
      <c r="D19" s="174"/>
      <c r="E19" s="73">
        <v>2</v>
      </c>
      <c r="F19" s="78" t="s">
        <v>79</v>
      </c>
      <c r="G19" s="75">
        <v>50</v>
      </c>
      <c r="H19" s="76">
        <v>14</v>
      </c>
      <c r="I19" s="77">
        <f t="shared" ref="I19:I28" si="2">E19*G19</f>
        <v>100</v>
      </c>
      <c r="J19" s="168">
        <f t="shared" si="0"/>
        <v>114</v>
      </c>
      <c r="K19" s="169">
        <f t="shared" si="1"/>
        <v>228</v>
      </c>
    </row>
    <row r="20" spans="2:11" ht="18.75" customHeight="1" x14ac:dyDescent="0.2">
      <c r="B20" s="173" t="s">
        <v>78</v>
      </c>
      <c r="C20" s="174"/>
      <c r="D20" s="174"/>
      <c r="E20" s="73">
        <v>3</v>
      </c>
      <c r="F20" s="78" t="s">
        <v>26</v>
      </c>
      <c r="G20" s="75">
        <v>100</v>
      </c>
      <c r="H20" s="76">
        <v>10</v>
      </c>
      <c r="I20" s="77">
        <f t="shared" si="2"/>
        <v>300</v>
      </c>
      <c r="J20" s="168">
        <f t="shared" si="0"/>
        <v>330</v>
      </c>
      <c r="K20" s="169">
        <f t="shared" si="1"/>
        <v>1320</v>
      </c>
    </row>
    <row r="21" spans="2:11" ht="18.75" customHeight="1" x14ac:dyDescent="0.2">
      <c r="B21" s="173"/>
      <c r="C21" s="174"/>
      <c r="D21" s="274"/>
      <c r="E21" s="73"/>
      <c r="F21" s="78"/>
      <c r="G21" s="75"/>
      <c r="H21" s="76"/>
      <c r="I21" s="77">
        <f>E21*G21</f>
        <v>0</v>
      </c>
      <c r="J21" s="168">
        <f>ROUNDDOWN(H21%*I21+I21,2)</f>
        <v>0</v>
      </c>
      <c r="K21" s="169">
        <f>ROUNDDOWN(I21%*J21+J21,2)</f>
        <v>0</v>
      </c>
    </row>
    <row r="22" spans="2:11" ht="18.75" customHeight="1" x14ac:dyDescent="0.2">
      <c r="B22" s="173"/>
      <c r="C22" s="174"/>
      <c r="D22" s="174"/>
      <c r="E22" s="73"/>
      <c r="F22" s="78"/>
      <c r="G22" s="75">
        <v>0</v>
      </c>
      <c r="H22" s="76">
        <v>0</v>
      </c>
      <c r="I22" s="77">
        <f t="shared" si="2"/>
        <v>0</v>
      </c>
      <c r="J22" s="168">
        <f t="shared" si="0"/>
        <v>0</v>
      </c>
      <c r="K22" s="169">
        <f t="shared" si="1"/>
        <v>0</v>
      </c>
    </row>
    <row r="23" spans="2:11" ht="18.75" customHeight="1" x14ac:dyDescent="0.2">
      <c r="B23" s="173"/>
      <c r="C23" s="174"/>
      <c r="D23" s="174"/>
      <c r="E23" s="73"/>
      <c r="F23" s="78"/>
      <c r="G23" s="75">
        <v>0</v>
      </c>
      <c r="H23" s="76">
        <v>0</v>
      </c>
      <c r="I23" s="77">
        <f t="shared" si="2"/>
        <v>0</v>
      </c>
      <c r="J23" s="168">
        <f t="shared" si="0"/>
        <v>0</v>
      </c>
      <c r="K23" s="169">
        <f t="shared" si="1"/>
        <v>0</v>
      </c>
    </row>
    <row r="24" spans="2:11" ht="18.75" customHeight="1" x14ac:dyDescent="0.2">
      <c r="B24" s="173"/>
      <c r="C24" s="174"/>
      <c r="D24" s="174"/>
      <c r="E24" s="73"/>
      <c r="F24" s="78"/>
      <c r="G24" s="75"/>
      <c r="H24" s="76">
        <v>0</v>
      </c>
      <c r="I24" s="77">
        <f t="shared" si="2"/>
        <v>0</v>
      </c>
      <c r="J24" s="168">
        <f t="shared" si="0"/>
        <v>0</v>
      </c>
      <c r="K24" s="169">
        <f t="shared" si="1"/>
        <v>0</v>
      </c>
    </row>
    <row r="25" spans="2:11" ht="18.75" customHeight="1" x14ac:dyDescent="0.2">
      <c r="B25" s="173"/>
      <c r="C25" s="174"/>
      <c r="D25" s="174"/>
      <c r="E25" s="73"/>
      <c r="F25" s="78"/>
      <c r="G25" s="75">
        <v>0</v>
      </c>
      <c r="H25" s="76">
        <v>0</v>
      </c>
      <c r="I25" s="77">
        <f t="shared" si="2"/>
        <v>0</v>
      </c>
      <c r="J25" s="168">
        <f t="shared" si="0"/>
        <v>0</v>
      </c>
      <c r="K25" s="169">
        <f t="shared" si="1"/>
        <v>0</v>
      </c>
    </row>
    <row r="26" spans="2:11" ht="18.75" customHeight="1" x14ac:dyDescent="0.2">
      <c r="B26" s="173"/>
      <c r="C26" s="174"/>
      <c r="D26" s="174"/>
      <c r="E26" s="73">
        <v>0</v>
      </c>
      <c r="F26" s="78">
        <v>0</v>
      </c>
      <c r="G26" s="75">
        <v>0</v>
      </c>
      <c r="H26" s="76">
        <v>0</v>
      </c>
      <c r="I26" s="77">
        <f t="shared" si="2"/>
        <v>0</v>
      </c>
      <c r="J26" s="168">
        <f t="shared" si="0"/>
        <v>0</v>
      </c>
      <c r="K26" s="169">
        <f t="shared" si="1"/>
        <v>0</v>
      </c>
    </row>
    <row r="27" spans="2:11" ht="18.75" customHeight="1" x14ac:dyDescent="0.2">
      <c r="B27" s="173"/>
      <c r="C27" s="174"/>
      <c r="D27" s="174"/>
      <c r="E27" s="73"/>
      <c r="F27" s="78"/>
      <c r="G27" s="75">
        <v>0</v>
      </c>
      <c r="H27" s="76">
        <v>0</v>
      </c>
      <c r="I27" s="77">
        <f t="shared" si="2"/>
        <v>0</v>
      </c>
      <c r="J27" s="168">
        <f t="shared" si="0"/>
        <v>0</v>
      </c>
      <c r="K27" s="169">
        <f t="shared" si="1"/>
        <v>0</v>
      </c>
    </row>
    <row r="28" spans="2:11" ht="18.75" customHeight="1" x14ac:dyDescent="0.2">
      <c r="B28" s="173"/>
      <c r="C28" s="174"/>
      <c r="D28" s="174"/>
      <c r="E28" s="73"/>
      <c r="F28" s="78"/>
      <c r="G28" s="75"/>
      <c r="H28" s="76"/>
      <c r="I28" s="77">
        <f t="shared" si="2"/>
        <v>0</v>
      </c>
      <c r="J28" s="247">
        <f t="shared" si="0"/>
        <v>0</v>
      </c>
      <c r="K28" s="248">
        <f t="shared" si="1"/>
        <v>0</v>
      </c>
    </row>
    <row r="29" spans="2:11" ht="18.75" customHeight="1" thickBot="1" x14ac:dyDescent="0.25">
      <c r="B29" s="159"/>
      <c r="C29" s="159"/>
      <c r="D29" s="159"/>
      <c r="E29" s="46"/>
      <c r="F29" s="47"/>
      <c r="G29" s="267" t="s">
        <v>28</v>
      </c>
      <c r="H29" s="268"/>
      <c r="I29" s="52">
        <f>SUM(I18:I28)</f>
        <v>500</v>
      </c>
      <c r="J29" s="170">
        <f>SUM(J18:J28)</f>
        <v>568</v>
      </c>
      <c r="K29" s="170"/>
    </row>
    <row r="30" spans="2:11" ht="6" customHeight="1" thickTop="1" thickBot="1" x14ac:dyDescent="0.25">
      <c r="B30" s="48"/>
      <c r="C30" s="48"/>
      <c r="D30" s="48"/>
      <c r="E30" s="49"/>
      <c r="F30" s="79"/>
      <c r="G30" s="49"/>
      <c r="H30" s="80"/>
      <c r="I30" s="49"/>
      <c r="J30" s="45"/>
      <c r="K30" s="45"/>
    </row>
    <row r="31" spans="2:11" ht="18.75" customHeight="1" thickBot="1" x14ac:dyDescent="0.25">
      <c r="B31" s="107" t="s">
        <v>29</v>
      </c>
      <c r="C31" s="107"/>
      <c r="D31" s="81">
        <v>0.1</v>
      </c>
      <c r="E31" s="82">
        <f>alv!M21</f>
        <v>30</v>
      </c>
      <c r="F31" s="83">
        <v>0.14000000000000001</v>
      </c>
      <c r="G31" s="82">
        <f>alv!L21</f>
        <v>14</v>
      </c>
      <c r="H31" s="84">
        <v>0.24</v>
      </c>
      <c r="I31" s="82">
        <f>alv!K21</f>
        <v>24</v>
      </c>
      <c r="J31" s="65"/>
      <c r="K31" s="108"/>
    </row>
    <row r="32" spans="2:11" x14ac:dyDescent="0.2">
      <c r="B32" s="65"/>
      <c r="C32" s="65"/>
      <c r="D32" s="69"/>
      <c r="E32" s="70"/>
      <c r="F32" s="69"/>
      <c r="G32" s="70"/>
      <c r="H32" s="71"/>
      <c r="I32" s="70"/>
      <c r="J32" s="65"/>
      <c r="K32" s="108"/>
    </row>
    <row r="33" spans="2:11" ht="11.25" customHeight="1" x14ac:dyDescent="0.2">
      <c r="B33" s="65"/>
      <c r="C33" s="65"/>
      <c r="D33" s="72" t="s">
        <v>30</v>
      </c>
      <c r="E33" s="70"/>
      <c r="F33" s="69"/>
      <c r="G33" s="72" t="s">
        <v>31</v>
      </c>
      <c r="H33" s="31"/>
      <c r="I33" s="70"/>
      <c r="J33" s="65"/>
      <c r="K33" s="108"/>
    </row>
    <row r="34" spans="2:11" ht="16.5" customHeight="1" x14ac:dyDescent="0.2">
      <c r="B34" s="65" t="s">
        <v>33</v>
      </c>
      <c r="C34" s="65"/>
      <c r="D34" s="66"/>
      <c r="E34" s="67"/>
      <c r="F34" s="66"/>
      <c r="G34" s="67"/>
      <c r="H34" s="68"/>
      <c r="I34" s="67"/>
      <c r="J34" s="51"/>
      <c r="K34" s="109"/>
    </row>
    <row r="35" spans="2:11" x14ac:dyDescent="0.2">
      <c r="B35" s="65"/>
      <c r="C35" s="65"/>
      <c r="D35" s="70" t="s">
        <v>32</v>
      </c>
      <c r="E35" s="70"/>
      <c r="F35" s="69"/>
      <c r="G35" s="70"/>
      <c r="H35" s="71"/>
      <c r="I35" s="70"/>
      <c r="J35" s="65"/>
      <c r="K35" s="108"/>
    </row>
    <row r="36" spans="2:11" x14ac:dyDescent="0.2">
      <c r="B36" s="65"/>
      <c r="C36" s="65"/>
      <c r="D36" s="69"/>
      <c r="E36" s="70"/>
      <c r="F36" s="69"/>
      <c r="G36" s="70"/>
      <c r="H36" s="71"/>
      <c r="I36" s="70"/>
      <c r="J36" s="65"/>
      <c r="K36" s="108"/>
    </row>
    <row r="37" spans="2:11" ht="12.75" customHeight="1" x14ac:dyDescent="0.2">
      <c r="B37" s="51"/>
      <c r="C37" s="51"/>
      <c r="D37" s="66"/>
      <c r="E37" s="67"/>
      <c r="F37" s="66"/>
      <c r="G37" s="67"/>
      <c r="H37" s="68"/>
      <c r="I37" s="67"/>
      <c r="J37" s="51"/>
      <c r="K37" s="109"/>
    </row>
    <row r="38" spans="2:11" x14ac:dyDescent="0.2">
      <c r="B38" s="171" t="s">
        <v>34</v>
      </c>
      <c r="C38" s="171"/>
      <c r="D38" s="172"/>
      <c r="E38" s="6"/>
      <c r="F38" s="139"/>
      <c r="G38" s="139"/>
      <c r="H38" s="139"/>
      <c r="I38" s="6"/>
      <c r="J38" s="6"/>
      <c r="K38" s="35"/>
    </row>
    <row r="39" spans="2:11" x14ac:dyDescent="0.2">
      <c r="B39" s="172"/>
      <c r="C39" s="172"/>
      <c r="D39" s="172"/>
      <c r="E39" s="160" t="s">
        <v>37</v>
      </c>
      <c r="F39" s="160"/>
      <c r="G39" s="160"/>
      <c r="H39" s="160"/>
      <c r="I39" s="249" t="s">
        <v>40</v>
      </c>
      <c r="J39" s="249"/>
      <c r="K39" s="26" t="s">
        <v>2</v>
      </c>
    </row>
    <row r="40" spans="2:11" x14ac:dyDescent="0.2">
      <c r="B40" s="161" t="s">
        <v>35</v>
      </c>
      <c r="C40" s="161"/>
      <c r="D40" s="161"/>
      <c r="E40" s="160" t="s">
        <v>38</v>
      </c>
      <c r="F40" s="160"/>
      <c r="G40" s="160"/>
      <c r="H40" s="160"/>
      <c r="I40" s="249" t="s">
        <v>41</v>
      </c>
      <c r="J40" s="249"/>
      <c r="K40" s="26" t="s">
        <v>43</v>
      </c>
    </row>
    <row r="41" spans="2:11" x14ac:dyDescent="0.2">
      <c r="B41" s="161" t="s">
        <v>36</v>
      </c>
      <c r="C41" s="161"/>
      <c r="D41" s="161"/>
      <c r="E41" s="160" t="s">
        <v>39</v>
      </c>
      <c r="F41" s="160"/>
      <c r="G41" s="160"/>
      <c r="H41" s="160"/>
      <c r="I41" s="140" t="s">
        <v>0</v>
      </c>
      <c r="J41" s="256" t="s">
        <v>42</v>
      </c>
      <c r="K41" s="256"/>
    </row>
    <row r="42" spans="2:11" ht="6" customHeight="1" x14ac:dyDescent="0.2">
      <c r="B42" s="27"/>
      <c r="C42" s="27"/>
      <c r="D42" s="27"/>
      <c r="E42" s="19" t="s">
        <v>0</v>
      </c>
      <c r="F42" s="250"/>
      <c r="G42" s="250"/>
      <c r="H42" s="250"/>
      <c r="I42" s="251"/>
      <c r="J42" s="251"/>
      <c r="K42" s="251"/>
    </row>
    <row r="43" spans="2:11" x14ac:dyDescent="0.2">
      <c r="B43" s="209" t="s">
        <v>44</v>
      </c>
      <c r="C43" s="40"/>
      <c r="D43" s="29"/>
      <c r="E43" s="252"/>
      <c r="F43" s="253"/>
      <c r="G43" s="28" t="s">
        <v>4</v>
      </c>
      <c r="H43" s="29"/>
      <c r="I43" s="30"/>
      <c r="J43" s="254" t="s">
        <v>5</v>
      </c>
      <c r="K43" s="255"/>
    </row>
    <row r="44" spans="2:11" x14ac:dyDescent="0.2">
      <c r="B44" s="210"/>
      <c r="C44" s="242" t="s">
        <v>8</v>
      </c>
      <c r="D44" s="243"/>
      <c r="E44" s="243"/>
      <c r="F44" s="244"/>
      <c r="G44" s="242" t="s">
        <v>8</v>
      </c>
      <c r="H44" s="243"/>
      <c r="I44" s="244"/>
      <c r="J44" s="245"/>
      <c r="K44" s="246"/>
    </row>
    <row r="45" spans="2:11" ht="11.25" customHeight="1" thickBot="1" x14ac:dyDescent="0.25">
      <c r="B45" s="211"/>
      <c r="C45" s="41"/>
      <c r="D45" s="33"/>
      <c r="E45" s="33"/>
      <c r="F45" s="34"/>
      <c r="G45" s="32"/>
      <c r="H45" s="33"/>
      <c r="I45" s="34"/>
      <c r="J45" s="32"/>
      <c r="K45" s="33"/>
    </row>
    <row r="46" spans="2:11" ht="12.75" customHeight="1" x14ac:dyDescent="0.2">
      <c r="B46" s="201" t="s">
        <v>45</v>
      </c>
      <c r="C46" s="203" t="str">
        <f>B38</f>
        <v>Modellföretag Ab</v>
      </c>
      <c r="D46" s="204"/>
      <c r="E46" s="204"/>
      <c r="F46" s="205"/>
      <c r="G46" s="116" t="s">
        <v>49</v>
      </c>
      <c r="H46" s="117"/>
      <c r="I46" s="118"/>
      <c r="J46" s="118"/>
      <c r="K46" s="117"/>
    </row>
    <row r="47" spans="2:11" ht="13.5" customHeight="1" thickBot="1" x14ac:dyDescent="0.25">
      <c r="B47" s="202"/>
      <c r="C47" s="206"/>
      <c r="D47" s="207"/>
      <c r="E47" s="207"/>
      <c r="F47" s="208"/>
      <c r="G47" s="110"/>
      <c r="H47" s="111"/>
      <c r="I47" s="111"/>
      <c r="J47" s="111"/>
      <c r="K47" s="111"/>
    </row>
    <row r="48" spans="2:11" x14ac:dyDescent="0.2">
      <c r="B48" s="136"/>
      <c r="C48" s="216"/>
      <c r="D48" s="216"/>
      <c r="E48" s="216"/>
      <c r="F48" s="31"/>
      <c r="G48" s="110"/>
      <c r="H48" s="111"/>
      <c r="I48" s="111"/>
      <c r="J48" s="111"/>
      <c r="K48" s="111"/>
    </row>
    <row r="49" spans="2:11" x14ac:dyDescent="0.2">
      <c r="B49" s="137"/>
      <c r="C49" s="217"/>
      <c r="D49" s="217"/>
      <c r="E49" s="217"/>
      <c r="F49" s="31"/>
      <c r="G49" s="110"/>
      <c r="H49" s="111"/>
      <c r="I49" s="111"/>
      <c r="J49" s="111"/>
      <c r="K49" s="111"/>
    </row>
    <row r="50" spans="2:11" x14ac:dyDescent="0.2">
      <c r="B50" s="137" t="s">
        <v>46</v>
      </c>
      <c r="C50" s="212" t="str">
        <f>B7</f>
        <v>Firma 2 Ab</v>
      </c>
      <c r="D50" s="212"/>
      <c r="E50" s="212"/>
      <c r="F50" s="213"/>
      <c r="G50" s="110"/>
      <c r="H50" s="111"/>
      <c r="I50" s="111"/>
      <c r="J50" s="111"/>
      <c r="K50" s="111"/>
    </row>
    <row r="51" spans="2:11" x14ac:dyDescent="0.2">
      <c r="B51" s="137"/>
      <c r="C51" s="214"/>
      <c r="D51" s="214"/>
      <c r="E51" s="214"/>
      <c r="F51" s="215"/>
      <c r="G51" s="112"/>
      <c r="H51" s="113"/>
      <c r="I51" s="113"/>
      <c r="J51" s="113"/>
      <c r="K51" s="113"/>
    </row>
    <row r="52" spans="2:11" ht="13.5" thickBot="1" x14ac:dyDescent="0.25">
      <c r="B52" s="137"/>
      <c r="C52" s="218"/>
      <c r="D52" s="219"/>
      <c r="E52" s="219"/>
      <c r="F52" s="220"/>
      <c r="G52" s="114"/>
      <c r="H52" s="115"/>
      <c r="I52" s="115"/>
      <c r="J52" s="115"/>
      <c r="K52" s="115"/>
    </row>
    <row r="53" spans="2:11" x14ac:dyDescent="0.2">
      <c r="B53" s="137" t="s">
        <v>31</v>
      </c>
      <c r="C53" s="42"/>
      <c r="D53" s="36"/>
      <c r="E53" s="36"/>
      <c r="F53" s="37"/>
      <c r="G53" s="262" t="s">
        <v>50</v>
      </c>
      <c r="H53" s="263">
        <f>I13</f>
        <v>20006</v>
      </c>
      <c r="I53" s="264"/>
      <c r="J53" s="264"/>
      <c r="K53" s="264"/>
    </row>
    <row r="54" spans="2:11" ht="10.5" customHeight="1" thickBot="1" x14ac:dyDescent="0.25">
      <c r="B54" s="138"/>
      <c r="C54" s="38"/>
      <c r="D54" s="33"/>
      <c r="E54" s="33"/>
      <c r="F54" s="34"/>
      <c r="G54" s="194"/>
      <c r="H54" s="265"/>
      <c r="I54" s="266"/>
      <c r="J54" s="266"/>
      <c r="K54" s="266"/>
    </row>
    <row r="55" spans="2:11" x14ac:dyDescent="0.2">
      <c r="B55" s="185" t="s">
        <v>47</v>
      </c>
      <c r="C55" s="187" t="s">
        <v>48</v>
      </c>
      <c r="D55" s="188"/>
      <c r="E55" s="188"/>
      <c r="F55" s="189"/>
      <c r="G55" s="193" t="s">
        <v>51</v>
      </c>
      <c r="H55" s="195">
        <f>I9</f>
        <v>42311</v>
      </c>
      <c r="I55" s="196"/>
      <c r="J55" s="50" t="s">
        <v>6</v>
      </c>
      <c r="K55" s="97"/>
    </row>
    <row r="56" spans="2:11" ht="13.5" thickBot="1" x14ac:dyDescent="0.25">
      <c r="B56" s="186"/>
      <c r="C56" s="190"/>
      <c r="D56" s="191"/>
      <c r="E56" s="191"/>
      <c r="F56" s="192"/>
      <c r="G56" s="194"/>
      <c r="H56" s="197"/>
      <c r="I56" s="198"/>
      <c r="J56" s="199">
        <f>J29</f>
        <v>568</v>
      </c>
      <c r="K56" s="200"/>
    </row>
    <row r="57" spans="2:11" ht="6" customHeight="1" x14ac:dyDescent="0.2"/>
    <row r="58" spans="2:11" x14ac:dyDescent="0.2">
      <c r="B58" s="3"/>
      <c r="H58" s="257"/>
      <c r="I58" s="257"/>
      <c r="J58" s="257"/>
      <c r="K58" s="257"/>
    </row>
  </sheetData>
  <sheetProtection formatCells="0" selectLockedCells="1"/>
  <mergeCells count="85">
    <mergeCell ref="B21:D21"/>
    <mergeCell ref="J21:K21"/>
    <mergeCell ref="G11:H11"/>
    <mergeCell ref="G12:H12"/>
    <mergeCell ref="G5:H5"/>
    <mergeCell ref="I11:K11"/>
    <mergeCell ref="B19:D19"/>
    <mergeCell ref="B20:D20"/>
    <mergeCell ref="B16:D17"/>
    <mergeCell ref="E16:E17"/>
    <mergeCell ref="F16:F17"/>
    <mergeCell ref="B22:D22"/>
    <mergeCell ref="B23:D23"/>
    <mergeCell ref="B24:D24"/>
    <mergeCell ref="B25:D25"/>
    <mergeCell ref="B27:D27"/>
    <mergeCell ref="B26:D26"/>
    <mergeCell ref="H58:K58"/>
    <mergeCell ref="J17:K17"/>
    <mergeCell ref="J18:K18"/>
    <mergeCell ref="G53:G54"/>
    <mergeCell ref="H53:K54"/>
    <mergeCell ref="G29:H29"/>
    <mergeCell ref="J19:K19"/>
    <mergeCell ref="J20:K20"/>
    <mergeCell ref="G16:G17"/>
    <mergeCell ref="H16:H17"/>
    <mergeCell ref="I16:K16"/>
    <mergeCell ref="J22:K22"/>
    <mergeCell ref="J23:K23"/>
    <mergeCell ref="J24:K24"/>
    <mergeCell ref="J25:K25"/>
    <mergeCell ref="J27:K27"/>
    <mergeCell ref="J44:K44"/>
    <mergeCell ref="J28:K28"/>
    <mergeCell ref="I40:J40"/>
    <mergeCell ref="F42:H42"/>
    <mergeCell ref="I42:K42"/>
    <mergeCell ref="E43:F43"/>
    <mergeCell ref="J43:K43"/>
    <mergeCell ref="I39:J39"/>
    <mergeCell ref="J41:K41"/>
    <mergeCell ref="C52:F52"/>
    <mergeCell ref="B3:E4"/>
    <mergeCell ref="I5:K5"/>
    <mergeCell ref="G6:H6"/>
    <mergeCell ref="I6:K6"/>
    <mergeCell ref="I7:K7"/>
    <mergeCell ref="G7:H7"/>
    <mergeCell ref="B9:E9"/>
    <mergeCell ref="B11:E11"/>
    <mergeCell ref="G13:H13"/>
    <mergeCell ref="I13:K13"/>
    <mergeCell ref="I10:K10"/>
    <mergeCell ref="I12:K12"/>
    <mergeCell ref="G10:H10"/>
    <mergeCell ref="C44:F44"/>
    <mergeCell ref="G44:I44"/>
    <mergeCell ref="B46:B47"/>
    <mergeCell ref="C46:F47"/>
    <mergeCell ref="B41:D41"/>
    <mergeCell ref="B43:B45"/>
    <mergeCell ref="C50:F51"/>
    <mergeCell ref="C48:E49"/>
    <mergeCell ref="B55:B56"/>
    <mergeCell ref="C55:F56"/>
    <mergeCell ref="G55:G56"/>
    <mergeCell ref="H55:I56"/>
    <mergeCell ref="J56:K56"/>
    <mergeCell ref="G3:J3"/>
    <mergeCell ref="B29:D29"/>
    <mergeCell ref="E39:H39"/>
    <mergeCell ref="E40:H40"/>
    <mergeCell ref="E41:H41"/>
    <mergeCell ref="B40:D40"/>
    <mergeCell ref="B18:D18"/>
    <mergeCell ref="G8:H8"/>
    <mergeCell ref="G9:H9"/>
    <mergeCell ref="J26:K26"/>
    <mergeCell ref="J29:K29"/>
    <mergeCell ref="B38:D39"/>
    <mergeCell ref="B28:D28"/>
    <mergeCell ref="B7:E8"/>
    <mergeCell ref="I9:K9"/>
    <mergeCell ref="B10:E10"/>
  </mergeCells>
  <pageMargins left="0.39370078740157483" right="0" top="0.39370078740157483" bottom="0" header="0.31496062992125984" footer="0.31496062992125984"/>
  <pageSetup paperSize="9" orientation="portrait" verticalDpi="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8"/>
  <sheetViews>
    <sheetView workbookViewId="0">
      <selection activeCell="N18" sqref="N18"/>
    </sheetView>
  </sheetViews>
  <sheetFormatPr defaultRowHeight="12.75" x14ac:dyDescent="0.2"/>
  <cols>
    <col min="11" max="11" width="10.5703125" customWidth="1"/>
  </cols>
  <sheetData>
    <row r="1" spans="2:13" x14ac:dyDescent="0.2">
      <c r="B1" s="282" t="s">
        <v>88</v>
      </c>
      <c r="C1" s="282"/>
      <c r="D1" s="282"/>
      <c r="F1" s="282" t="s">
        <v>89</v>
      </c>
      <c r="G1" s="282"/>
      <c r="H1" s="282"/>
      <c r="K1" s="282" t="s">
        <v>90</v>
      </c>
      <c r="L1" s="282"/>
      <c r="M1" s="282"/>
    </row>
    <row r="2" spans="2:13" x14ac:dyDescent="0.2">
      <c r="B2" t="s">
        <v>1</v>
      </c>
      <c r="F2" t="s">
        <v>1</v>
      </c>
      <c r="K2" t="s">
        <v>1</v>
      </c>
    </row>
    <row r="3" spans="2:13" x14ac:dyDescent="0.2">
      <c r="B3" s="1">
        <v>0.24</v>
      </c>
      <c r="C3" s="1">
        <v>0.14000000000000001</v>
      </c>
      <c r="D3" s="1">
        <v>0.1</v>
      </c>
      <c r="F3" s="1">
        <v>0.24</v>
      </c>
      <c r="G3" s="1">
        <v>0.14000000000000001</v>
      </c>
      <c r="H3" s="1">
        <v>0.1</v>
      </c>
      <c r="K3" s="1">
        <v>0.24</v>
      </c>
      <c r="L3" s="1">
        <v>0.14000000000000001</v>
      </c>
      <c r="M3" s="1">
        <v>0.1</v>
      </c>
    </row>
    <row r="4" spans="2:13" x14ac:dyDescent="0.2">
      <c r="B4" s="2" t="e">
        <f>IF(#REF!=24,#REF!-#REF!,0)</f>
        <v>#REF!</v>
      </c>
      <c r="C4" s="2" t="e">
        <f>IF(#REF!=14,#REF!-#REF!,0)</f>
        <v>#REF!</v>
      </c>
      <c r="D4" s="2" t="e">
        <f>IF(#REF!=10,#REF!-#REF!,0)</f>
        <v>#REF!</v>
      </c>
      <c r="F4" s="2" t="e">
        <f>ROUNDDOWN(IF(#REF!=24,#REF!-(#REF!/(1+#REF!/100)),0),2)</f>
        <v>#REF!</v>
      </c>
      <c r="G4" s="2" t="e">
        <f>ROUNDDOWN(IF(#REF!=14,#REF!-(#REF!/(1+#REF!/100)),0),2)</f>
        <v>#REF!</v>
      </c>
      <c r="H4" s="2" t="e">
        <f>ROUNDDOWN(IF(#REF!=10,#REF!-(#REF!/(1+#REF!/100)),0),2)</f>
        <v>#REF!</v>
      </c>
      <c r="K4" s="2">
        <f>ROUNDDOWN(IF('Bankgirofaktura-kontantbetal.'!$H18=24,'Bankgirofaktura-kontantbetal.'!$J18-'Bankgirofaktura-kontantbetal.'!$I18,0),2)</f>
        <v>24</v>
      </c>
      <c r="L4" s="2">
        <f>ROUNDDOWN(IF('Bankgirofaktura-kontantbetal.'!$H18=14,'Bankgirofaktura-kontantbetal.'!$J18-'Bankgirofaktura-kontantbetal.'!$I18,0),2)</f>
        <v>0</v>
      </c>
      <c r="M4" s="2">
        <f>ROUNDDOWN(IF('Bankgirofaktura-kontantbetal.'!$H18=10,'Bankgirofaktura-kontantbetal.'!$J18-'Bankgirofaktura-kontantbetal.'!$I18,0),2)</f>
        <v>0</v>
      </c>
    </row>
    <row r="5" spans="2:13" x14ac:dyDescent="0.2">
      <c r="B5" s="2" t="e">
        <f>IF(#REF!=24,#REF!-#REF!,0)</f>
        <v>#REF!</v>
      </c>
      <c r="C5" s="2" t="e">
        <f>IF(#REF!=14,#REF!-#REF!,0)</f>
        <v>#REF!</v>
      </c>
      <c r="D5" s="2" t="e">
        <f>IF(#REF!=10,#REF!-#REF!,0)</f>
        <v>#REF!</v>
      </c>
      <c r="F5" s="2" t="e">
        <f>ROUNDDOWN(IF(#REF!=24,#REF!-(#REF!/(1+#REF!/100)),0),2)</f>
        <v>#REF!</v>
      </c>
      <c r="G5" s="2" t="e">
        <f>ROUNDDOWN(IF(#REF!=14,#REF!-(#REF!/(1+#REF!/100)),0),2)</f>
        <v>#REF!</v>
      </c>
      <c r="H5" s="2" t="e">
        <f>ROUNDDOWN(IF(#REF!=10,#REF!-(#REF!/(1+#REF!/100)),0),2)</f>
        <v>#REF!</v>
      </c>
      <c r="K5" s="2">
        <f>ROUNDDOWN(IF('Bankgirofaktura-kontantbetal.'!$H19=24,'Bankgirofaktura-kontantbetal.'!$J19-'Bankgirofaktura-kontantbetal.'!$I19,0),2)</f>
        <v>0</v>
      </c>
      <c r="L5" s="2">
        <f>ROUNDDOWN(IF('Bankgirofaktura-kontantbetal.'!$H19=14,'Bankgirofaktura-kontantbetal.'!$J19-'Bankgirofaktura-kontantbetal.'!$I19,0),2)</f>
        <v>14</v>
      </c>
      <c r="M5" s="2">
        <f>ROUNDDOWN(IF('Bankgirofaktura-kontantbetal.'!$H19=10,'Bankgirofaktura-kontantbetal.'!$J19-'Bankgirofaktura-kontantbetal.'!$I19,0),2)</f>
        <v>0</v>
      </c>
    </row>
    <row r="6" spans="2:13" x14ac:dyDescent="0.2">
      <c r="B6" s="2" t="e">
        <f>IF(#REF!=24,#REF!-#REF!,0)</f>
        <v>#REF!</v>
      </c>
      <c r="C6" s="2" t="e">
        <f>IF(#REF!=14,#REF!-#REF!,0)</f>
        <v>#REF!</v>
      </c>
      <c r="D6" s="2" t="e">
        <f>IF(#REF!=10,#REF!-#REF!,0)</f>
        <v>#REF!</v>
      </c>
      <c r="F6" s="2" t="e">
        <f>ROUNDDOWN(IF(#REF!=24,#REF!-(#REF!/(1+#REF!/100)),0),2)</f>
        <v>#REF!</v>
      </c>
      <c r="G6" s="2" t="e">
        <f>ROUNDDOWN(IF(#REF!=14,#REF!-(#REF!/(1+#REF!/100)),0),2)</f>
        <v>#REF!</v>
      </c>
      <c r="H6" s="2" t="e">
        <f>ROUNDDOWN(IF(#REF!=10,#REF!-(#REF!/(1+#REF!/100)),0),2)</f>
        <v>#REF!</v>
      </c>
      <c r="K6" s="2">
        <f>ROUNDDOWN(IF('Bankgirofaktura-kontantbetal.'!$H20=24,'Bankgirofaktura-kontantbetal.'!$J20-'Bankgirofaktura-kontantbetal.'!$I20,0),2)</f>
        <v>0</v>
      </c>
      <c r="L6" s="2">
        <f>ROUNDDOWN(IF('Bankgirofaktura-kontantbetal.'!$H20=14,'Bankgirofaktura-kontantbetal.'!$J20-'Bankgirofaktura-kontantbetal.'!$I20,0),2)</f>
        <v>0</v>
      </c>
      <c r="M6" s="2">
        <f>ROUNDDOWN(IF('Bankgirofaktura-kontantbetal.'!$H20=10,'Bankgirofaktura-kontantbetal.'!$J20-'Bankgirofaktura-kontantbetal.'!$I20,0),2)</f>
        <v>30</v>
      </c>
    </row>
    <row r="7" spans="2:13" x14ac:dyDescent="0.2">
      <c r="B7" s="2" t="e">
        <f>IF(#REF!=24,#REF!-#REF!,0)</f>
        <v>#REF!</v>
      </c>
      <c r="C7" s="2" t="e">
        <f>IF(#REF!=14,#REF!-#REF!,0)</f>
        <v>#REF!</v>
      </c>
      <c r="D7" s="2" t="e">
        <f>IF(#REF!=10,#REF!-#REF!,0)</f>
        <v>#REF!</v>
      </c>
      <c r="F7" s="2" t="e">
        <f>ROUNDDOWN(IF(#REF!=24,#REF!-(#REF!/(1+#REF!/100)),0),2)</f>
        <v>#REF!</v>
      </c>
      <c r="G7" s="2" t="e">
        <f>ROUNDDOWN(IF(#REF!=14,#REF!-(#REF!/(1+#REF!/100)),0),2)</f>
        <v>#REF!</v>
      </c>
      <c r="H7" s="2" t="e">
        <f>ROUNDDOWN(IF(#REF!=10,#REF!-(#REF!/(1+#REF!/100)),0),2)</f>
        <v>#REF!</v>
      </c>
      <c r="K7" s="2">
        <f>ROUNDDOWN(IF('Bankgirofaktura-kontantbetal.'!$H21=24,'Bankgirofaktura-kontantbetal.'!$J21-'Bankgirofaktura-kontantbetal.'!$I21,0),2)</f>
        <v>0</v>
      </c>
      <c r="L7" s="2">
        <f>ROUNDDOWN(IF('Bankgirofaktura-kontantbetal.'!$H21=14,'Bankgirofaktura-kontantbetal.'!$J21-'Bankgirofaktura-kontantbetal.'!$I21,0),2)</f>
        <v>0</v>
      </c>
      <c r="M7" s="2">
        <f>ROUNDDOWN(IF('Bankgirofaktura-kontantbetal.'!$H21=10,'Bankgirofaktura-kontantbetal.'!$J21-'Bankgirofaktura-kontantbetal.'!$I21,0),2)</f>
        <v>0</v>
      </c>
    </row>
    <row r="8" spans="2:13" x14ac:dyDescent="0.2">
      <c r="B8" s="2" t="e">
        <f>IF(#REF!=24,#REF!-#REF!,0)</f>
        <v>#REF!</v>
      </c>
      <c r="C8" s="2" t="e">
        <f>IF(#REF!=14,#REF!-#REF!,0)</f>
        <v>#REF!</v>
      </c>
      <c r="D8" s="2" t="e">
        <f>IF(#REF!=10,#REF!-#REF!,0)</f>
        <v>#REF!</v>
      </c>
      <c r="F8" s="2" t="e">
        <f>ROUNDDOWN(IF(#REF!=24,#REF!-(#REF!/(1+#REF!/100)),0),2)</f>
        <v>#REF!</v>
      </c>
      <c r="G8" s="2" t="e">
        <f>ROUNDDOWN(IF(#REF!=14,#REF!-(#REF!/(1+#REF!/100)),0),2)</f>
        <v>#REF!</v>
      </c>
      <c r="H8" s="2" t="e">
        <f>ROUNDDOWN(IF(#REF!=10,#REF!-(#REF!/(1+#REF!/100)),0),2)</f>
        <v>#REF!</v>
      </c>
      <c r="K8" s="2">
        <f>ROUNDDOWN(IF('Bankgirofaktura-kontantbetal.'!$H22=24,'Bankgirofaktura-kontantbetal.'!$J22-'Bankgirofaktura-kontantbetal.'!$I22,0),2)</f>
        <v>0</v>
      </c>
      <c r="L8" s="2">
        <f>ROUNDDOWN(IF('Bankgirofaktura-kontantbetal.'!$H22=14,'Bankgirofaktura-kontantbetal.'!$J22-'Bankgirofaktura-kontantbetal.'!$I22,0),2)</f>
        <v>0</v>
      </c>
      <c r="M8" s="2">
        <f>ROUNDDOWN(IF('Bankgirofaktura-kontantbetal.'!$H22=10,'Bankgirofaktura-kontantbetal.'!$J22-'Bankgirofaktura-kontantbetal.'!$I22,0),2)</f>
        <v>0</v>
      </c>
    </row>
    <row r="9" spans="2:13" x14ac:dyDescent="0.2">
      <c r="B9" s="2" t="e">
        <f>IF(#REF!=24,#REF!-#REF!,0)</f>
        <v>#REF!</v>
      </c>
      <c r="C9" s="2" t="e">
        <f>IF(#REF!=14,#REF!-#REF!,0)</f>
        <v>#REF!</v>
      </c>
      <c r="D9" s="2" t="e">
        <f>IF(#REF!=10,#REF!-#REF!,0)</f>
        <v>#REF!</v>
      </c>
      <c r="F9" s="2" t="e">
        <f>ROUNDDOWN(IF(#REF!=24,#REF!-(#REF!/(1+#REF!/100)),0),2)</f>
        <v>#REF!</v>
      </c>
      <c r="G9" s="2" t="e">
        <f>ROUNDDOWN(IF(#REF!=14,#REF!-(#REF!/(1+#REF!/100)),0),2)</f>
        <v>#REF!</v>
      </c>
      <c r="H9" s="2" t="e">
        <f>ROUNDDOWN(IF(#REF!=10,#REF!-(#REF!/(1+#REF!/100)),0),2)</f>
        <v>#REF!</v>
      </c>
      <c r="K9" s="2">
        <f>ROUNDDOWN(IF('Bankgirofaktura-kontantbetal.'!$H23=24,'Bankgirofaktura-kontantbetal.'!$J23-'Bankgirofaktura-kontantbetal.'!$I23,0),2)</f>
        <v>0</v>
      </c>
      <c r="L9" s="2">
        <f>ROUNDDOWN(IF('Bankgirofaktura-kontantbetal.'!$H23=14,'Bankgirofaktura-kontantbetal.'!$J23-'Bankgirofaktura-kontantbetal.'!$I23,0),2)</f>
        <v>0</v>
      </c>
      <c r="M9" s="2">
        <f>ROUNDDOWN(IF('Bankgirofaktura-kontantbetal.'!$H23=10,'Bankgirofaktura-kontantbetal.'!$J23-'Bankgirofaktura-kontantbetal.'!$I23,0),2)</f>
        <v>0</v>
      </c>
    </row>
    <row r="10" spans="2:13" x14ac:dyDescent="0.2">
      <c r="B10" s="2" t="e">
        <f>IF(#REF!=24,#REF!-#REF!,0)</f>
        <v>#REF!</v>
      </c>
      <c r="C10" s="2" t="e">
        <f>IF(#REF!=14,#REF!-#REF!,0)</f>
        <v>#REF!</v>
      </c>
      <c r="D10" s="2" t="e">
        <f>IF(#REF!=10,#REF!-#REF!,0)</f>
        <v>#REF!</v>
      </c>
      <c r="F10" s="2" t="e">
        <f>ROUNDDOWN(IF(#REF!=24,#REF!-(#REF!/(1+#REF!/100)),0),2)</f>
        <v>#REF!</v>
      </c>
      <c r="G10" s="2" t="e">
        <f>ROUNDDOWN(IF(#REF!=14,#REF!-(#REF!/(1+#REF!/100)),0),2)</f>
        <v>#REF!</v>
      </c>
      <c r="H10" s="2" t="e">
        <f>ROUNDDOWN(IF(#REF!=10,#REF!-(#REF!/(1+#REF!/100)),0),2)</f>
        <v>#REF!</v>
      </c>
      <c r="K10" s="2">
        <f>ROUNDDOWN(IF('Bankgirofaktura-kontantbetal.'!$H24=24,'Bankgirofaktura-kontantbetal.'!$J24-'Bankgirofaktura-kontantbetal.'!$I24,0),2)</f>
        <v>0</v>
      </c>
      <c r="L10" s="2">
        <f>ROUNDDOWN(IF('Bankgirofaktura-kontantbetal.'!$H24=14,'Bankgirofaktura-kontantbetal.'!$J24-'Bankgirofaktura-kontantbetal.'!$I24,0),2)</f>
        <v>0</v>
      </c>
      <c r="M10" s="2">
        <f>ROUNDDOWN(IF('Bankgirofaktura-kontantbetal.'!$H24=10,'Bankgirofaktura-kontantbetal.'!$J24-'Bankgirofaktura-kontantbetal.'!$I24,0),2)</f>
        <v>0</v>
      </c>
    </row>
    <row r="11" spans="2:13" x14ac:dyDescent="0.2">
      <c r="B11" s="2" t="e">
        <f>IF(#REF!=24,#REF!-#REF!,0)</f>
        <v>#REF!</v>
      </c>
      <c r="C11" s="2" t="e">
        <f>IF(#REF!=14,#REF!-#REF!,0)</f>
        <v>#REF!</v>
      </c>
      <c r="D11" s="2" t="e">
        <f>IF(#REF!=10,#REF!-#REF!,0)</f>
        <v>#REF!</v>
      </c>
      <c r="F11" s="2" t="e">
        <f>ROUNDDOWN(IF(#REF!=24,#REF!-(#REF!/(1+#REF!/100)),0),2)</f>
        <v>#REF!</v>
      </c>
      <c r="G11" s="2" t="e">
        <f>ROUNDDOWN(IF(#REF!=14,#REF!-(#REF!/(1+#REF!/100)),0),2)</f>
        <v>#REF!</v>
      </c>
      <c r="H11" s="2" t="e">
        <f>ROUNDDOWN(IF(#REF!=10,#REF!-(#REF!/(1+#REF!/100)),0),2)</f>
        <v>#REF!</v>
      </c>
      <c r="K11" s="2">
        <f>ROUNDDOWN(IF('Bankgirofaktura-kontantbetal.'!$H25=24,'Bankgirofaktura-kontantbetal.'!$J25-'Bankgirofaktura-kontantbetal.'!$I25,0),2)</f>
        <v>0</v>
      </c>
      <c r="L11" s="2">
        <f>ROUNDDOWN(IF('Bankgirofaktura-kontantbetal.'!$H25=14,'Bankgirofaktura-kontantbetal.'!$J25-'Bankgirofaktura-kontantbetal.'!$I25,0),2)</f>
        <v>0</v>
      </c>
      <c r="M11" s="2">
        <f>ROUNDDOWN(IF('Bankgirofaktura-kontantbetal.'!$H25=10,'Bankgirofaktura-kontantbetal.'!$J25-'Bankgirofaktura-kontantbetal.'!$I25,0),2)</f>
        <v>0</v>
      </c>
    </row>
    <row r="12" spans="2:13" x14ac:dyDescent="0.2">
      <c r="B12" s="2" t="e">
        <f>IF(#REF!=24,#REF!-#REF!,0)</f>
        <v>#REF!</v>
      </c>
      <c r="C12" s="2" t="e">
        <f>IF(#REF!=14,#REF!-#REF!,0)</f>
        <v>#REF!</v>
      </c>
      <c r="D12" s="2" t="e">
        <f>IF(#REF!=10,#REF!-#REF!,0)</f>
        <v>#REF!</v>
      </c>
      <c r="F12" s="2" t="e">
        <f>ROUNDDOWN(IF(#REF!=24,#REF!-(#REF!/(1+#REF!/100)),0),2)</f>
        <v>#REF!</v>
      </c>
      <c r="G12" s="2" t="e">
        <f>ROUNDDOWN(IF(#REF!=14,#REF!-(#REF!/(1+#REF!/100)),0),2)</f>
        <v>#REF!</v>
      </c>
      <c r="H12" s="2" t="e">
        <f>ROUNDDOWN(IF(#REF!=10,#REF!-(#REF!/(1+#REF!/100)),0),2)</f>
        <v>#REF!</v>
      </c>
      <c r="K12" s="2">
        <f>ROUNDDOWN(IF('Bankgirofaktura-kontantbetal.'!$H26=24,'Bankgirofaktura-kontantbetal.'!$J26-'Bankgirofaktura-kontantbetal.'!$I26,0),2)</f>
        <v>0</v>
      </c>
      <c r="L12" s="2">
        <f>ROUNDDOWN(IF('Bankgirofaktura-kontantbetal.'!$H26=14,'Bankgirofaktura-kontantbetal.'!$J26-'Bankgirofaktura-kontantbetal.'!$I26,0),2)</f>
        <v>0</v>
      </c>
      <c r="M12" s="2">
        <f>ROUNDDOWN(IF('Bankgirofaktura-kontantbetal.'!$H26=10,'Bankgirofaktura-kontantbetal.'!$J26-'Bankgirofaktura-kontantbetal.'!$I26,0),2)</f>
        <v>0</v>
      </c>
    </row>
    <row r="13" spans="2:13" x14ac:dyDescent="0.2">
      <c r="B13" s="2" t="e">
        <f>IF(#REF!=24,#REF!-#REF!,0)</f>
        <v>#REF!</v>
      </c>
      <c r="C13" s="2" t="e">
        <f>IF(#REF!=14,#REF!-#REF!,0)</f>
        <v>#REF!</v>
      </c>
      <c r="D13" s="2" t="e">
        <f>IF(#REF!=10,#REF!-#REF!,0)</f>
        <v>#REF!</v>
      </c>
      <c r="F13" s="2" t="e">
        <f>ROUNDDOWN(IF(#REF!=24,#REF!-(#REF!/(1+#REF!/100)),0),2)</f>
        <v>#REF!</v>
      </c>
      <c r="G13" s="2" t="e">
        <f>ROUNDDOWN(IF(#REF!=14,#REF!-(#REF!/(1+#REF!/100)),0),2)</f>
        <v>#REF!</v>
      </c>
      <c r="H13" s="2" t="e">
        <f>ROUNDDOWN(IF(#REF!=10,#REF!-(#REF!/(1+#REF!/100)),0),2)</f>
        <v>#REF!</v>
      </c>
      <c r="K13" s="2">
        <f>ROUNDDOWN(IF('Bankgirofaktura-kontantbetal.'!$H27=24,'Bankgirofaktura-kontantbetal.'!$J27-'Bankgirofaktura-kontantbetal.'!$I27,0),2)</f>
        <v>0</v>
      </c>
      <c r="L13" s="2">
        <f>ROUNDDOWN(IF('Bankgirofaktura-kontantbetal.'!$H27=14,'Bankgirofaktura-kontantbetal.'!$J27-'Bankgirofaktura-kontantbetal.'!$I27,0),2)</f>
        <v>0</v>
      </c>
      <c r="M13" s="2">
        <f>ROUNDDOWN(IF('Bankgirofaktura-kontantbetal.'!$H27=10,'Bankgirofaktura-kontantbetal.'!$J27-'Bankgirofaktura-kontantbetal.'!$I27,0),2)</f>
        <v>0</v>
      </c>
    </row>
    <row r="14" spans="2:13" x14ac:dyDescent="0.2">
      <c r="B14" s="2" t="e">
        <f>IF(#REF!=24,#REF!-#REF!,0)</f>
        <v>#REF!</v>
      </c>
      <c r="C14" s="2" t="e">
        <f>IF(#REF!=14,#REF!-#REF!,0)</f>
        <v>#REF!</v>
      </c>
      <c r="D14" s="2" t="e">
        <f>IF(#REF!=10,#REF!-#REF!,0)</f>
        <v>#REF!</v>
      </c>
      <c r="F14" s="2" t="e">
        <f>ROUNDDOWN(IF(#REF!=24,#REF!-(#REF!/(1+#REF!/100)),0),2)</f>
        <v>#REF!</v>
      </c>
      <c r="G14" s="2" t="e">
        <f>ROUNDDOWN(IF(#REF!=14,#REF!-(#REF!/(1+#REF!/100)),0),2)</f>
        <v>#REF!</v>
      </c>
      <c r="H14" s="2" t="e">
        <f>ROUNDDOWN(IF(#REF!=10,#REF!-(#REF!/(1+#REF!/100)),0),2)</f>
        <v>#REF!</v>
      </c>
      <c r="K14" s="2"/>
      <c r="L14" s="2"/>
      <c r="M14" s="2"/>
    </row>
    <row r="15" spans="2:13" x14ac:dyDescent="0.2">
      <c r="B15" s="2" t="e">
        <f>IF(#REF!=24,#REF!-#REF!,0)</f>
        <v>#REF!</v>
      </c>
      <c r="C15" s="2" t="e">
        <f>IF(#REF!=14,#REF!-#REF!,0)</f>
        <v>#REF!</v>
      </c>
      <c r="D15" s="2" t="e">
        <f>IF(#REF!=10,#REF!-#REF!,0)</f>
        <v>#REF!</v>
      </c>
      <c r="F15" s="2" t="e">
        <f>ROUNDDOWN(IF(#REF!=24,#REF!-(#REF!/(1+#REF!/100)),0),2)</f>
        <v>#REF!</v>
      </c>
      <c r="G15" s="2" t="e">
        <f>ROUNDDOWN(IF(#REF!=14,#REF!-(#REF!/(1+#REF!/100)),0),2)</f>
        <v>#REF!</v>
      </c>
      <c r="H15" s="2" t="e">
        <f>ROUNDDOWN(IF(#REF!=10,#REF!-(#REF!/(1+#REF!/100)),0),2)</f>
        <v>#REF!</v>
      </c>
      <c r="K15" s="2"/>
      <c r="L15" s="2"/>
      <c r="M15" s="2"/>
    </row>
    <row r="16" spans="2:13" x14ac:dyDescent="0.2">
      <c r="B16" s="2" t="e">
        <f>IF(#REF!=24,#REF!-#REF!,0)</f>
        <v>#REF!</v>
      </c>
      <c r="C16" s="2" t="e">
        <f>IF(#REF!=14,#REF!-#REF!,0)</f>
        <v>#REF!</v>
      </c>
      <c r="D16" s="2" t="e">
        <f>IF(#REF!=10,#REF!-#REF!,0)</f>
        <v>#REF!</v>
      </c>
      <c r="F16" s="2" t="e">
        <f>ROUNDDOWN(IF(#REF!=24,#REF!-(#REF!/(1+#REF!/100)),0),2)</f>
        <v>#REF!</v>
      </c>
      <c r="G16" s="2" t="e">
        <f>ROUNDDOWN(IF(#REF!=14,#REF!-(#REF!/(1+#REF!/100)),0),2)</f>
        <v>#REF!</v>
      </c>
      <c r="H16" s="2" t="e">
        <f>ROUNDDOWN(IF(#REF!=10,#REF!-(#REF!/(1+#REF!/100)),0),2)</f>
        <v>#REF!</v>
      </c>
      <c r="K16" s="2"/>
      <c r="L16" s="2"/>
      <c r="M16" s="2"/>
    </row>
    <row r="17" spans="2:13" x14ac:dyDescent="0.2">
      <c r="B17" s="2" t="e">
        <f>IF(#REF!=24,#REF!-#REF!,0)</f>
        <v>#REF!</v>
      </c>
      <c r="C17" s="2" t="e">
        <f>IF(#REF!=14,#REF!-#REF!,0)</f>
        <v>#REF!</v>
      </c>
      <c r="D17" s="2" t="e">
        <f>IF(#REF!=10,#REF!-#REF!,0)</f>
        <v>#REF!</v>
      </c>
      <c r="F17" s="2" t="e">
        <f>ROUNDDOWN(IF(#REF!=24,#REF!-(#REF!/(1+#REF!/100)),0),2)</f>
        <v>#REF!</v>
      </c>
      <c r="G17" s="2" t="e">
        <f>ROUNDDOWN(IF(#REF!=14,#REF!-(#REF!/(1+#REF!/100)),0),2)</f>
        <v>#REF!</v>
      </c>
      <c r="H17" s="2" t="e">
        <f>ROUNDDOWN(IF(#REF!=10,#REF!-(#REF!/(1+#REF!/100)),0),2)</f>
        <v>#REF!</v>
      </c>
      <c r="K17" s="2"/>
      <c r="L17" s="2"/>
      <c r="M17" s="2"/>
    </row>
    <row r="18" spans="2:13" x14ac:dyDescent="0.2">
      <c r="B18" s="2" t="e">
        <f>IF(#REF!=24,#REF!-#REF!,0)</f>
        <v>#REF!</v>
      </c>
      <c r="C18" s="2" t="e">
        <f>IF(#REF!=14,#REF!-#REF!,0)</f>
        <v>#REF!</v>
      </c>
      <c r="D18" s="2" t="e">
        <f>IF(#REF!=10,#REF!-#REF!,0)</f>
        <v>#REF!</v>
      </c>
      <c r="F18" s="2" t="e">
        <f>ROUNDDOWN(IF(#REF!=24,#REF!-(#REF!/(1+#REF!/100)),0),2)</f>
        <v>#REF!</v>
      </c>
      <c r="G18" s="2" t="e">
        <f>ROUNDDOWN(IF(#REF!=14,#REF!-(#REF!/(1+#REF!/100)),0),2)</f>
        <v>#REF!</v>
      </c>
      <c r="H18" s="2" t="e">
        <f>ROUNDDOWN(IF(#REF!=10,#REF!-(#REF!/(1+#REF!/100)),0),2)</f>
        <v>#REF!</v>
      </c>
      <c r="K18" s="2"/>
      <c r="L18" s="2"/>
      <c r="M18" s="2"/>
    </row>
    <row r="19" spans="2:13" x14ac:dyDescent="0.2">
      <c r="B19" s="2" t="e">
        <f>IF(#REF!=24,#REF!-#REF!,0)</f>
        <v>#REF!</v>
      </c>
      <c r="C19" s="2" t="e">
        <f>IF(#REF!=14,#REF!-#REF!,0)</f>
        <v>#REF!</v>
      </c>
      <c r="D19" s="2" t="e">
        <f>IF(#REF!=10,#REF!-#REF!,0)</f>
        <v>#REF!</v>
      </c>
      <c r="F19" s="2" t="e">
        <f>ROUNDDOWN(IF(#REF!=24,#REF!-(#REF!/(1+#REF!/100)),0),2)</f>
        <v>#REF!</v>
      </c>
      <c r="G19" s="2" t="e">
        <f>ROUNDDOWN(IF(#REF!=14,#REF!-(#REF!/(1+#REF!/100)),0),2)</f>
        <v>#REF!</v>
      </c>
      <c r="H19" s="2" t="e">
        <f>ROUNDDOWN(IF(#REF!=10,#REF!-(#REF!/(1+#REF!/100)),0),2)</f>
        <v>#REF!</v>
      </c>
      <c r="K19" s="2"/>
      <c r="L19" s="2"/>
      <c r="M19" s="2"/>
    </row>
    <row r="20" spans="2:13" x14ac:dyDescent="0.2">
      <c r="B20" s="7" t="e">
        <f>SUM(B4:B19)</f>
        <v>#REF!</v>
      </c>
      <c r="C20" s="7" t="e">
        <f>SUM(C4:C19)</f>
        <v>#REF!</v>
      </c>
      <c r="D20" s="7" t="e">
        <f>SUM(D4:D19)</f>
        <v>#REF!</v>
      </c>
      <c r="F20" s="2" t="e">
        <f>ROUNDDOWN(IF(#REF!=24,#REF!-(#REF!/(1+#REF!/100)),0),2)</f>
        <v>#REF!</v>
      </c>
      <c r="G20" s="2" t="e">
        <f>ROUNDDOWN(IF(#REF!=14,#REF!-(#REF!/(1+#REF!/100)),0),2)</f>
        <v>#REF!</v>
      </c>
      <c r="H20" s="2" t="e">
        <f>ROUNDDOWN(IF(#REF!=10,#REF!-(#REF!/(1+#REF!/100)),0),2)</f>
        <v>#REF!</v>
      </c>
      <c r="K20" s="2"/>
      <c r="L20" s="2"/>
      <c r="M20" s="2"/>
    </row>
    <row r="21" spans="2:13" x14ac:dyDescent="0.2">
      <c r="F21" s="2" t="e">
        <f>ROUNDDOWN(IF(#REF!=24,#REF!-(#REF!/(1+#REF!/100)),0),2)</f>
        <v>#REF!</v>
      </c>
      <c r="G21" s="2" t="e">
        <f>ROUNDDOWN(IF(#REF!=14,#REF!-(#REF!/(1+#REF!/100)),0),2)</f>
        <v>#REF!</v>
      </c>
      <c r="H21" s="2" t="e">
        <f>ROUNDDOWN(IF(#REF!=10,#REF!-(#REF!/(1+#REF!/100)),0),2)</f>
        <v>#REF!</v>
      </c>
      <c r="K21" s="7">
        <f>SUM(K4:K20)</f>
        <v>24</v>
      </c>
      <c r="L21" s="7">
        <f>SUM(L4:L20)</f>
        <v>14</v>
      </c>
      <c r="M21" s="7">
        <f>SUM(M4:M20)</f>
        <v>30</v>
      </c>
    </row>
    <row r="22" spans="2:13" x14ac:dyDescent="0.2">
      <c r="E22" s="9" t="e">
        <f>SUM(B20:D20)</f>
        <v>#REF!</v>
      </c>
      <c r="F22" s="2" t="e">
        <f>ROUNDDOWN(IF(#REF!=24,#REF!-(#REF!/(1+#REF!/100)),0),2)</f>
        <v>#REF!</v>
      </c>
      <c r="G22" s="2" t="e">
        <f>ROUNDDOWN(IF(#REF!=14,#REF!-(#REF!/(1+#REF!/100)),0),2)</f>
        <v>#REF!</v>
      </c>
      <c r="H22" s="2" t="e">
        <f>ROUNDDOWN(IF(#REF!=10,#REF!-(#REF!/(1+#REF!/100)),0),2)</f>
        <v>#REF!</v>
      </c>
    </row>
    <row r="23" spans="2:13" x14ac:dyDescent="0.2">
      <c r="F23" s="2" t="e">
        <f>ROUNDDOWN(IF(#REF!=24,#REF!-(#REF!/(1+#REF!/100)),0),2)</f>
        <v>#REF!</v>
      </c>
      <c r="G23" s="2" t="e">
        <f>ROUNDDOWN(IF(#REF!=14,#REF!-(#REF!/(1+#REF!/100)),0),2)</f>
        <v>#REF!</v>
      </c>
      <c r="H23" s="2" t="e">
        <f>ROUNDDOWN(IF(#REF!=10,#REF!-(#REF!/(1+#REF!/100)),0),2)</f>
        <v>#REF!</v>
      </c>
    </row>
    <row r="24" spans="2:13" x14ac:dyDescent="0.2">
      <c r="F24" s="2" t="e">
        <f>ROUNDDOWN(IF(#REF!=24,#REF!-(#REF!/(1+#REF!/100)),0),2)</f>
        <v>#REF!</v>
      </c>
      <c r="G24" s="2" t="e">
        <f>ROUNDDOWN(IF(#REF!=14,#REF!-(#REF!/(1+#REF!/100)),0),2)</f>
        <v>#REF!</v>
      </c>
      <c r="H24" s="2" t="e">
        <f>ROUNDDOWN(IF(#REF!=10,#REF!-(#REF!/(1+#REF!/100)),0),2)</f>
        <v>#REF!</v>
      </c>
    </row>
    <row r="25" spans="2:13" x14ac:dyDescent="0.2">
      <c r="F25" s="2" t="e">
        <f>ROUNDDOWN(IF(#REF!=24,#REF!-(#REF!/(1+#REF!/100)),0),2)</f>
        <v>#REF!</v>
      </c>
      <c r="G25" s="2" t="e">
        <f>ROUNDDOWN(IF(#REF!=14,#REF!-(#REF!/(1+#REF!/100)),0),2)</f>
        <v>#REF!</v>
      </c>
      <c r="H25" s="2" t="e">
        <f>ROUNDDOWN(IF(#REF!=10,#REF!-(#REF!/(1+#REF!/100)),0),2)</f>
        <v>#REF!</v>
      </c>
    </row>
    <row r="26" spans="2:13" x14ac:dyDescent="0.2">
      <c r="F26" s="2" t="e">
        <f>ROUNDDOWN(IF(#REF!=24,#REF!-(#REF!/(1+#REF!/100)),0),2)</f>
        <v>#REF!</v>
      </c>
      <c r="G26" s="2" t="e">
        <f>ROUNDDOWN(IF(#REF!=14,#REF!-(#REF!/(1+#REF!/100)),0),2)</f>
        <v>#REF!</v>
      </c>
      <c r="H26" s="2" t="e">
        <f>ROUNDDOWN(IF(#REF!=10,#REF!-(#REF!/(1+#REF!/100)),0),2)</f>
        <v>#REF!</v>
      </c>
    </row>
    <row r="27" spans="2:13" x14ac:dyDescent="0.2">
      <c r="F27" s="2" t="e">
        <f>ROUNDDOWN(IF(#REF!=24,#REF!-(#REF!/(1+#REF!/100)),0),2)</f>
        <v>#REF!</v>
      </c>
      <c r="G27" s="2" t="e">
        <f>ROUNDDOWN(IF(#REF!=14,#REF!-(#REF!/(1+#REF!/100)),0),2)</f>
        <v>#REF!</v>
      </c>
      <c r="H27" s="2" t="e">
        <f>ROUNDDOWN(IF(#REF!=10,#REF!-(#REF!/(1+#REF!/100)),0),2)</f>
        <v>#REF!</v>
      </c>
    </row>
    <row r="28" spans="2:13" x14ac:dyDescent="0.2">
      <c r="F28" s="7" t="e">
        <f>SUM(F4:F27)</f>
        <v>#REF!</v>
      </c>
      <c r="G28" s="7" t="e">
        <f>SUM(G4:G27)</f>
        <v>#REF!</v>
      </c>
      <c r="H28" s="7" t="e">
        <f>SUM(H4:H27)</f>
        <v>#REF!</v>
      </c>
      <c r="I28" s="9" t="e">
        <f>SUM(F28:H28)</f>
        <v>#REF!</v>
      </c>
    </row>
  </sheetData>
  <sheetProtection password="9675" sheet="1" objects="1" scenarios="1" selectLockedCells="1" selectUnlockedCells="1"/>
  <mergeCells count="3">
    <mergeCell ref="B1:D1"/>
    <mergeCell ref="F1:H1"/>
    <mergeCell ref="K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S62"/>
  <sheetViews>
    <sheetView showGridLines="0" showZeros="0" tabSelected="1" defaultGridColor="0" colorId="23" zoomScaleNormal="100" workbookViewId="0">
      <selection activeCell="B3" sqref="B3:E4"/>
    </sheetView>
  </sheetViews>
  <sheetFormatPr defaultRowHeight="12.75" x14ac:dyDescent="0.2"/>
  <cols>
    <col min="2" max="2" width="10.42578125" customWidth="1"/>
    <col min="3" max="3" width="11.42578125" customWidth="1"/>
    <col min="4" max="4" width="10.28515625" customWidth="1"/>
    <col min="5" max="5" width="9.140625" customWidth="1"/>
    <col min="6" max="6" width="5.85546875" customWidth="1"/>
    <col min="7" max="7" width="10" customWidth="1"/>
    <col min="8" max="8" width="9" customWidth="1"/>
    <col min="9" max="9" width="11.140625" customWidth="1"/>
    <col min="10" max="10" width="4.7109375" customWidth="1"/>
    <col min="11" max="11" width="8.7109375" customWidth="1"/>
  </cols>
  <sheetData>
    <row r="1" spans="2:17" ht="18" customHeight="1" x14ac:dyDescent="0.2"/>
    <row r="2" spans="2:17" x14ac:dyDescent="0.2">
      <c r="B2" s="6" t="s">
        <v>114</v>
      </c>
      <c r="C2" s="6"/>
      <c r="D2" s="31"/>
      <c r="E2" s="31"/>
      <c r="F2" s="31"/>
      <c r="G2" s="31"/>
      <c r="H2" s="31"/>
      <c r="I2" s="31"/>
      <c r="J2" s="31"/>
      <c r="K2" s="31"/>
    </row>
    <row r="3" spans="2:17" ht="18" x14ac:dyDescent="0.25">
      <c r="B3" s="287" t="s">
        <v>82</v>
      </c>
      <c r="C3" s="287"/>
      <c r="D3" s="288"/>
      <c r="E3" s="288"/>
      <c r="F3" s="31"/>
      <c r="G3" s="289"/>
      <c r="H3" s="219"/>
      <c r="I3" s="219"/>
      <c r="J3" s="219"/>
      <c r="K3" s="219"/>
      <c r="M3" s="99"/>
      <c r="N3" s="102"/>
      <c r="O3" s="102"/>
      <c r="P3" s="102"/>
      <c r="Q3" s="102"/>
    </row>
    <row r="4" spans="2:17" ht="18" x14ac:dyDescent="0.25">
      <c r="B4" s="288"/>
      <c r="C4" s="288"/>
      <c r="D4" s="288"/>
      <c r="E4" s="288"/>
      <c r="F4" s="31"/>
      <c r="G4" s="89"/>
      <c r="H4" s="31"/>
      <c r="I4" s="31"/>
      <c r="J4" s="31"/>
      <c r="K4" s="90"/>
      <c r="M4" s="99"/>
      <c r="N4" s="100"/>
      <c r="O4" s="100"/>
      <c r="P4" s="100"/>
      <c r="Q4" s="102"/>
    </row>
    <row r="5" spans="2:17" ht="15" thickBo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M5" s="99" t="s">
        <v>0</v>
      </c>
      <c r="N5" s="100"/>
      <c r="O5" s="100"/>
      <c r="P5" s="100"/>
      <c r="Q5" s="102"/>
    </row>
    <row r="6" spans="2:17" ht="15" thickTop="1" x14ac:dyDescent="0.2">
      <c r="B6" s="85" t="s">
        <v>9</v>
      </c>
      <c r="C6" s="91"/>
      <c r="D6" s="86"/>
      <c r="E6" s="87"/>
      <c r="F6" s="6"/>
      <c r="G6" s="352" t="s">
        <v>17</v>
      </c>
      <c r="H6" s="353"/>
      <c r="I6" s="223" t="s">
        <v>94</v>
      </c>
      <c r="J6" s="224"/>
      <c r="K6" s="225"/>
      <c r="M6" s="100"/>
      <c r="N6" s="100"/>
      <c r="O6" s="100"/>
      <c r="P6" s="100"/>
      <c r="Q6" s="102"/>
    </row>
    <row r="7" spans="2:17" ht="15" customHeight="1" x14ac:dyDescent="0.2">
      <c r="B7" s="175" t="s">
        <v>111</v>
      </c>
      <c r="C7" s="176"/>
      <c r="D7" s="176"/>
      <c r="E7" s="177"/>
      <c r="F7" s="88"/>
      <c r="G7" s="290" t="s">
        <v>10</v>
      </c>
      <c r="H7" s="291"/>
      <c r="I7" s="228"/>
      <c r="J7" s="229"/>
      <c r="K7" s="230"/>
      <c r="M7" s="100"/>
      <c r="N7" s="100"/>
      <c r="O7" s="100"/>
      <c r="P7" s="100"/>
      <c r="Q7" s="102"/>
    </row>
    <row r="8" spans="2:17" ht="13.5" customHeight="1" x14ac:dyDescent="0.2">
      <c r="B8" s="292"/>
      <c r="C8" s="293"/>
      <c r="D8" s="293"/>
      <c r="E8" s="294"/>
      <c r="F8" s="88"/>
      <c r="G8" s="352" t="s">
        <v>11</v>
      </c>
      <c r="H8" s="353"/>
      <c r="I8" s="228"/>
      <c r="J8" s="229"/>
      <c r="K8" s="230"/>
      <c r="M8" s="100"/>
      <c r="N8" s="100"/>
      <c r="O8" s="100"/>
      <c r="P8" s="100"/>
      <c r="Q8" s="102"/>
    </row>
    <row r="9" spans="2:17" ht="15" x14ac:dyDescent="0.2">
      <c r="B9" s="182" t="s">
        <v>112</v>
      </c>
      <c r="C9" s="183"/>
      <c r="D9" s="183"/>
      <c r="E9" s="184"/>
      <c r="F9" s="88"/>
      <c r="G9" s="352" t="s">
        <v>13</v>
      </c>
      <c r="H9" s="353"/>
      <c r="I9" s="179"/>
      <c r="J9" s="180"/>
      <c r="K9" s="181"/>
      <c r="M9" s="102"/>
      <c r="N9" s="102"/>
      <c r="O9" s="102"/>
      <c r="P9" s="102"/>
      <c r="Q9" s="102"/>
    </row>
    <row r="10" spans="2:17" ht="15" x14ac:dyDescent="0.2">
      <c r="B10" s="182" t="s">
        <v>113</v>
      </c>
      <c r="C10" s="183"/>
      <c r="D10" s="183"/>
      <c r="E10" s="184"/>
      <c r="F10" s="88"/>
      <c r="G10" s="352" t="s">
        <v>16</v>
      </c>
      <c r="H10" s="353"/>
      <c r="I10" s="239">
        <v>9.5000000000000001E-2</v>
      </c>
      <c r="J10" s="240"/>
      <c r="K10" s="241"/>
    </row>
    <row r="11" spans="2:17" ht="13.5" thickBot="1" x14ac:dyDescent="0.25">
      <c r="B11" s="231"/>
      <c r="C11" s="232"/>
      <c r="D11" s="232"/>
      <c r="E11" s="233"/>
      <c r="F11" s="92"/>
      <c r="G11" s="352" t="s">
        <v>93</v>
      </c>
      <c r="H11" s="353"/>
      <c r="I11" s="228" t="s">
        <v>72</v>
      </c>
      <c r="J11" s="229"/>
      <c r="K11" s="230"/>
    </row>
    <row r="12" spans="2:17" ht="13.5" thickTop="1" x14ac:dyDescent="0.2">
      <c r="B12" s="31"/>
      <c r="C12" s="31"/>
      <c r="D12" s="31"/>
      <c r="E12" s="31"/>
      <c r="F12" s="31"/>
      <c r="G12" s="295"/>
      <c r="H12" s="219"/>
      <c r="I12" s="296"/>
      <c r="J12" s="296"/>
      <c r="K12" s="296"/>
    </row>
    <row r="13" spans="2:17" x14ac:dyDescent="0.2">
      <c r="B13" s="31"/>
      <c r="C13" s="31"/>
      <c r="D13" s="31"/>
      <c r="E13" s="31"/>
      <c r="F13" s="31"/>
      <c r="G13" s="14"/>
      <c r="H13" s="31"/>
      <c r="I13" s="93"/>
      <c r="J13" s="93"/>
      <c r="K13" s="94"/>
    </row>
    <row r="14" spans="2:17" x14ac:dyDescent="0.2">
      <c r="B14" s="53" t="s">
        <v>56</v>
      </c>
      <c r="C14" s="54"/>
      <c r="D14" s="55"/>
      <c r="E14" s="55"/>
      <c r="F14" s="55"/>
      <c r="G14" s="54"/>
      <c r="H14" s="54"/>
      <c r="I14" s="56"/>
      <c r="J14" s="57"/>
      <c r="K14" s="58"/>
    </row>
    <row r="15" spans="2:17" x14ac:dyDescent="0.2">
      <c r="B15" s="63" t="s">
        <v>102</v>
      </c>
      <c r="C15" s="59"/>
      <c r="D15" s="59"/>
      <c r="E15" s="59"/>
      <c r="F15" s="59"/>
      <c r="G15" s="59"/>
      <c r="H15" s="59"/>
      <c r="I15" s="59"/>
      <c r="J15" s="59"/>
      <c r="K15" s="60"/>
    </row>
    <row r="16" spans="2:17" x14ac:dyDescent="0.2">
      <c r="B16" s="63" t="s">
        <v>101</v>
      </c>
      <c r="C16" s="59"/>
      <c r="D16" s="59"/>
      <c r="E16" s="59"/>
      <c r="F16" s="59"/>
      <c r="G16" s="59"/>
      <c r="H16" s="59"/>
      <c r="I16" s="59"/>
      <c r="J16" s="59"/>
      <c r="K16" s="60"/>
    </row>
    <row r="17" spans="2:19" x14ac:dyDescent="0.2">
      <c r="B17" s="63"/>
      <c r="C17" s="59"/>
      <c r="D17" s="59"/>
      <c r="E17" s="59"/>
      <c r="F17" s="59"/>
      <c r="G17" s="59"/>
      <c r="H17" s="59"/>
      <c r="I17" s="59"/>
      <c r="J17" s="59"/>
      <c r="K17" s="60"/>
    </row>
    <row r="18" spans="2:19" x14ac:dyDescent="0.2">
      <c r="B18" s="64"/>
      <c r="C18" s="61"/>
      <c r="D18" s="61"/>
      <c r="E18" s="61"/>
      <c r="F18" s="61"/>
      <c r="G18" s="61"/>
      <c r="H18" s="61"/>
      <c r="I18" s="61"/>
      <c r="J18" s="61"/>
      <c r="K18" s="62"/>
    </row>
    <row r="19" spans="2:19" ht="6" customHeight="1" x14ac:dyDescent="0.2">
      <c r="B19" s="131"/>
      <c r="C19" s="131"/>
      <c r="D19" s="131"/>
      <c r="E19" s="131"/>
      <c r="F19" s="131"/>
      <c r="G19" s="131"/>
      <c r="H19" s="131"/>
      <c r="I19" s="131"/>
      <c r="J19" s="131"/>
      <c r="K19" s="131"/>
    </row>
    <row r="20" spans="2:19" x14ac:dyDescent="0.2">
      <c r="B20" s="142" t="s">
        <v>70</v>
      </c>
      <c r="C20" s="143"/>
      <c r="D20" s="144"/>
      <c r="E20" s="144"/>
      <c r="F20" s="144"/>
      <c r="G20" s="145" t="s">
        <v>57</v>
      </c>
      <c r="H20" s="144"/>
      <c r="I20" s="146" t="s">
        <v>6</v>
      </c>
      <c r="J20" s="283" t="s">
        <v>58</v>
      </c>
      <c r="K20" s="284"/>
    </row>
    <row r="21" spans="2:19" x14ac:dyDescent="0.2">
      <c r="B21" s="300" t="s">
        <v>59</v>
      </c>
      <c r="C21" s="301"/>
      <c r="D21" s="297" t="s">
        <v>108</v>
      </c>
      <c r="E21" s="298"/>
      <c r="F21" s="299"/>
      <c r="G21" s="300" t="s">
        <v>62</v>
      </c>
      <c r="H21" s="302"/>
      <c r="I21" s="154">
        <v>400</v>
      </c>
      <c r="J21" s="285" t="s">
        <v>94</v>
      </c>
      <c r="K21" s="286"/>
    </row>
    <row r="22" spans="2:19" x14ac:dyDescent="0.2">
      <c r="B22" s="300" t="s">
        <v>87</v>
      </c>
      <c r="C22" s="301"/>
      <c r="D22" s="297" t="s">
        <v>109</v>
      </c>
      <c r="E22" s="298"/>
      <c r="F22" s="299"/>
      <c r="G22" s="300" t="s">
        <v>63</v>
      </c>
      <c r="H22" s="301"/>
      <c r="I22" s="154">
        <v>1777</v>
      </c>
      <c r="J22" s="297" t="s">
        <v>97</v>
      </c>
      <c r="K22" s="299"/>
    </row>
    <row r="23" spans="2:19" x14ac:dyDescent="0.2">
      <c r="B23" s="300" t="s">
        <v>60</v>
      </c>
      <c r="C23" s="301"/>
      <c r="D23" s="297" t="s">
        <v>95</v>
      </c>
      <c r="E23" s="298"/>
      <c r="F23" s="299"/>
      <c r="G23" s="300" t="s">
        <v>83</v>
      </c>
      <c r="H23" s="301"/>
      <c r="I23" s="154">
        <v>1829</v>
      </c>
      <c r="J23" s="297" t="s">
        <v>96</v>
      </c>
      <c r="K23" s="299"/>
    </row>
    <row r="24" spans="2:19" x14ac:dyDescent="0.2">
      <c r="B24" s="300" t="s">
        <v>61</v>
      </c>
      <c r="C24" s="301"/>
      <c r="D24" s="297" t="s">
        <v>110</v>
      </c>
      <c r="E24" s="298"/>
      <c r="F24" s="299"/>
      <c r="G24" s="17" t="s">
        <v>84</v>
      </c>
      <c r="H24" s="16"/>
      <c r="I24" s="155">
        <f>IF(I23=0,0,I21*I23/I22)</f>
        <v>411.70512099043333</v>
      </c>
      <c r="J24" s="297" t="s">
        <v>103</v>
      </c>
      <c r="K24" s="299"/>
    </row>
    <row r="25" spans="2:19" ht="6" customHeight="1" thickBot="1" x14ac:dyDescent="0.25">
      <c r="B25" s="95"/>
      <c r="C25" s="95"/>
      <c r="D25" s="95" t="s">
        <v>0</v>
      </c>
      <c r="E25" s="95"/>
      <c r="F25" s="96"/>
      <c r="G25" s="96"/>
      <c r="H25" s="96"/>
      <c r="I25" s="96"/>
      <c r="J25" s="96"/>
      <c r="K25" s="96"/>
    </row>
    <row r="26" spans="2:19" ht="17.25" customHeight="1" x14ac:dyDescent="0.2">
      <c r="B26" s="303" t="s">
        <v>64</v>
      </c>
      <c r="C26" s="304"/>
      <c r="D26" s="305"/>
      <c r="E26" s="319" t="s">
        <v>65</v>
      </c>
      <c r="F26" s="321" t="s">
        <v>54</v>
      </c>
      <c r="G26" s="321" t="s">
        <v>66</v>
      </c>
      <c r="H26" s="321" t="s">
        <v>67</v>
      </c>
      <c r="I26" s="147" t="s">
        <v>68</v>
      </c>
      <c r="J26" s="319" t="s">
        <v>25</v>
      </c>
      <c r="K26" s="354"/>
    </row>
    <row r="27" spans="2:19" ht="17.25" customHeight="1" thickBot="1" x14ac:dyDescent="0.25">
      <c r="B27" s="306"/>
      <c r="C27" s="307"/>
      <c r="D27" s="307"/>
      <c r="E27" s="320"/>
      <c r="F27" s="322"/>
      <c r="G27" s="322"/>
      <c r="H27" s="322"/>
      <c r="I27" s="148" t="s">
        <v>92</v>
      </c>
      <c r="J27" s="355" t="s">
        <v>69</v>
      </c>
      <c r="K27" s="356"/>
      <c r="S27" s="13" t="s">
        <v>7</v>
      </c>
    </row>
    <row r="28" spans="2:19" x14ac:dyDescent="0.2">
      <c r="B28" s="324" t="s">
        <v>103</v>
      </c>
      <c r="C28" s="325"/>
      <c r="D28" s="325"/>
      <c r="E28" s="149" t="s">
        <v>98</v>
      </c>
      <c r="F28" s="23" t="s">
        <v>3</v>
      </c>
      <c r="G28" s="156">
        <v>411.71</v>
      </c>
      <c r="H28" s="12">
        <v>2</v>
      </c>
      <c r="I28" s="156">
        <v>17</v>
      </c>
      <c r="J28" s="357">
        <f t="shared" ref="J28:J40" si="0">F28*G28+H28*I28</f>
        <v>445.71</v>
      </c>
      <c r="K28" s="358"/>
    </row>
    <row r="29" spans="2:19" x14ac:dyDescent="0.2">
      <c r="B29" s="310" t="s">
        <v>104</v>
      </c>
      <c r="C29" s="311"/>
      <c r="D29" s="311"/>
      <c r="E29" s="149" t="s">
        <v>99</v>
      </c>
      <c r="F29" s="11">
        <v>1</v>
      </c>
      <c r="G29" s="156">
        <f>IF(F29=0,0,G28)</f>
        <v>411.71</v>
      </c>
      <c r="H29" s="12">
        <v>2</v>
      </c>
      <c r="I29" s="156">
        <f>IF(H29=0,0,I28)</f>
        <v>17</v>
      </c>
      <c r="J29" s="308">
        <f t="shared" si="0"/>
        <v>445.71</v>
      </c>
      <c r="K29" s="309"/>
    </row>
    <row r="30" spans="2:19" x14ac:dyDescent="0.2">
      <c r="B30" s="310" t="s">
        <v>105</v>
      </c>
      <c r="C30" s="311"/>
      <c r="D30" s="311"/>
      <c r="E30" s="149" t="s">
        <v>100</v>
      </c>
      <c r="F30" s="11">
        <v>1</v>
      </c>
      <c r="G30" s="156">
        <f>IF(F30=0,0,G29)</f>
        <v>411.71</v>
      </c>
      <c r="H30" s="12">
        <v>2</v>
      </c>
      <c r="I30" s="156">
        <f>IF(H30=0,0,I29)</f>
        <v>17</v>
      </c>
      <c r="J30" s="308">
        <f t="shared" si="0"/>
        <v>445.71</v>
      </c>
      <c r="K30" s="309"/>
    </row>
    <row r="31" spans="2:19" x14ac:dyDescent="0.2">
      <c r="B31" s="310"/>
      <c r="C31" s="311"/>
      <c r="D31" s="311"/>
      <c r="E31" s="149"/>
      <c r="F31" s="11"/>
      <c r="G31" s="156">
        <f t="shared" ref="G31:G40" si="1">IF(F31=0,0,G30)</f>
        <v>0</v>
      </c>
      <c r="H31" s="12"/>
      <c r="I31" s="156">
        <f t="shared" ref="I31:I40" si="2">IF(H31=0,0,I30)</f>
        <v>0</v>
      </c>
      <c r="J31" s="308">
        <f t="shared" si="0"/>
        <v>0</v>
      </c>
      <c r="K31" s="309"/>
    </row>
    <row r="32" spans="2:19" x14ac:dyDescent="0.2">
      <c r="B32" s="310"/>
      <c r="C32" s="311"/>
      <c r="D32" s="311"/>
      <c r="E32" s="149"/>
      <c r="F32" s="11"/>
      <c r="G32" s="156">
        <f t="shared" si="1"/>
        <v>0</v>
      </c>
      <c r="H32" s="12"/>
      <c r="I32" s="156">
        <f t="shared" si="2"/>
        <v>0</v>
      </c>
      <c r="J32" s="308">
        <f t="shared" si="0"/>
        <v>0</v>
      </c>
      <c r="K32" s="309"/>
    </row>
    <row r="33" spans="2:11" x14ac:dyDescent="0.2">
      <c r="B33" s="310"/>
      <c r="C33" s="311"/>
      <c r="D33" s="311"/>
      <c r="E33" s="149"/>
      <c r="F33" s="11"/>
      <c r="G33" s="156">
        <f t="shared" si="1"/>
        <v>0</v>
      </c>
      <c r="H33" s="12"/>
      <c r="I33" s="156">
        <f t="shared" si="2"/>
        <v>0</v>
      </c>
      <c r="J33" s="308">
        <f t="shared" si="0"/>
        <v>0</v>
      </c>
      <c r="K33" s="309"/>
    </row>
    <row r="34" spans="2:11" x14ac:dyDescent="0.2">
      <c r="B34" s="310"/>
      <c r="C34" s="311"/>
      <c r="D34" s="311"/>
      <c r="E34" s="149"/>
      <c r="F34" s="11"/>
      <c r="G34" s="156">
        <f t="shared" si="1"/>
        <v>0</v>
      </c>
      <c r="H34" s="12"/>
      <c r="I34" s="156">
        <f t="shared" si="2"/>
        <v>0</v>
      </c>
      <c r="J34" s="308">
        <f t="shared" si="0"/>
        <v>0</v>
      </c>
      <c r="K34" s="309"/>
    </row>
    <row r="35" spans="2:11" x14ac:dyDescent="0.2">
      <c r="B35" s="310"/>
      <c r="C35" s="311"/>
      <c r="D35" s="311"/>
      <c r="E35" s="149"/>
      <c r="F35" s="11"/>
      <c r="G35" s="156">
        <f t="shared" si="1"/>
        <v>0</v>
      </c>
      <c r="H35" s="12"/>
      <c r="I35" s="156">
        <f t="shared" si="2"/>
        <v>0</v>
      </c>
      <c r="J35" s="308">
        <f t="shared" si="0"/>
        <v>0</v>
      </c>
      <c r="K35" s="309"/>
    </row>
    <row r="36" spans="2:11" x14ac:dyDescent="0.2">
      <c r="B36" s="310"/>
      <c r="C36" s="311"/>
      <c r="D36" s="311"/>
      <c r="E36" s="149"/>
      <c r="F36" s="11"/>
      <c r="G36" s="156">
        <f t="shared" si="1"/>
        <v>0</v>
      </c>
      <c r="H36" s="12"/>
      <c r="I36" s="156">
        <f t="shared" si="2"/>
        <v>0</v>
      </c>
      <c r="J36" s="308">
        <f t="shared" si="0"/>
        <v>0</v>
      </c>
      <c r="K36" s="309"/>
    </row>
    <row r="37" spans="2:11" x14ac:dyDescent="0.2">
      <c r="B37" s="310"/>
      <c r="C37" s="311"/>
      <c r="D37" s="311"/>
      <c r="E37" s="149"/>
      <c r="F37" s="11"/>
      <c r="G37" s="156">
        <f t="shared" si="1"/>
        <v>0</v>
      </c>
      <c r="H37" s="12"/>
      <c r="I37" s="156">
        <f t="shared" si="2"/>
        <v>0</v>
      </c>
      <c r="J37" s="308">
        <f t="shared" si="0"/>
        <v>0</v>
      </c>
      <c r="K37" s="309"/>
    </row>
    <row r="38" spans="2:11" x14ac:dyDescent="0.2">
      <c r="B38" s="310"/>
      <c r="C38" s="311"/>
      <c r="D38" s="311"/>
      <c r="E38" s="149"/>
      <c r="F38" s="11"/>
      <c r="G38" s="156">
        <f t="shared" si="1"/>
        <v>0</v>
      </c>
      <c r="H38" s="12"/>
      <c r="I38" s="156">
        <f t="shared" si="2"/>
        <v>0</v>
      </c>
      <c r="J38" s="308">
        <f t="shared" si="0"/>
        <v>0</v>
      </c>
      <c r="K38" s="309"/>
    </row>
    <row r="39" spans="2:11" x14ac:dyDescent="0.2">
      <c r="B39" s="310"/>
      <c r="C39" s="311"/>
      <c r="D39" s="311"/>
      <c r="E39" s="149"/>
      <c r="F39" s="11"/>
      <c r="G39" s="156">
        <f t="shared" si="1"/>
        <v>0</v>
      </c>
      <c r="H39" s="12"/>
      <c r="I39" s="156">
        <f t="shared" si="2"/>
        <v>0</v>
      </c>
      <c r="J39" s="308">
        <f>F39*G39+H39*I39</f>
        <v>0</v>
      </c>
      <c r="K39" s="309"/>
    </row>
    <row r="40" spans="2:11" x14ac:dyDescent="0.2">
      <c r="B40" s="310"/>
      <c r="C40" s="311"/>
      <c r="D40" s="311"/>
      <c r="E40" s="149"/>
      <c r="F40" s="11"/>
      <c r="G40" s="156">
        <f t="shared" si="1"/>
        <v>0</v>
      </c>
      <c r="H40" s="12"/>
      <c r="I40" s="156">
        <f t="shared" si="2"/>
        <v>0</v>
      </c>
      <c r="J40" s="308">
        <f t="shared" si="0"/>
        <v>0</v>
      </c>
      <c r="K40" s="309"/>
    </row>
    <row r="41" spans="2:11" x14ac:dyDescent="0.2">
      <c r="B41" s="18"/>
      <c r="C41" s="18"/>
      <c r="D41" s="18"/>
      <c r="E41" s="18"/>
      <c r="F41" s="18"/>
      <c r="G41" s="18"/>
      <c r="H41" s="18"/>
      <c r="I41" s="18"/>
      <c r="J41" s="18"/>
      <c r="K41" s="42"/>
    </row>
    <row r="42" spans="2:11" ht="13.15" customHeight="1" x14ac:dyDescent="0.2">
      <c r="B42" s="326" t="s">
        <v>55</v>
      </c>
      <c r="C42" s="326"/>
      <c r="D42" s="326"/>
      <c r="E42" s="24"/>
      <c r="F42" s="141"/>
      <c r="G42" s="141"/>
      <c r="H42" s="141"/>
      <c r="I42" s="24"/>
      <c r="J42" s="24"/>
      <c r="K42" s="25"/>
    </row>
    <row r="43" spans="2:11" ht="13.15" customHeight="1" x14ac:dyDescent="0.2">
      <c r="B43" s="171"/>
      <c r="C43" s="171"/>
      <c r="D43" s="171"/>
      <c r="E43" s="323" t="s">
        <v>107</v>
      </c>
      <c r="F43" s="323"/>
      <c r="G43" s="323"/>
      <c r="H43" s="323"/>
      <c r="I43" s="249" t="s">
        <v>40</v>
      </c>
      <c r="J43" s="249"/>
      <c r="K43" s="111" t="s">
        <v>52</v>
      </c>
    </row>
    <row r="44" spans="2:11" x14ac:dyDescent="0.2">
      <c r="B44" s="161" t="s">
        <v>35</v>
      </c>
      <c r="C44" s="161"/>
      <c r="D44" s="161"/>
      <c r="E44" s="327" t="s">
        <v>115</v>
      </c>
      <c r="F44" s="327"/>
      <c r="G44" s="327"/>
      <c r="H44" s="327"/>
      <c r="I44" s="249" t="s">
        <v>41</v>
      </c>
      <c r="J44" s="249"/>
      <c r="K44" s="111" t="s">
        <v>43</v>
      </c>
    </row>
    <row r="45" spans="2:11" x14ac:dyDescent="0.2">
      <c r="B45" s="161" t="s">
        <v>36</v>
      </c>
      <c r="C45" s="161"/>
      <c r="D45" s="161"/>
      <c r="E45" s="327" t="s">
        <v>116</v>
      </c>
      <c r="F45" s="327"/>
      <c r="G45" s="327"/>
      <c r="H45" s="327"/>
      <c r="I45" s="119"/>
      <c r="J45" s="351" t="s">
        <v>42</v>
      </c>
      <c r="K45" s="351"/>
    </row>
    <row r="46" spans="2:11" x14ac:dyDescent="0.2">
      <c r="B46" s="19"/>
      <c r="C46" s="19"/>
      <c r="D46" s="19"/>
      <c r="E46" s="19" t="s">
        <v>0</v>
      </c>
      <c r="F46" s="250"/>
      <c r="G46" s="250"/>
      <c r="H46" s="250"/>
      <c r="I46" s="251"/>
      <c r="J46" s="251"/>
      <c r="K46" s="251"/>
    </row>
    <row r="47" spans="2:11" ht="13.15" customHeight="1" x14ac:dyDescent="0.2">
      <c r="B47" s="328" t="s">
        <v>44</v>
      </c>
      <c r="C47" s="40"/>
      <c r="D47" s="29"/>
      <c r="E47" s="252"/>
      <c r="F47" s="253"/>
      <c r="G47" s="28" t="s">
        <v>4</v>
      </c>
      <c r="H47" s="29"/>
      <c r="I47" s="30"/>
      <c r="J47" s="254" t="s">
        <v>5</v>
      </c>
      <c r="K47" s="255"/>
    </row>
    <row r="48" spans="2:11" x14ac:dyDescent="0.2">
      <c r="B48" s="329"/>
      <c r="C48" s="316" t="s">
        <v>8</v>
      </c>
      <c r="D48" s="317"/>
      <c r="E48" s="317"/>
      <c r="F48" s="318"/>
      <c r="G48" s="316" t="s">
        <v>8</v>
      </c>
      <c r="H48" s="317"/>
      <c r="I48" s="318"/>
      <c r="J48" s="314"/>
      <c r="K48" s="315"/>
    </row>
    <row r="49" spans="2:11" ht="13.5" thickBot="1" x14ac:dyDescent="0.25">
      <c r="B49" s="330"/>
      <c r="C49" s="120"/>
      <c r="D49" s="121"/>
      <c r="E49" s="121"/>
      <c r="F49" s="122"/>
      <c r="G49" s="123"/>
      <c r="H49" s="121"/>
      <c r="I49" s="122"/>
      <c r="J49" s="123"/>
      <c r="K49" s="121"/>
    </row>
    <row r="50" spans="2:11" ht="13.5" customHeight="1" x14ac:dyDescent="0.2">
      <c r="B50" s="337" t="s">
        <v>71</v>
      </c>
      <c r="C50" s="331" t="str">
        <f>B42</f>
        <v>Exempelbostäder Ab</v>
      </c>
      <c r="D50" s="332"/>
      <c r="E50" s="332"/>
      <c r="F50" s="333"/>
      <c r="G50" s="132"/>
      <c r="H50" s="133"/>
      <c r="I50" s="133"/>
      <c r="J50" s="133"/>
      <c r="K50" s="133"/>
    </row>
    <row r="51" spans="2:11" ht="13.5" customHeight="1" thickBot="1" x14ac:dyDescent="0.25">
      <c r="B51" s="338"/>
      <c r="C51" s="334"/>
      <c r="D51" s="335"/>
      <c r="E51" s="335"/>
      <c r="F51" s="336"/>
      <c r="G51" s="132"/>
      <c r="H51" s="133"/>
      <c r="I51" s="133"/>
      <c r="J51" s="133"/>
      <c r="K51" s="133"/>
    </row>
    <row r="52" spans="2:11" ht="12.75" customHeight="1" x14ac:dyDescent="0.2">
      <c r="B52" s="151"/>
      <c r="C52" s="312" t="str">
        <f>B7</f>
        <v xml:space="preserve"> Handel 1</v>
      </c>
      <c r="D52" s="312"/>
      <c r="E52" s="312"/>
      <c r="F52" s="124"/>
      <c r="G52" s="132"/>
      <c r="H52" s="133"/>
      <c r="I52" s="133"/>
      <c r="J52" s="133"/>
      <c r="K52" s="133"/>
    </row>
    <row r="53" spans="2:11" x14ac:dyDescent="0.2">
      <c r="B53" s="152"/>
      <c r="C53" s="313"/>
      <c r="D53" s="313"/>
      <c r="E53" s="313"/>
      <c r="F53" s="124"/>
      <c r="G53" s="132"/>
      <c r="H53" s="133"/>
      <c r="I53" s="133"/>
      <c r="J53" s="133"/>
      <c r="K53" s="133"/>
    </row>
    <row r="54" spans="2:11" x14ac:dyDescent="0.2">
      <c r="B54" s="152" t="s">
        <v>106</v>
      </c>
      <c r="C54" s="150" t="str">
        <f>B9</f>
        <v xml:space="preserve"> Handelsgatan 2</v>
      </c>
      <c r="D54" s="10"/>
      <c r="E54" s="10"/>
      <c r="F54" s="124"/>
      <c r="G54" s="132"/>
      <c r="H54" s="133"/>
      <c r="I54" s="133"/>
      <c r="J54" s="133"/>
      <c r="K54" s="133"/>
    </row>
    <row r="55" spans="2:11" x14ac:dyDescent="0.2">
      <c r="B55" s="152"/>
      <c r="C55" s="150" t="str">
        <f>B10</f>
        <v xml:space="preserve"> 01234 Modell</v>
      </c>
      <c r="D55" s="10"/>
      <c r="E55" s="10"/>
      <c r="F55" s="124"/>
      <c r="G55" s="132"/>
      <c r="H55" s="133"/>
      <c r="I55" s="133"/>
      <c r="J55" s="133"/>
      <c r="K55" s="133"/>
    </row>
    <row r="56" spans="2:11" ht="13.5" thickBot="1" x14ac:dyDescent="0.25">
      <c r="B56" s="152"/>
      <c r="C56" s="125"/>
      <c r="D56" s="124"/>
      <c r="E56" s="124"/>
      <c r="F56" s="124"/>
      <c r="G56" s="134"/>
      <c r="H56" s="135"/>
      <c r="I56" s="135"/>
      <c r="J56" s="135"/>
      <c r="K56" s="135"/>
    </row>
    <row r="57" spans="2:11" x14ac:dyDescent="0.2">
      <c r="B57" s="152" t="s">
        <v>31</v>
      </c>
      <c r="C57" s="126"/>
      <c r="D57" s="127"/>
      <c r="E57" s="127"/>
      <c r="F57" s="128"/>
      <c r="G57" s="262" t="s">
        <v>50</v>
      </c>
      <c r="H57" s="187">
        <v>20006</v>
      </c>
      <c r="I57" s="188"/>
      <c r="J57" s="188"/>
      <c r="K57" s="188"/>
    </row>
    <row r="58" spans="2:11" ht="13.5" thickBot="1" x14ac:dyDescent="0.25">
      <c r="B58" s="153"/>
      <c r="C58" s="129"/>
      <c r="D58" s="121"/>
      <c r="E58" s="121"/>
      <c r="F58" s="122"/>
      <c r="G58" s="194"/>
      <c r="H58" s="190"/>
      <c r="I58" s="191"/>
      <c r="J58" s="191"/>
      <c r="K58" s="191"/>
    </row>
    <row r="59" spans="2:11" ht="9.75" customHeight="1" x14ac:dyDescent="0.2">
      <c r="B59" s="337" t="s">
        <v>47</v>
      </c>
      <c r="C59" s="343" t="s">
        <v>85</v>
      </c>
      <c r="D59" s="344"/>
      <c r="E59" s="344"/>
      <c r="F59" s="345"/>
      <c r="G59" s="193" t="s">
        <v>51</v>
      </c>
      <c r="H59" s="339" t="s">
        <v>86</v>
      </c>
      <c r="I59" s="340"/>
      <c r="J59" s="43" t="s">
        <v>6</v>
      </c>
      <c r="K59" s="130"/>
    </row>
    <row r="60" spans="2:11" ht="15" customHeight="1" thickBot="1" x14ac:dyDescent="0.25">
      <c r="B60" s="338"/>
      <c r="C60" s="346"/>
      <c r="D60" s="347"/>
      <c r="E60" s="347"/>
      <c r="F60" s="348"/>
      <c r="G60" s="194"/>
      <c r="H60" s="341"/>
      <c r="I60" s="342"/>
      <c r="J60" s="349">
        <v>445.71</v>
      </c>
      <c r="K60" s="350"/>
    </row>
    <row r="61" spans="2:11" x14ac:dyDescent="0.2">
      <c r="B61" s="31"/>
      <c r="C61" s="31"/>
      <c r="D61" s="31"/>
      <c r="E61" s="31"/>
      <c r="F61" s="31"/>
      <c r="G61" s="31"/>
      <c r="H61" s="31"/>
      <c r="I61" s="31"/>
      <c r="J61" s="31"/>
      <c r="K61" s="31"/>
    </row>
    <row r="62" spans="2:11" x14ac:dyDescent="0.2">
      <c r="B62" s="3"/>
      <c r="C62" s="13"/>
      <c r="D62" s="13"/>
      <c r="E62" s="13"/>
      <c r="F62" s="13"/>
      <c r="G62" s="13"/>
      <c r="H62" s="257"/>
      <c r="I62" s="257"/>
      <c r="J62" s="257"/>
      <c r="K62" s="257"/>
    </row>
  </sheetData>
  <sheetProtection algorithmName="SHA-512" hashValue="sJquijZd5i3eLg21W/oiRGtuGxmvLqs1qBaZo1j0ByWs3IdbdoeQHvm0k8/BNUh8JiyICWQvgP+j1V7dO5KuqA==" saltValue="XTiv41R/e4FoFpmrK+ICXg==" spinCount="100000" sheet="1" scenarios="1" formatCells="0" selectLockedCells="1"/>
  <mergeCells count="97">
    <mergeCell ref="J30:K30"/>
    <mergeCell ref="J31:K31"/>
    <mergeCell ref="J32:K32"/>
    <mergeCell ref="J26:K26"/>
    <mergeCell ref="J22:K22"/>
    <mergeCell ref="J23:K23"/>
    <mergeCell ref="J24:K24"/>
    <mergeCell ref="J27:K27"/>
    <mergeCell ref="J28:K28"/>
    <mergeCell ref="J29:K29"/>
    <mergeCell ref="G6:H6"/>
    <mergeCell ref="G8:H8"/>
    <mergeCell ref="G9:H9"/>
    <mergeCell ref="G10:H10"/>
    <mergeCell ref="G11:H11"/>
    <mergeCell ref="H62:K62"/>
    <mergeCell ref="B39:D39"/>
    <mergeCell ref="J39:K39"/>
    <mergeCell ref="B47:B49"/>
    <mergeCell ref="C50:F51"/>
    <mergeCell ref="E44:H44"/>
    <mergeCell ref="B59:B60"/>
    <mergeCell ref="G59:G60"/>
    <mergeCell ref="H59:I60"/>
    <mergeCell ref="C59:F60"/>
    <mergeCell ref="J60:K60"/>
    <mergeCell ref="E47:F47"/>
    <mergeCell ref="G48:I48"/>
    <mergeCell ref="B50:B51"/>
    <mergeCell ref="J45:K45"/>
    <mergeCell ref="B36:D36"/>
    <mergeCell ref="B37:D37"/>
    <mergeCell ref="J34:K34"/>
    <mergeCell ref="J35:K35"/>
    <mergeCell ref="F46:H46"/>
    <mergeCell ref="B38:D38"/>
    <mergeCell ref="B40:D40"/>
    <mergeCell ref="J40:K40"/>
    <mergeCell ref="B35:D35"/>
    <mergeCell ref="B42:D43"/>
    <mergeCell ref="B34:D34"/>
    <mergeCell ref="I43:J43"/>
    <mergeCell ref="I44:J44"/>
    <mergeCell ref="B44:D44"/>
    <mergeCell ref="B45:D45"/>
    <mergeCell ref="E45:H45"/>
    <mergeCell ref="B28:D28"/>
    <mergeCell ref="B29:D29"/>
    <mergeCell ref="B30:D30"/>
    <mergeCell ref="B31:D31"/>
    <mergeCell ref="B33:D33"/>
    <mergeCell ref="E26:E27"/>
    <mergeCell ref="F26:F27"/>
    <mergeCell ref="G26:G27"/>
    <mergeCell ref="H26:H27"/>
    <mergeCell ref="E43:H43"/>
    <mergeCell ref="B26:D27"/>
    <mergeCell ref="G57:G58"/>
    <mergeCell ref="H57:K58"/>
    <mergeCell ref="B23:C23"/>
    <mergeCell ref="B24:C24"/>
    <mergeCell ref="D24:F24"/>
    <mergeCell ref="J38:K38"/>
    <mergeCell ref="B32:D32"/>
    <mergeCell ref="J36:K36"/>
    <mergeCell ref="J37:K37"/>
    <mergeCell ref="J33:K33"/>
    <mergeCell ref="C52:E53"/>
    <mergeCell ref="J47:K47"/>
    <mergeCell ref="J48:K48"/>
    <mergeCell ref="I46:K46"/>
    <mergeCell ref="C48:F48"/>
    <mergeCell ref="D22:F22"/>
    <mergeCell ref="G22:H22"/>
    <mergeCell ref="D23:F23"/>
    <mergeCell ref="G23:H23"/>
    <mergeCell ref="B10:E10"/>
    <mergeCell ref="B22:C22"/>
    <mergeCell ref="B21:C21"/>
    <mergeCell ref="D21:F21"/>
    <mergeCell ref="G21:H21"/>
    <mergeCell ref="J20:K20"/>
    <mergeCell ref="J21:K21"/>
    <mergeCell ref="I9:K9"/>
    <mergeCell ref="B3:E4"/>
    <mergeCell ref="G3:K3"/>
    <mergeCell ref="I6:K6"/>
    <mergeCell ref="G7:H7"/>
    <mergeCell ref="I7:K7"/>
    <mergeCell ref="I8:K8"/>
    <mergeCell ref="B7:E8"/>
    <mergeCell ref="B9:E9"/>
    <mergeCell ref="I10:K10"/>
    <mergeCell ref="B11:E11"/>
    <mergeCell ref="G12:H12"/>
    <mergeCell ref="I12:K12"/>
    <mergeCell ref="I11:K11"/>
  </mergeCells>
  <pageMargins left="0.86614173228346458" right="0.39370078740157483" top="0.39370078740157483" bottom="0.19685039370078741" header="0.31496062992125984" footer="0.11811023622047245"/>
  <pageSetup paperSize="9" orientation="portrait" verticalDpi="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Bankgirofaktura-kontantbetal.</vt:lpstr>
      <vt:lpstr>alv</vt:lpstr>
      <vt:lpstr>Hyresfaktura</vt:lpstr>
      <vt:lpstr>'Bankgirofaktura-kontantbetal.'!Tulostusalue</vt:lpstr>
      <vt:lpstr>Hyresfaktura!Tulostusalue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Företagstolken</dc:creator>
  <cp:lastModifiedBy>Henri Järvinen</cp:lastModifiedBy>
  <cp:lastPrinted>2020-05-19T11:39:17Z</cp:lastPrinted>
  <dcterms:created xsi:type="dcterms:W3CDTF">2007-04-19T16:15:47Z</dcterms:created>
  <dcterms:modified xsi:type="dcterms:W3CDTF">2025-12-17T11:00:05Z</dcterms:modified>
</cp:coreProperties>
</file>