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13_ncr:1_{E4D2A025-8D0C-4870-92D6-4BCF41B793F9}" xr6:coauthVersionLast="47" xr6:coauthVersionMax="47" xr10:uidLastSave="{00000000-0000-0000-0000-000000000000}"/>
  <workbookProtection workbookAlgorithmName="SHA-512" workbookHashValue="74utNIWpmvduaNwg7KNvtOWIE9oEHcwoc9l0xxAVmsj5Rs/xjldcibFr+E6YrwFd7JcJDStMT+lSqQIpmeqLfw==" workbookSaltValue="kBJNGd3YKQ0GczaYAnbEqg==" workbookSpinCount="100000" lockStructure="1"/>
  <bookViews>
    <workbookView xWindow="17895" yWindow="0" windowWidth="34605" windowHeight="20985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<sst xmlns="http://schemas.openxmlformats.org/spreadsheetml/2006/main" count="2255" uniqueCount="881">
  <si>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</si>
  <si>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</si>
  <si>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</si>
  <si>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</si>
  <si>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</si>
  <si>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</si>
  <si>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</si>
  <si>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</si>
  <si>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</si>
  <si>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</si>
  <si>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</si>
  <si>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</si>
  <si>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</si>
  <si>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</si>
  <si>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</si>
  <si>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</si>
  <si>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</si>
  <si>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</si>
  <si>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</si>
  <si>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</si>
  <si>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</si>
  <si>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</si>
  <si>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</si>
  <si>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</si>
  <si>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</si>
  <si>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</si>
  <si>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</si>
  <si>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</si>
  <si>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</si>
  <si>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</si>
  <si>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</si>
  <si>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</si>
  <si>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</si>
  <si>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</si>
  <si>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</si>
  <si>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</si>
  <si>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</si>
  <si>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</si>
  <si>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</si>
  <si>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</si>
  <si>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</si>
  <si>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</si>
  <si>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</si>
  <si>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</si>
  <si>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</si>
  <si>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</si>
  <si>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</si>
  <si>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</si>
  <si>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</si>
  <si>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</si>
  <si>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</si>
  <si>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</si>
  <si>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</si>
  <si>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</si>
  <si>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</si>
  <si>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</si>
  <si>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</si>
  <si>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</si>
  <si>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</si>
  <si>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</si>
  <si>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</si>
  <si>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</si>
  <si>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</si>
  <si>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</si>
  <si>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</si>
  <si>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</si>
  <si>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</si>
  <si>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</si>
  <si>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</si>
  <si>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</si>
  <si>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</si>
  <si>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</si>
  <si>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</si>
  <si>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</si>
  <si>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</si>
  <si>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</si>
  <si>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</si>
  <si>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</si>
  <si>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</si>
  <si>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</si>
  <si>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</si>
  <si>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</si>
  <si>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</si>
  <si>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</si>
  <si>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</si>
  <si>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</si>
  <si>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</si>
  <si>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</si>
  <si>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</si>
  <si>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</si>
  <si>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</si>
  <si>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</si>
  <si>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</si>
  <si>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</si>
  <si>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</si>
  <si>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</si>
  <si>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</si>
  <si>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</si>
  <si>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</si>
  <si>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</si>
  <si>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</si>
  <si>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</si>
  <si>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</si>
  <si>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</si>
  <si>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</si>
  <si>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</si>
  <si>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</si>
  <si>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</si>
  <si>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</si>
  <si>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</si>
  <si>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</si>
  <si>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</si>
  <si>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</si>
  <si>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</si>
  <si>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</si>
  <si>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</si>
  <si>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</si>
  <si>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</si>
  <si>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</si>
  <si>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</si>
  <si>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</si>
  <si>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</si>
  <si>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</si>
  <si>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</si>
  <si>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</si>
  <si>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</si>
  <si>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</si>
  <si>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</si>
  <si>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</si>
  <si>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</si>
  <si>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</si>
  <si>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</si>
  <si>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</si>
  <si>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</si>
  <si>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</si>
  <si>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</si>
  <si>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</si>
  <si>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</si>
  <si>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</si>
  <si>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</si>
  <si>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</si>
  <si>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</si>
  <si>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</si>
  <si>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</si>
  <si>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</si>
  <si>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</si>
  <si>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</si>
  <si>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</si>
  <si>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</si>
  <si>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</si>
  <si>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</si>
  <si>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</si>
  <si>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</si>
  <si>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</si>
  <si>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</si>
  <si>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</si>
  <si>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</si>
  <si>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</si>
  <si>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</si>
  <si>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</si>
  <si>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</si>
  <si>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</si>
  <si>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</si>
  <si>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</si>
  <si>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</si>
  <si>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</si>
  <si>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</si>
  <si>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</si>
  <si>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</si>
  <si>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</si>
  <si>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</si>
  <si>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</si>
  <si>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</si>
  <si>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</si>
  <si>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</si>
  <si>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</si>
  <si>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</si>
  <si>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</si>
  <si>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</si>
  <si>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</si>
  <si>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</si>
  <si>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</si>
  <si>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</si>
  <si>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</si>
  <si>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</si>
  <si>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</si>
  <si>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</si>
  <si>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</si>
  <si>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</si>
  <si>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</si>
  <si>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</si>
  <si>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</si>
  <si>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</si>
  <si>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</si>
  <si>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</si>
  <si>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</si>
  <si>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</si>
  <si>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</si>
  <si>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</si>
  <si>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</si>
  <si>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</si>
  <si>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</si>
  <si>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</si>
  <si>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</si>
  <si>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</si>
  <si>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</si>
  <si>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</si>
  <si>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</si>
  <si>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</si>
  <si>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</si>
  <si>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</si>
  <si>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</si>
  <si>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</si>
  <si>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</si>
  <si>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</si>
  <si>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</si>
  <si>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</si>
  <si>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</si>
  <si>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</si>
  <si>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</si>
  <si>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</si>
  <si>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</si>
  <si>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</si>
  <si>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</si>
  <si>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</si>
  <si>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</si>
  <si>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</si>
  <si>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</si>
  <si>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</si>
  <si>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</si>
  <si>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</si>
  <si>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</si>
  <si>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</si>
  <si>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</si>
  <si>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</si>
  <si>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</si>
  <si>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</si>
  <si>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</si>
  <si>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</si>
  <si>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</si>
  <si>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</si>
  <si>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</si>
  <si>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</si>
  <si>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</si>
  <si>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</si>
  <si>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</si>
  <si>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</si>
  <si>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</si>
  <si>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</si>
  <si>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</si>
  <si>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</si>
  <si>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</si>
  <si>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</si>
  <si>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</si>
  <si>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</si>
  <si>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</si>
  <si>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</si>
  <si>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</si>
  <si>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</si>
  <si>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</si>
  <si>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</si>
  <si>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</si>
  <si>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</si>
  <si>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</si>
  <si>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</si>
  <si>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</si>
  <si>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</si>
  <si>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</si>
  <si>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</si>
  <si>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</si>
  <si>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</si>
  <si>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</si>
  <si>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</si>
  <si>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</si>
  <si>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</si>
  <si>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</si>
  <si>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</si>
  <si>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</si>
  <si>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</si>
  <si>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</si>
  <si>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</si>
  <si>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</si>
  <si>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</si>
  <si>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</si>
  <si>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</si>
  <si>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</si>
  <si>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</si>
  <si>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</si>
  <si>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</si>
  <si>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</si>
  <si>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</si>
  <si>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</si>
  <si>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</si>
  <si>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</si>
  <si>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</si>
  <si>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</si>
  <si>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</si>
  <si>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</si>
  <si>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</si>
  <si>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</si>
  <si>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</si>
  <si>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</si>
  <si>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</si>
  <si>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</si>
  <si>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</si>
  <si>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</si>
  <si>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</si>
  <si>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</si>
  <si>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</si>
  <si>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</si>
  <si>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</si>
  <si>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</si>
  <si>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</si>
  <si>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</si>
  <si>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</si>
  <si>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</si>
  <si>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</si>
  <si>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</si>
  <si>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</si>
  <si>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</si>
  <si>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</si>
  <si>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</si>
  <si>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</si>
  <si>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</si>
  <si>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</si>
  <si>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</si>
  <si>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</si>
  <si>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</si>
  <si>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</si>
  <si>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</si>
  <si>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</si>
  <si>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</si>
  <si>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</si>
  <si>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</si>
  <si>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</si>
  <si>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</si>
  <si>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</si>
  <si>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</si>
  <si>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</si>
  <si>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</si>
  <si>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</si>
  <si>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</si>
  <si>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</si>
  <si>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</si>
  <si>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</si>
  <si>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</si>
  <si>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</si>
  <si>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</si>
  <si>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</si>
  <si>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</si>
  <si>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</si>
  <si>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</si>
  <si>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</si>
  <si>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</si>
  <si>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</si>
  <si>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</si>
  <si>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</si>
  <si>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</si>
  <si>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</si>
  <si>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</si>
  <si>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</si>
  <si>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</si>
  <si>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</si>
  <si>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</si>
  <si>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</si>
  <si>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</si>
  <si>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</si>
  <si>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</si>
  <si>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</si>
  <si>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</si>
  <si>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</si>
  <si>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</si>
  <si>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</si>
  <si>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</si>
  <si>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</si>
  <si>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</si>
  <si>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</si>
  <si>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</si>
  <si>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</si>
  <si>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</si>
  <si>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</si>
  <si>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</si>
  <si>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</si>
  <si>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</si>
  <si>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</si>
  <si>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</si>
  <si>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</si>
  <si>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</si>
  <si>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</si>
  <si>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</si>
  <si>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</si>
  <si>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</si>
  <si>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</si>
  <si>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</si>
  <si>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</si>
  <si>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</si>
  <si>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</si>
  <si>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</si>
  <si>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</si>
  <si>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</si>
  <si>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</si>
  <si>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</si>
  <si>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</si>
  <si>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</si>
  <si>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</si>
  <si>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</si>
  <si>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</si>
  <si>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</si>
  <si>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</si>
  <si>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</si>
  <si>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</si>
  <si>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</si>
  <si>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</si>
  <si>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</si>
  <si>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</si>
  <si>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</si>
  <si>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</si>
  <si>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</si>
  <si>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</si>
  <si>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</si>
  <si>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</si>
  <si>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</si>
  <si>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</si>
  <si>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</si>
  <si>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</si>
  <si>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</si>
  <si>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</si>
  <si>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</si>
  <si>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</si>
  <si>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</si>
  <si>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</si>
  <si>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</si>
  <si>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</si>
  <si>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</si>
  <si>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</si>
  <si>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</si>
  <si>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</si>
  <si>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</si>
  <si>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</si>
  <si>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</si>
  <si>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</si>
  <si>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</si>
  <si>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</si>
  <si>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</si>
  <si>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</si>
  <si>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</si>
  <si>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</si>
  <si>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</si>
  <si>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</si>
  <si>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</si>
  <si>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</si>
  <si>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</si>
  <si>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</si>
  <si>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</si>
  <si>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</si>
  <si>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</si>
  <si>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</si>
  <si>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</si>
  <si>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</si>
  <si>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</si>
  <si>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</si>
  <si>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</si>
  <si>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</si>
  <si>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</si>
  <si>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</si>
  <si>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</si>
  <si>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</si>
  <si>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</si>
  <si>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</si>
  <si>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</si>
  <si>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</si>
  <si>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</si>
  <si>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</si>
  <si>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</si>
  <si>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</si>
  <si>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</si>
  <si>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</si>
  <si>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</si>
  <si>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</si>
  <si>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</si>
  <si>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</si>
  <si>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</si>
  <si>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</si>
  <si>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</si>
  <si>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</si>
  <si>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</si>
  <si>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</si>
  <si>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</si>
  <si>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</si>
  <si>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</si>
  <si>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</si>
  <si>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</si>
  <si>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</si>
  <si>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</si>
  <si>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</si>
  <si>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</si>
  <si>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</si>
  <si>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</si>
  <si>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</si>
  <si>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</si>
  <si>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</si>
  <si>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</si>
  <si>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</si>
  <si>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</si>
  <si>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</si>
  <si>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</si>
  <si>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</si>
  <si>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</si>
  <si>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</si>
  <si>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</si>
  <si>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</si>
  <si>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</si>
  <si>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</si>
  <si>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</si>
  <si>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</si>
  <si>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</si>
  <si>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</si>
  <si>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</si>
  <si>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</si>
  <si>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</si>
  <si>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</si>
  <si>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</si>
  <si>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</si>
  <si>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</si>
  <si>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</si>
  <si>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</si>
  <si>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</si>
  <si>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</si>
  <si>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</si>
  <si>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</si>
  <si>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</si>
  <si>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</si>
  <si>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</si>
  <si>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</si>
  <si>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</si>
  <si>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</si>
  <si>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</si>
  <si>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</si>
  <si>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</si>
  <si>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</si>
  <si>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</si>
  <si>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</si>
  <si>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</si>
  <si>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</si>
  <si>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</si>
  <si>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</si>
  <si>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</si>
  <si>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</si>
  <si>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</si>
  <si>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</si>
  <si>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</si>
  <si>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</si>
  <si>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</si>
  <si>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</si>
  <si>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</si>
  <si>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</si>
  <si>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</si>
  <si>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</si>
  <si>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</si>
  <si>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</si>
  <si>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</si>
  <si>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</si>
  <si>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</si>
  <si>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</si>
  <si>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</si>
  <si>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</si>
  <si>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</si>
  <si>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</si>
  <si>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</si>
  <si>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</si>
  <si>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</si>
  <si>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</si>
  <si>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</si>
  <si>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</si>
  <si>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</si>
  <si>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</si>
  <si>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</si>
  <si>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</si>
  <si>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</si>
  <si>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</si>
  <si>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</si>
  <si>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</si>
  <si>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</si>
  <si>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</si>
  <si>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</si>
  <si>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</si>
  <si>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</si>
  <si>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</si>
  <si>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</si>
  <si>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</si>
  <si>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</si>
  <si>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</si>
  <si>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</si>
  <si>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</si>
  <si>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</si>
  <si>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</si>
  <si>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</si>
  <si>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</si>
  <si>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</si>
  <si>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</si>
  <si>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</si>
  <si>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</si>
  <si>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</si>
  <si>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</si>
  <si>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</si>
  <si>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</si>
  <si>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</si>
  <si>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</si>
  <si>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</si>
  <si>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</si>
  <si>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</si>
  <si>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</si>
  <si>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</si>
  <si>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</si>
  <si>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</si>
  <si>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</si>
  <si>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</si>
  <si>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</si>
  <si>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</si>
  <si>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</si>
  <si>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</si>
  <si>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</si>
  <si>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</si>
  <si>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</si>
  <si>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</si>
  <si>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</si>
  <si>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</si>
  <si>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</si>
  <si>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</si>
  <si>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</si>
  <si>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</si>
  <si>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</si>
  <si>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</si>
  <si>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</si>
  <si>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</si>
  <si>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</si>
  <si>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</si>
  <si>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</si>
  <si>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</si>
  <si>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</si>
  <si>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</si>
  <si>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</si>
  <si>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</si>
  <si>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</si>
  <si>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</si>
  <si>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</si>
  <si>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</si>
  <si>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</si>
  <si>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</si>
  <si>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</si>
  <si>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</si>
  <si>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</si>
  <si>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</si>
  <si>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</si>
  <si>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</si>
  <si>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</si>
  <si>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</si>
  <si>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</si>
  <si>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</si>
  <si>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</si>
  <si>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</si>
  <si>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</si>
  <si>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</si>
  <si>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</si>
  <si>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</si>
  <si>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</si>
  <si>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</si>
  <si>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</si>
  <si>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</si>
  <si>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</si>
  <si>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</si>
  <si>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</si>
  <si>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</si>
  <si>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</si>
  <si>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</si>
  <si>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</si>
  <si>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</si>
  <si>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</si>
  <si>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</si>
  <si>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</si>
  <si>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</si>
  <si>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</si>
  <si>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</si>
  <si>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</si>
  <si>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</si>
  <si>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</si>
  <si>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</si>
  <si>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</si>
  <si>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</si>
  <si>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</si>
  <si>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</si>
  <si>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</si>
  <si>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</si>
  <si>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</si>
  <si>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</si>
  <si>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</si>
  <si>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</si>
  <si>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</si>
  <si>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</si>
  <si>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</si>
  <si>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</si>
  <si>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</si>
  <si>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</si>
  <si>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</si>
  <si>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</si>
  <si>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</si>
  <si>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</si>
  <si>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</si>
  <si>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</si>
  <si>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</si>
  <si>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</si>
  <si>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</si>
  <si>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</si>
  <si>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</si>
  <si>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</si>
  <si>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</si>
  <si>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</si>
  <si>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</si>
  <si>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</si>
  <si>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</si>
  <si>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</si>
  <si>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</si>
  <si>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</si>
  <si>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</si>
  <si>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</si>
  <si>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</si>
  <si>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</si>
  <si>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</si>
  <si>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</si>
  <si>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</si>
  <si>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</si>
  <si>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</si>
  <si>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</si>
  <si>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</si>
  <si>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</si>
  <si>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</si>
  <si>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</si>
  <si>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</si>
  <si>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</si>
  <si>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</si>
  <si>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</si>
  <si>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</si>
  <si>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</si>
  <si>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</si>
  <si>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</si>
  <si>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</si>
  <si>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</si>
  <si>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</si>
  <si>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</si>
  <si>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</si>
  <si>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</si>
  <si>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</si>
  <si>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</si>
  <si>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</si>
  <si>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</si>
  <si>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</si>
  <si>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</si>
  <si>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</si>
  <si>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</si>
  <si>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</si>
  <si>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</si>
  <si>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</si>
  <si>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</si>
  <si>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</si>
  <si>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</si>
  <si>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</si>
  <si>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</si>
  <si>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</si>
  <si>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</si>
  <si>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</si>
  <si>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</si>
  <si>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</si>
  <si>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</si>
  <si>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</si>
  <si>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</si>
  <si>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</si>
  <si>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</si>
  <si>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</si>
  <si>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</si>
  <si>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</si>
  <si>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</si>
  <si>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</si>
  <si>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</si>
  <si>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</si>
  <si>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</si>
  <si>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</si>
  <si>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</si>
  <si>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</si>
  <si>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</si>
  <si>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</si>
  <si>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</si>
  <si>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</si>
  <si>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</si>
  <si>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</si>
  <si>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</si>
  <si>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</si>
  <si>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</si>
  <si>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</si>
  <si>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</si>
  <si>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</si>
  <si>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</si>
  <si>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</si>
  <si>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</si>
  <si>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</si>
  <si>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</si>
  <si>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</si>
  <si>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</si>
  <si>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</si>
  <si>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</si>
  <si>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</si>
  <si>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</si>
  <si>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</si>
  <si>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</si>
  <si>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</si>
  <si>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</si>
  <si>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</si>
  <si>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</si>
  <si>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</si>
  <si>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</si>
  <si>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</si>
  <si>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</si>
  <si>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</si>
  <si>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</si>
  <si>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</si>
  <si>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</si>
  <si>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</si>
  <si>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</si>
  <si>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</si>
  <si>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</si>
  <si>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</si>
  <si>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</si>
  <si>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</si>
  <si>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</si>
  <si>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</si>
  <si>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</si>
  <si>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</si>
  <si>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</si>
  <si>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</si>
  <si>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</si>
  <si>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</si>
  <si>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</si>
  <si>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</si>
  <si>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</si>
  <si>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</si>
  <si>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</si>
  <si>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</si>
  <si>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</si>
  <si>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</si>
  <si>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</si>
  <si>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</si>
  <si>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</si>
  <si>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</si>
  <si>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</si>
  <si>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</si>
  <si>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</si>
  <si>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</si>
  <si>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</si>
  <si>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</si>
  <si>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</si>
  <si>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</si>
  <si>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</si>
  <si>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</si>
  <si>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</si>
  <si>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</si>
  <si>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</si>
  <si>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</si>
  <si>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</si>
  <si>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</si>
  <si>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</si>
  <si>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</si>
  <si>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</si>
  <si>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</si>
  <si>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</si>
  <si>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</si>
  <si>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</si>
  <si>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</si>
  <si>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</si>
  <si>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</si>
  <si>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</si>
  <si>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</si>
  <si>
    <t>Business Kemijärvi, Pelkosenniemi, Salla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</si>
</sst>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1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6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23" Type="http://schemas.openxmlformats.org/officeDocument/2006/relationships/image" Target="../media/image14.png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3.png"/><Relationship Id="rId3" Type="http://schemas.openxmlformats.org/officeDocument/2006/relationships/chart" Target="../charts/chart5.xml"/><Relationship Id="rId21" Type="http://schemas.openxmlformats.org/officeDocument/2006/relationships/image" Target="../media/image81.svg"/><Relationship Id="rId7" Type="http://schemas.openxmlformats.org/officeDocument/2006/relationships/image" Target="../media/image55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8.png"/><Relationship Id="rId25" Type="http://schemas.openxmlformats.org/officeDocument/2006/relationships/image" Target="../media/image34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80.png"/><Relationship Id="rId29" Type="http://schemas.openxmlformats.org/officeDocument/2006/relationships/image" Target="../media/image86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1.png"/><Relationship Id="rId5" Type="http://schemas.openxmlformats.org/officeDocument/2006/relationships/image" Target="../media/image75.png"/><Relationship Id="rId15" Type="http://schemas.openxmlformats.org/officeDocument/2006/relationships/image" Target="../media/image77.png"/><Relationship Id="rId23" Type="http://schemas.openxmlformats.org/officeDocument/2006/relationships/image" Target="../media/image9.png"/><Relationship Id="rId28" Type="http://schemas.openxmlformats.org/officeDocument/2006/relationships/image" Target="../media/image85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9.png"/><Relationship Id="rId4" Type="http://schemas.openxmlformats.org/officeDocument/2006/relationships/hyperlink" Target="#'2. T7 LAINAT'!A1"/><Relationship Id="rId9" Type="http://schemas.openxmlformats.org/officeDocument/2006/relationships/image" Target="../media/image76.png"/><Relationship Id="rId14" Type="http://schemas.openxmlformats.org/officeDocument/2006/relationships/hyperlink" Target="#'6. T3 TASE'!A1"/><Relationship Id="rId22" Type="http://schemas.openxmlformats.org/officeDocument/2006/relationships/image" Target="../media/image82.jpeg"/><Relationship Id="rId27" Type="http://schemas.openxmlformats.org/officeDocument/2006/relationships/image" Target="../media/image8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90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image" Target="../media/image11.svg"/><Relationship Id="rId3" Type="http://schemas.openxmlformats.org/officeDocument/2006/relationships/image" Target="../media/image16.png"/><Relationship Id="rId7" Type="http://schemas.openxmlformats.org/officeDocument/2006/relationships/image" Target="../media/image18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5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7.png"/><Relationship Id="rId15" Type="http://schemas.openxmlformats.org/officeDocument/2006/relationships/image" Target="../media/image21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2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8.pn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5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30.png"/><Relationship Id="rId10" Type="http://schemas.openxmlformats.org/officeDocument/2006/relationships/image" Target="../media/image27.png"/><Relationship Id="rId19" Type="http://schemas.openxmlformats.org/officeDocument/2006/relationships/image" Target="../media/image31.jpeg"/><Relationship Id="rId4" Type="http://schemas.openxmlformats.org/officeDocument/2006/relationships/image" Target="../media/image24.png"/><Relationship Id="rId9" Type="http://schemas.openxmlformats.org/officeDocument/2006/relationships/hyperlink" Target="#'4. E2 LIIKEVAIHTO'!A1"/><Relationship Id="rId1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9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8.png"/><Relationship Id="rId1" Type="http://schemas.openxmlformats.org/officeDocument/2006/relationships/hyperlink" Target="#'2. T7 LAINAT'!A1"/><Relationship Id="rId6" Type="http://schemas.openxmlformats.org/officeDocument/2006/relationships/image" Target="../media/image19.png"/><Relationship Id="rId11" Type="http://schemas.openxmlformats.org/officeDocument/2006/relationships/hyperlink" Target="#'6. T3 TASE'!A1"/><Relationship Id="rId24" Type="http://schemas.openxmlformats.org/officeDocument/2006/relationships/image" Target="../media/image42.jpeg"/><Relationship Id="rId5" Type="http://schemas.openxmlformats.org/officeDocument/2006/relationships/hyperlink" Target="#'7. T2 TULOSSUUN.'!A1"/><Relationship Id="rId15" Type="http://schemas.openxmlformats.org/officeDocument/2006/relationships/image" Target="../media/image36.png"/><Relationship Id="rId23" Type="http://schemas.openxmlformats.org/officeDocument/2006/relationships/image" Target="../media/image41.png"/><Relationship Id="rId10" Type="http://schemas.openxmlformats.org/officeDocument/2006/relationships/image" Target="../media/image34.png"/><Relationship Id="rId19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hyperlink" Target="#'4. E2 LIIKEVAIHTO'!A1"/><Relationship Id="rId14" Type="http://schemas.openxmlformats.org/officeDocument/2006/relationships/image" Target="../media/image35.png"/><Relationship Id="rId22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44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2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5.png"/><Relationship Id="rId10" Type="http://schemas.openxmlformats.org/officeDocument/2006/relationships/image" Target="../media/image39.png"/><Relationship Id="rId19" Type="http://schemas.openxmlformats.org/officeDocument/2006/relationships/image" Target="../media/image46.jpeg"/><Relationship Id="rId4" Type="http://schemas.openxmlformats.org/officeDocument/2006/relationships/image" Target="../media/image43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hyperlink" Target="#Tulostussivu!A1"/><Relationship Id="rId18" Type="http://schemas.openxmlformats.org/officeDocument/2006/relationships/image" Target="../media/image21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9.png"/><Relationship Id="rId17" Type="http://schemas.openxmlformats.org/officeDocument/2006/relationships/hyperlink" Target="#'6. T3 TASE'!A1"/><Relationship Id="rId2" Type="http://schemas.openxmlformats.org/officeDocument/2006/relationships/image" Target="../media/image37.png"/><Relationship Id="rId16" Type="http://schemas.openxmlformats.org/officeDocument/2006/relationships/image" Target="../media/image50.png"/><Relationship Id="rId20" Type="http://schemas.openxmlformats.org/officeDocument/2006/relationships/image" Target="../media/image52.jpeg"/><Relationship Id="rId1" Type="http://schemas.openxmlformats.org/officeDocument/2006/relationships/hyperlink" Target="#'2. T7 LAINAT'!A1"/><Relationship Id="rId6" Type="http://schemas.openxmlformats.org/officeDocument/2006/relationships/image" Target="../media/image48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20.png"/><Relationship Id="rId19" Type="http://schemas.openxmlformats.org/officeDocument/2006/relationships/image" Target="../media/image51.jpeg"/><Relationship Id="rId4" Type="http://schemas.openxmlformats.org/officeDocument/2006/relationships/image" Target="../media/image47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8.png"/><Relationship Id="rId18" Type="http://schemas.openxmlformats.org/officeDocument/2006/relationships/image" Target="../media/image5.png"/><Relationship Id="rId26" Type="http://schemas.openxmlformats.org/officeDocument/2006/relationships/image" Target="../media/image63.png"/><Relationship Id="rId3" Type="http://schemas.openxmlformats.org/officeDocument/2006/relationships/image" Target="../media/image54.png"/><Relationship Id="rId21" Type="http://schemas.openxmlformats.org/officeDocument/2006/relationships/image" Target="../media/image61.png"/><Relationship Id="rId7" Type="http://schemas.openxmlformats.org/officeDocument/2006/relationships/image" Target="../media/image56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2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60.png"/><Relationship Id="rId1" Type="http://schemas.openxmlformats.org/officeDocument/2006/relationships/image" Target="../media/image5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7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5.png"/><Relationship Id="rId15" Type="http://schemas.openxmlformats.org/officeDocument/2006/relationships/image" Target="../media/image10.png"/><Relationship Id="rId23" Type="http://schemas.openxmlformats.org/officeDocument/2006/relationships/image" Target="../media/image34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9.pn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Tulostussivu!A1"/><Relationship Id="rId22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1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2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6.png"/><Relationship Id="rId20" Type="http://schemas.openxmlformats.org/officeDocument/2006/relationships/image" Target="../media/image67.jpeg"/><Relationship Id="rId1" Type="http://schemas.openxmlformats.org/officeDocument/2006/relationships/image" Target="../media/image64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4.png"/><Relationship Id="rId5" Type="http://schemas.openxmlformats.org/officeDocument/2006/relationships/image" Target="../media/image61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3.png"/><Relationship Id="rId14" Type="http://schemas.openxmlformats.org/officeDocument/2006/relationships/image" Target="../media/image6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hyperlink" Target="#'4. E2 LIIKEVAIHTO'!A1"/><Relationship Id="rId18" Type="http://schemas.openxmlformats.org/officeDocument/2006/relationships/image" Target="../media/image70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9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1.png"/><Relationship Id="rId20" Type="http://schemas.openxmlformats.org/officeDocument/2006/relationships/image" Target="../media/image72.jpeg"/><Relationship Id="rId1" Type="http://schemas.openxmlformats.org/officeDocument/2006/relationships/chart" Target="../charts/chart1.xml"/><Relationship Id="rId6" Type="http://schemas.openxmlformats.org/officeDocument/2006/relationships/image" Target="../media/image37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4.jpeg"/><Relationship Id="rId10" Type="http://schemas.openxmlformats.org/officeDocument/2006/relationships/image" Target="../media/image19.png"/><Relationship Id="rId19" Type="http://schemas.openxmlformats.org/officeDocument/2006/relationships/image" Target="../media/image71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9.png"/><Relationship Id="rId2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1128349</xdr:colOff>
      <xdr:row>9</xdr:row>
      <xdr:rowOff>344141</xdr:rowOff>
    </xdr:from>
    <xdr:to>
      <xdr:col>6</xdr:col>
      <xdr:colOff>2130138</xdr:colOff>
      <xdr:row>20</xdr:row>
      <xdr:rowOff>112568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5986099" y="1998027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  <xdr:twoCellAnchor editAs="oneCell">
    <xdr:from>
      <xdr:col>4</xdr:col>
      <xdr:colOff>1532659</xdr:colOff>
      <xdr:row>6</xdr:row>
      <xdr:rowOff>28324</xdr:rowOff>
    </xdr:from>
    <xdr:to>
      <xdr:col>6</xdr:col>
      <xdr:colOff>1627909</xdr:colOff>
      <xdr:row>9</xdr:row>
      <xdr:rowOff>53759</xdr:rowOff>
    </xdr:to>
    <xdr:pic>
      <xdr:nvPicPr>
        <xdr:cNvPr id="62" name="Kuva 61">
          <a:extLst>
            <a:ext uri="{FF2B5EF4-FFF2-40B4-BE49-F238E27FC236}">
              <a16:creationId xmlns:a16="http://schemas.microsoft.com/office/drawing/2014/main" id="{06771E6C-E519-4130-7CDD-A41F581A5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409" y="972165"/>
          <a:ext cx="2770909" cy="7354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L11" sqref="L11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6" t="s">
        <v>309</v>
      </c>
      <c r="C5" s="1977"/>
      <c r="D5" s="1977"/>
      <c r="E5" s="1977"/>
    </row>
    <row r="6" spans="2:13" ht="27.75" customHeight="1" x14ac:dyDescent="0.2">
      <c r="B6" s="318"/>
      <c r="C6" s="987"/>
      <c r="D6" s="987"/>
      <c r="E6" s="987"/>
      <c r="F6" s="1980"/>
      <c r="G6" s="1981"/>
    </row>
    <row r="7" spans="2:13" ht="12.75" customHeight="1" x14ac:dyDescent="0.2">
      <c r="B7" s="42"/>
      <c r="C7" s="42"/>
      <c r="D7" s="1"/>
      <c r="F7" s="1981"/>
      <c r="G7" s="1981"/>
    </row>
    <row r="8" spans="2:13" ht="30" customHeight="1" x14ac:dyDescent="0.2">
      <c r="E8" s="458"/>
      <c r="G8" s="1975" t="s">
        <v>880</v>
      </c>
      <c r="H8" s="483"/>
    </row>
    <row r="9" spans="2:13" ht="12.75" customHeight="1" x14ac:dyDescent="0.2">
      <c r="G9" s="1975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9"/>
      <c r="G11" s="1979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8"/>
      <c r="C30" s="1978"/>
      <c r="D30" s="1978"/>
      <c r="E30" s="1978"/>
    </row>
    <row r="31" spans="2:13" x14ac:dyDescent="0.2">
      <c r="B31" s="1978"/>
      <c r="C31" s="1978"/>
      <c r="D31" s="1978"/>
      <c r="E31" s="1978"/>
    </row>
    <row r="32" spans="2:13" ht="5.85" customHeight="1" x14ac:dyDescent="0.2">
      <c r="B32" s="1978"/>
      <c r="C32" s="1978"/>
      <c r="D32" s="1978"/>
      <c r="E32" s="1978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Wt86wYly3zfKhk0Ly8W44+CJnW8UbumiegyVz0vl6iVDraXV9f3PkDCLWlzMgbk1pSQNz07rwCO4UqCWCzRg8w==" saltValue="C9Z2adZ+8oiknub/I1zRpw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7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8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5"/>
      <c r="G3" s="2306"/>
      <c r="H3" s="2306"/>
      <c r="I3" s="2306"/>
      <c r="J3" s="2307"/>
      <c r="K3" s="2289" t="str">
        <f>'2. T7 LAINAT'!F9</f>
        <v>Ennuste 1</v>
      </c>
      <c r="L3" s="2290"/>
      <c r="M3" s="2290"/>
      <c r="N3" s="2290"/>
      <c r="O3" s="2290"/>
      <c r="P3" s="2291"/>
      <c r="Q3" s="2289" t="str">
        <f>'2. T7 LAINAT'!I9</f>
        <v>Ennuste 2</v>
      </c>
      <c r="R3" s="2290"/>
      <c r="S3" s="2290"/>
      <c r="T3" s="2290"/>
      <c r="U3" s="2290"/>
      <c r="V3" s="2291"/>
      <c r="W3" s="2289" t="str">
        <f>'2. T7 LAINAT'!L9</f>
        <v>Ennuste 3</v>
      </c>
      <c r="X3" s="2290"/>
      <c r="Y3" s="2290"/>
      <c r="Z3" s="2290"/>
      <c r="AA3" s="2290"/>
      <c r="AB3" s="2291"/>
      <c r="AC3" s="2289" t="s">
        <v>188</v>
      </c>
      <c r="AD3" s="2290"/>
      <c r="AE3" s="2290"/>
      <c r="AF3" s="2290"/>
      <c r="AG3" s="2290"/>
      <c r="AH3" s="2291"/>
      <c r="AI3" s="2289" t="s">
        <v>198</v>
      </c>
      <c r="AJ3" s="2290"/>
      <c r="AK3" s="2290"/>
      <c r="AL3" s="2290"/>
      <c r="AM3" s="2290"/>
      <c r="AN3" s="2291"/>
    </row>
    <row r="4" spans="2:40" x14ac:dyDescent="0.2">
      <c r="F4" s="2302"/>
      <c r="G4" s="2303"/>
      <c r="H4" s="2303"/>
      <c r="I4" s="2303"/>
      <c r="J4" s="2304"/>
      <c r="K4" s="2292">
        <f>'2. T7 LAINAT'!F10</f>
        <v>2027</v>
      </c>
      <c r="L4" s="2293"/>
      <c r="M4" s="2293"/>
      <c r="N4" s="2293"/>
      <c r="O4" s="2293"/>
      <c r="P4" s="2294"/>
      <c r="Q4" s="2292">
        <f>'2. T7 LAINAT'!I10</f>
        <v>2028</v>
      </c>
      <c r="R4" s="2293"/>
      <c r="S4" s="2293"/>
      <c r="T4" s="2293"/>
      <c r="U4" s="2293"/>
      <c r="V4" s="2294"/>
      <c r="W4" s="2292">
        <f>'2. T7 LAINAT'!L10</f>
        <v>2029</v>
      </c>
      <c r="X4" s="2293"/>
      <c r="Y4" s="2293"/>
      <c r="Z4" s="2293"/>
      <c r="AA4" s="2293"/>
      <c r="AB4" s="2294"/>
      <c r="AC4" s="2292">
        <f>'2. T7 LAINAT'!O10</f>
        <v>2030</v>
      </c>
      <c r="AD4" s="2293"/>
      <c r="AE4" s="2293"/>
      <c r="AF4" s="2293"/>
      <c r="AG4" s="2293"/>
      <c r="AH4" s="2294"/>
      <c r="AI4" s="2292">
        <f>'2. T7 LAINAT'!O10+1</f>
        <v>2031</v>
      </c>
      <c r="AJ4" s="2293"/>
      <c r="AK4" s="2293"/>
      <c r="AL4" s="2293"/>
      <c r="AM4" s="2293"/>
      <c r="AN4" s="2294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8"/>
      <c r="G27" s="2306"/>
      <c r="H27" s="2306"/>
      <c r="I27" s="2306"/>
      <c r="J27" s="2306"/>
      <c r="K27" s="2298" t="str">
        <f>K3</f>
        <v>Ennuste 1</v>
      </c>
      <c r="L27" s="2299"/>
      <c r="M27" s="2299"/>
      <c r="N27" s="2299"/>
      <c r="O27" s="2299"/>
      <c r="P27" s="2300"/>
      <c r="Q27" s="2298" t="str">
        <f>Q3</f>
        <v>Ennuste 2</v>
      </c>
      <c r="R27" s="2299"/>
      <c r="S27" s="2299"/>
      <c r="T27" s="2299"/>
      <c r="U27" s="2299"/>
      <c r="V27" s="2300"/>
      <c r="W27" s="2298" t="str">
        <f>W3</f>
        <v>Ennuste 3</v>
      </c>
      <c r="X27" s="2299"/>
      <c r="Y27" s="2299"/>
      <c r="Z27" s="2299"/>
      <c r="AA27" s="2299"/>
      <c r="AB27" s="2300"/>
      <c r="AC27" s="2298" t="s">
        <v>188</v>
      </c>
      <c r="AD27" s="2299"/>
      <c r="AE27" s="2299"/>
      <c r="AF27" s="2299"/>
      <c r="AG27" s="2299"/>
      <c r="AH27" s="2300"/>
      <c r="AI27" s="2298" t="s">
        <v>198</v>
      </c>
      <c r="AJ27" s="2299"/>
      <c r="AK27" s="2299"/>
      <c r="AL27" s="2299"/>
      <c r="AM27" s="2299"/>
      <c r="AN27" s="2300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3"/>
      <c r="G28" s="2314"/>
      <c r="H28" s="2314"/>
      <c r="I28" s="2314"/>
      <c r="J28" s="2314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5" t="s">
        <v>229</v>
      </c>
      <c r="C54" s="2316"/>
      <c r="D54" s="2317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5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6"/>
      <c r="G55" s="2297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6"/>
      <c r="I55" s="2297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6"/>
      <c r="K55" s="2297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6"/>
    </row>
    <row r="56" spans="2:40" ht="15" customHeight="1" x14ac:dyDescent="0.2">
      <c r="B56" s="1648"/>
      <c r="C56" s="1311" t="s">
        <v>666</v>
      </c>
      <c r="D56" s="1649">
        <v>0.255</v>
      </c>
      <c r="E56" s="2295">
        <f>E55+$D56*E55</f>
        <v>0</v>
      </c>
      <c r="F56" s="2318"/>
      <c r="G56" s="2295">
        <f>G55+$D56*G55</f>
        <v>0</v>
      </c>
      <c r="H56" s="2318"/>
      <c r="I56" s="2295">
        <f>I55+$D56*I55</f>
        <v>0</v>
      </c>
      <c r="J56" s="2318"/>
      <c r="K56" s="2295">
        <f>K55+$D56*K55</f>
        <v>0</v>
      </c>
      <c r="L56" s="2318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5">
        <f>'3. E1 KUSTANNUKSET'!D112+'3. E1 KUSTANNUKSET'!D87+'3. E1 KUSTANNUKSET'!D89</f>
        <v>0</v>
      </c>
      <c r="F57" s="2318"/>
      <c r="G57" s="2295">
        <f>'3. E1 KUSTANNUKSET'!F112+'3. E1 KUSTANNUKSET'!F87+'3. E1 KUSTANNUKSET'!F89</f>
        <v>0</v>
      </c>
      <c r="H57" s="2318"/>
      <c r="I57" s="2295">
        <f>'3. E1 KUSTANNUKSET'!H112+'3. E1 KUSTANNUKSET'!H87+'3. E1 KUSTANNUKSET'!H89</f>
        <v>0</v>
      </c>
      <c r="J57" s="2318"/>
      <c r="K57" s="2295">
        <f>'3. E1 KUSTANNUKSET'!J112+'3. E1 KUSTANNUKSET'!J87+'3. E1 KUSTANNUKSET'!J89</f>
        <v>0</v>
      </c>
      <c r="L57" s="2318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5">
        <f>E57+$D58*E57</f>
        <v>0</v>
      </c>
      <c r="F58" s="2318"/>
      <c r="G58" s="2295">
        <f>G57+$D58*G57</f>
        <v>0</v>
      </c>
      <c r="H58" s="2318"/>
      <c r="I58" s="2295">
        <f>I57+$D58*I57</f>
        <v>0</v>
      </c>
      <c r="J58" s="2318"/>
      <c r="K58" s="2295">
        <f>K57+$D58*K57</f>
        <v>0</v>
      </c>
      <c r="L58" s="2318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5">
        <f>'3. E1 KUSTANNUKSET'!D113</f>
        <v>0</v>
      </c>
      <c r="F59" s="2318"/>
      <c r="G59" s="2295">
        <f>'3. E1 KUSTANNUKSET'!F113</f>
        <v>0</v>
      </c>
      <c r="H59" s="2318"/>
      <c r="I59" s="2295">
        <f>'3. E1 KUSTANNUKSET'!H113</f>
        <v>0</v>
      </c>
      <c r="J59" s="2318"/>
      <c r="K59" s="2295">
        <f>'3. E1 KUSTANNUKSET'!J113</f>
        <v>0</v>
      </c>
      <c r="L59" s="2318"/>
    </row>
    <row r="60" spans="2:40" ht="15" customHeight="1" x14ac:dyDescent="0.2">
      <c r="B60" s="1648"/>
      <c r="C60" s="1311" t="s">
        <v>666</v>
      </c>
      <c r="D60" s="1649">
        <v>0.1</v>
      </c>
      <c r="E60" s="2295">
        <f>E59+$D60*E59</f>
        <v>0</v>
      </c>
      <c r="F60" s="2318"/>
      <c r="G60" s="2295">
        <f>G59+$D60*G59</f>
        <v>0</v>
      </c>
      <c r="H60" s="2318"/>
      <c r="I60" s="2295">
        <f>I59+$D60*I59</f>
        <v>0</v>
      </c>
      <c r="J60" s="2318"/>
      <c r="K60" s="2295">
        <f>K59+$D60*K59</f>
        <v>0</v>
      </c>
      <c r="L60" s="2318"/>
    </row>
    <row r="61" spans="2:40" ht="15" customHeight="1" x14ac:dyDescent="0.2">
      <c r="B61" s="2327" t="s">
        <v>668</v>
      </c>
      <c r="C61" s="2327"/>
      <c r="D61" s="2328"/>
      <c r="E61" s="2323">
        <f>E56+E58+E60</f>
        <v>0</v>
      </c>
      <c r="F61" s="2324"/>
      <c r="G61" s="2323">
        <f>G56+G58+G60</f>
        <v>0</v>
      </c>
      <c r="H61" s="2324"/>
      <c r="I61" s="2323">
        <f>I56+I58+I60</f>
        <v>0</v>
      </c>
      <c r="J61" s="2324"/>
      <c r="K61" s="2323">
        <f>K56+K58+K60</f>
        <v>0</v>
      </c>
      <c r="L61" s="2324"/>
    </row>
    <row r="62" spans="2:40" ht="15" customHeight="1" x14ac:dyDescent="0.2">
      <c r="B62" s="2327" t="s">
        <v>669</v>
      </c>
      <c r="C62" s="2327"/>
      <c r="D62" s="2328"/>
      <c r="E62" s="2323">
        <f>E55+E57+E59</f>
        <v>0</v>
      </c>
      <c r="F62" s="2324"/>
      <c r="G62" s="2323">
        <f>G55+G57+G59</f>
        <v>0</v>
      </c>
      <c r="H62" s="2324"/>
      <c r="I62" s="2323">
        <f>I55+I57+I59</f>
        <v>0</v>
      </c>
      <c r="J62" s="2324"/>
      <c r="K62" s="2323">
        <f>K55+K57+K59</f>
        <v>0</v>
      </c>
      <c r="L62" s="2324"/>
    </row>
    <row r="63" spans="2:40" ht="15" customHeight="1" x14ac:dyDescent="0.2">
      <c r="B63" s="2327" t="s">
        <v>670</v>
      </c>
      <c r="C63" s="2327"/>
      <c r="D63" s="2328"/>
      <c r="E63" s="2321">
        <f>IF(E62=0,0,E64/E62)</f>
        <v>0</v>
      </c>
      <c r="F63" s="2322"/>
      <c r="G63" s="2321">
        <f>IF(G62=0,0,G64/G62)</f>
        <v>0</v>
      </c>
      <c r="H63" s="2322"/>
      <c r="I63" s="2321">
        <f>IF(I62=0,0,I64/I62)</f>
        <v>0</v>
      </c>
      <c r="J63" s="2322"/>
      <c r="K63" s="2321">
        <f>IF(K62=0,0,K64/K62)</f>
        <v>0</v>
      </c>
      <c r="L63" s="2322"/>
    </row>
    <row r="64" spans="2:40" ht="13.5" customHeight="1" x14ac:dyDescent="0.2">
      <c r="B64" s="2325" t="s">
        <v>663</v>
      </c>
      <c r="C64" s="2325"/>
      <c r="D64" s="2326"/>
      <c r="E64" s="2311">
        <f>E56+E58+E60-E55-E57-E59</f>
        <v>0</v>
      </c>
      <c r="F64" s="2312"/>
      <c r="G64" s="2311">
        <f>G56+G58+G60-G55-G57-G59</f>
        <v>0</v>
      </c>
      <c r="H64" s="2312"/>
      <c r="I64" s="2311">
        <f>I56+I58+I60-I55-I57-I59</f>
        <v>0</v>
      </c>
      <c r="J64" s="2312"/>
      <c r="K64" s="2311">
        <f>K56+K58+K60-K55-K57-K59</f>
        <v>0</v>
      </c>
      <c r="L64" s="2312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9" t="s">
        <v>397</v>
      </c>
      <c r="C66" s="2330"/>
      <c r="D66" s="2331"/>
      <c r="E66" s="2309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10"/>
      <c r="G66" s="2309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10"/>
      <c r="I66" s="2309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10"/>
      <c r="K66" s="2309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10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9"/>
      <c r="L69" s="2319"/>
      <c r="M69" s="2319"/>
      <c r="N69" s="2319"/>
      <c r="O69" s="2319"/>
      <c r="P69" s="2319"/>
      <c r="Q69" s="2319"/>
      <c r="R69" s="2319"/>
      <c r="S69" s="2319"/>
      <c r="T69" s="2319"/>
    </row>
    <row r="70" spans="2:20" x14ac:dyDescent="0.2">
      <c r="B70" s="187"/>
      <c r="D70" s="121"/>
      <c r="E70" s="121"/>
      <c r="F70" s="121"/>
      <c r="G70" s="121"/>
      <c r="J70" s="1660"/>
      <c r="K70" s="2320"/>
      <c r="L70" s="2320"/>
      <c r="M70" s="2320"/>
      <c r="N70" s="2320"/>
      <c r="O70" s="2320"/>
      <c r="P70" s="2320"/>
      <c r="Q70" s="2320"/>
      <c r="R70" s="2320"/>
      <c r="S70" s="2320"/>
      <c r="T70" s="2320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1"/>
      <c r="D117" s="2301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B11" sqref="B11:H11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4" t="s">
        <v>35</v>
      </c>
      <c r="M2" s="2114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460</v>
      </c>
      <c r="M6" s="2488"/>
      <c r="N6" s="2488"/>
      <c r="O6" s="2488"/>
      <c r="P6" s="2488"/>
      <c r="Q6" s="2488"/>
      <c r="R6" s="2488"/>
    </row>
    <row r="7" spans="2:18" ht="13.9" customHeight="1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461</v>
      </c>
      <c r="M8" s="2488"/>
      <c r="N8" s="2488"/>
      <c r="O8" s="2488"/>
      <c r="P8" s="2488"/>
      <c r="Q8" s="2488"/>
      <c r="R8" s="2488"/>
    </row>
    <row r="9" spans="2:18" ht="13.9" customHeight="1" x14ac:dyDescent="0.2">
      <c r="B9" s="2338">
        <f>'1. T1 INVESTOINTISUUN.'!B9</f>
        <v>0</v>
      </c>
      <c r="C9" s="2338"/>
      <c r="D9" s="2338"/>
      <c r="E9" s="2338"/>
      <c r="F9" s="2338"/>
      <c r="G9" s="2338"/>
      <c r="H9" s="2338"/>
      <c r="I9" s="598"/>
      <c r="J9" s="598"/>
      <c r="K9" s="598"/>
      <c r="L9" s="2489">
        <f>'1. T1 INVESTOINTISUUN.'!F9</f>
        <v>0</v>
      </c>
      <c r="M9" s="2490"/>
      <c r="N9" s="2490"/>
      <c r="O9" s="2490"/>
      <c r="P9" s="2490"/>
      <c r="Q9" s="2490"/>
      <c r="R9" s="2490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464</v>
      </c>
      <c r="M10" s="2488"/>
      <c r="N10" s="2488"/>
      <c r="O10" s="2488"/>
      <c r="P10" s="2488"/>
      <c r="Q10" s="2488"/>
      <c r="R10" s="2488"/>
    </row>
    <row r="11" spans="2:18" ht="13.15" customHeight="1" x14ac:dyDescent="0.2">
      <c r="B11" s="2630">
        <f>'1. T1 INVESTOINTISUUN.'!B11</f>
        <v>0</v>
      </c>
      <c r="C11" s="2630"/>
      <c r="D11" s="2630"/>
      <c r="E11" s="2630"/>
      <c r="F11" s="2630"/>
      <c r="G11" s="2630"/>
      <c r="H11" s="2630"/>
      <c r="I11" s="417"/>
      <c r="J11" s="417"/>
      <c r="K11" s="417"/>
      <c r="L11" s="2491">
        <f>'1. T1 INVESTOINTISUUN.'!F11</f>
        <v>0</v>
      </c>
      <c r="M11" s="2491"/>
      <c r="N11" s="2491"/>
      <c r="O11" s="2491"/>
      <c r="P11" s="2491"/>
      <c r="Q11" s="2491"/>
      <c r="R11" s="2491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463</v>
      </c>
      <c r="M12" s="2488"/>
      <c r="N12" s="2488"/>
      <c r="O12" s="2488"/>
      <c r="P12" s="2488"/>
      <c r="Q12" s="2488"/>
      <c r="R12" s="2488"/>
    </row>
    <row r="13" spans="2:18" ht="13.15" customHeight="1" x14ac:dyDescent="0.2">
      <c r="B13" s="2631">
        <f>'1. T1 INVESTOINTISUUN.'!B13</f>
        <v>0</v>
      </c>
      <c r="C13" s="2631"/>
      <c r="D13" s="2631"/>
      <c r="E13" s="2631"/>
      <c r="F13" s="2631"/>
      <c r="G13" s="2631"/>
      <c r="H13" s="2631"/>
      <c r="I13" s="417"/>
      <c r="J13" s="417"/>
      <c r="K13" s="417"/>
      <c r="L13" s="2491">
        <f>'1. T1 INVESTOINTISUUN.'!F13</f>
        <v>0</v>
      </c>
      <c r="M13" s="2491"/>
      <c r="N13" s="2491"/>
      <c r="O13" s="2491"/>
      <c r="P13" s="2491"/>
      <c r="Q13" s="2491"/>
      <c r="R13" s="2491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8" t="s">
        <v>424</v>
      </c>
      <c r="C15" s="2519"/>
      <c r="D15" s="2519"/>
      <c r="E15" s="2519"/>
      <c r="F15" s="2520"/>
      <c r="G15" s="1185" t="s">
        <v>281</v>
      </c>
      <c r="H15" s="1185" t="s">
        <v>282</v>
      </c>
      <c r="I15" s="1185" t="s">
        <v>283</v>
      </c>
      <c r="J15" s="1185" t="s">
        <v>284</v>
      </c>
      <c r="K15" s="2512" t="s">
        <v>285</v>
      </c>
      <c r="L15" s="2514" t="s">
        <v>364</v>
      </c>
      <c r="M15" s="2514"/>
      <c r="N15" s="2514"/>
      <c r="O15" s="2514"/>
      <c r="P15" s="2514"/>
      <c r="Q15" s="2514"/>
      <c r="R15" s="2515"/>
    </row>
    <row r="16" spans="2:18" ht="11.25" customHeight="1" x14ac:dyDescent="0.2">
      <c r="B16" s="2521"/>
      <c r="C16" s="2522"/>
      <c r="D16" s="2522"/>
      <c r="E16" s="2522"/>
      <c r="F16" s="2523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3"/>
      <c r="L16" s="2516"/>
      <c r="M16" s="2516"/>
      <c r="N16" s="2516"/>
      <c r="O16" s="2516"/>
      <c r="P16" s="2516"/>
      <c r="Q16" s="2516"/>
      <c r="R16" s="2517"/>
    </row>
    <row r="17" spans="2:22" ht="12" customHeight="1" x14ac:dyDescent="0.2">
      <c r="B17" s="626" t="s">
        <v>2</v>
      </c>
      <c r="C17" s="2073" t="s">
        <v>79</v>
      </c>
      <c r="D17" s="2073"/>
      <c r="E17" s="2073"/>
      <c r="F17" s="2524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2" t="s">
        <v>825</v>
      </c>
      <c r="D18" s="2472"/>
      <c r="E18" s="2472"/>
      <c r="F18" s="2473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70" t="s">
        <v>837</v>
      </c>
      <c r="D19" s="2470"/>
      <c r="E19" s="2470"/>
      <c r="F19" s="2471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2" t="str">
        <f>C18</f>
        <v>• avustus-%</v>
      </c>
      <c r="D20" s="2472"/>
      <c r="E20" s="2472"/>
      <c r="F20" s="2473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70" t="s">
        <v>836</v>
      </c>
      <c r="D21" s="2470"/>
      <c r="E21" s="2470"/>
      <c r="F21" s="2471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2" t="str">
        <f>C18</f>
        <v>• avustus-%</v>
      </c>
      <c r="D22" s="2472"/>
      <c r="E22" s="2472"/>
      <c r="F22" s="2473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70" t="s">
        <v>835</v>
      </c>
      <c r="D23" s="2470"/>
      <c r="E23" s="2470"/>
      <c r="F23" s="2471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2" t="str">
        <f>C18</f>
        <v>• avustus-%</v>
      </c>
      <c r="D24" s="2472"/>
      <c r="E24" s="2472"/>
      <c r="F24" s="2473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70" t="s">
        <v>834</v>
      </c>
      <c r="D25" s="2470"/>
      <c r="E25" s="2470"/>
      <c r="F25" s="2471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70" t="s">
        <v>833</v>
      </c>
      <c r="D27" s="2470"/>
      <c r="E27" s="2470"/>
      <c r="F27" s="2471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2" t="str">
        <f>C18</f>
        <v>• avustus-%</v>
      </c>
      <c r="D28" s="2472"/>
      <c r="E28" s="2472"/>
      <c r="F28" s="2473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70" t="s">
        <v>832</v>
      </c>
      <c r="D29" s="2470"/>
      <c r="E29" s="2470"/>
      <c r="F29" s="2471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2" t="str">
        <f>C18</f>
        <v>• avustus-%</v>
      </c>
      <c r="D30" s="2472"/>
      <c r="E30" s="2472"/>
      <c r="F30" s="2473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70" t="s">
        <v>140</v>
      </c>
      <c r="D31" s="2470"/>
      <c r="E31" s="2470"/>
      <c r="F31" s="2471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4" t="s">
        <v>831</v>
      </c>
      <c r="D32" s="2484"/>
      <c r="E32" s="2484"/>
      <c r="F32" s="2485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70" t="s">
        <v>465</v>
      </c>
      <c r="D33" s="2470"/>
      <c r="E33" s="2470"/>
      <c r="F33" s="2471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6" t="s">
        <v>36</v>
      </c>
      <c r="D34" s="2486"/>
      <c r="E34" s="2486"/>
      <c r="F34" s="2487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9" t="s">
        <v>425</v>
      </c>
      <c r="C35" s="2340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4" t="s">
        <v>285</v>
      </c>
      <c r="L35" s="2476" t="s">
        <v>658</v>
      </c>
      <c r="M35" s="2476"/>
      <c r="N35" s="2476"/>
      <c r="O35" s="2476"/>
      <c r="P35" s="2476"/>
      <c r="Q35" s="2476"/>
      <c r="R35" s="2477"/>
    </row>
    <row r="36" spans="2:22" ht="11.25" customHeight="1" x14ac:dyDescent="0.2">
      <c r="B36" s="2343"/>
      <c r="C36" s="2344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22" ht="12" customHeight="1" x14ac:dyDescent="0.2">
      <c r="B37" s="2507" t="s">
        <v>118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8" t="s">
        <v>37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2482"/>
      <c r="M44" s="2483"/>
      <c r="N44" s="1600"/>
      <c r="O44" s="2526"/>
      <c r="P44" s="2526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80"/>
      <c r="M45" s="2481"/>
      <c r="N45" s="1598"/>
      <c r="O45" s="2525"/>
      <c r="P45" s="2525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80"/>
      <c r="M46" s="2481"/>
      <c r="N46" s="1598"/>
      <c r="O46" s="2525"/>
      <c r="P46" s="2525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80"/>
      <c r="M47" s="2481"/>
      <c r="N47" s="1598"/>
      <c r="O47" s="2525"/>
      <c r="P47" s="2525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80"/>
      <c r="M48" s="2481"/>
      <c r="N48" s="1598"/>
      <c r="O48" s="2525"/>
      <c r="P48" s="2525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9" t="s">
        <v>286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52</v>
      </c>
      <c r="L55" s="2501"/>
      <c r="M55" s="2500" t="s">
        <v>43</v>
      </c>
      <c r="N55" s="2501"/>
      <c r="O55" s="2500" t="s">
        <v>44</v>
      </c>
      <c r="P55" s="2501"/>
      <c r="Q55" s="2502" t="s">
        <v>188</v>
      </c>
      <c r="R55" s="2501"/>
    </row>
    <row r="56" spans="1:18" ht="11.25" customHeight="1" x14ac:dyDescent="0.2">
      <c r="A56">
        <v>0</v>
      </c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1:18" ht="11.25" customHeight="1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3"/>
      <c r="H80" s="2353"/>
      <c r="I80" s="2370"/>
      <c r="J80" s="2371"/>
      <c r="K80" s="2364">
        <f>'5. T4 RAHOITUSSUUN.'!Q14</f>
        <v>0</v>
      </c>
      <c r="L80" s="2364"/>
      <c r="M80" s="2364">
        <f>'5. T4 RAHOITUSSUUN.'!R14</f>
        <v>0</v>
      </c>
      <c r="N80" s="2364"/>
      <c r="O80" s="2364">
        <f>'5. T4 RAHOITUSSUUN.'!S14</f>
        <v>0</v>
      </c>
      <c r="P80" s="2364"/>
      <c r="Q80" s="2364">
        <f>'5. T4 RAHOITUSSUUN.'!T14</f>
        <v>0</v>
      </c>
      <c r="R80" s="2364"/>
    </row>
    <row r="81" spans="2:18" ht="15.95" customHeight="1" x14ac:dyDescent="0.2">
      <c r="B81" s="2465" t="s">
        <v>876</v>
      </c>
      <c r="C81" s="2466"/>
      <c r="D81" s="2466"/>
      <c r="E81" s="2466"/>
      <c r="F81" s="2466"/>
      <c r="G81" s="2466"/>
      <c r="H81" s="2466"/>
      <c r="I81" s="2466"/>
      <c r="J81" s="2467"/>
      <c r="K81" s="2468">
        <v>0</v>
      </c>
      <c r="L81" s="2333"/>
      <c r="M81" s="2332">
        <v>0</v>
      </c>
      <c r="N81" s="2333"/>
      <c r="O81" s="2332">
        <v>0</v>
      </c>
      <c r="P81" s="2333"/>
      <c r="Q81" s="2332">
        <v>0</v>
      </c>
      <c r="R81" s="2333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Business Kemijärvi, Pelkosenniemi, Salla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5" t="s">
        <v>439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>
        <f>L3</f>
        <v>0</v>
      </c>
      <c r="N85" s="2372"/>
      <c r="O85" s="129"/>
      <c r="P85" s="129"/>
      <c r="Q85" s="129"/>
      <c r="R85" s="129"/>
    </row>
    <row r="86" spans="2:18" ht="6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5" t="s">
        <v>426</v>
      </c>
      <c r="C88" s="2386"/>
      <c r="D88" s="2386"/>
      <c r="E88" s="2386"/>
      <c r="F88" s="1220"/>
      <c r="G88" s="2373"/>
      <c r="H88" s="2374"/>
      <c r="I88" s="2373"/>
      <c r="J88" s="2374"/>
      <c r="K88" s="2375" t="s">
        <v>52</v>
      </c>
      <c r="L88" s="2375"/>
      <c r="M88" s="2375" t="s">
        <v>43</v>
      </c>
      <c r="N88" s="2375"/>
      <c r="O88" s="2497" t="s">
        <v>44</v>
      </c>
      <c r="P88" s="2498"/>
      <c r="Q88" s="2375" t="s">
        <v>188</v>
      </c>
      <c r="R88" s="2499"/>
    </row>
    <row r="89" spans="2:18" ht="10.5" customHeight="1" x14ac:dyDescent="0.2">
      <c r="B89" s="2387"/>
      <c r="C89" s="2388"/>
      <c r="D89" s="2388"/>
      <c r="E89" s="2388"/>
      <c r="F89" s="1221"/>
      <c r="G89" s="2459"/>
      <c r="H89" s="2460"/>
      <c r="I89" s="2459"/>
      <c r="J89" s="246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ht="12" customHeight="1" x14ac:dyDescent="0.2">
      <c r="B100" s="739"/>
      <c r="C100" s="2348" t="s">
        <v>366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ht="12" customHeight="1" x14ac:dyDescent="0.2">
      <c r="B103" s="738"/>
      <c r="C103" s="2413" t="s">
        <v>444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9"/>
      <c r="H104" s="2359"/>
      <c r="I104" s="2376"/>
      <c r="J104" s="2377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ht="10.5" customHeight="1" x14ac:dyDescent="0.2">
      <c r="B110" s="2385" t="s">
        <v>427</v>
      </c>
      <c r="C110" s="2386"/>
      <c r="D110" s="2386"/>
      <c r="E110" s="2386"/>
      <c r="F110" s="1222"/>
      <c r="G110" s="2534"/>
      <c r="H110" s="2534"/>
      <c r="I110" s="2534"/>
      <c r="J110" s="2534"/>
      <c r="K110" s="2535" t="str">
        <f>K88</f>
        <v>Ennuste 1</v>
      </c>
      <c r="L110" s="2536"/>
      <c r="M110" s="2535" t="str">
        <f>M88</f>
        <v>Ennuste 2</v>
      </c>
      <c r="N110" s="2536"/>
      <c r="O110" s="2535" t="str">
        <f>O88</f>
        <v>Ennuste 3</v>
      </c>
      <c r="P110" s="2536"/>
      <c r="Q110" s="2535" t="str">
        <f>Q88</f>
        <v>Ennuste 4</v>
      </c>
      <c r="R110" s="2536"/>
    </row>
    <row r="111" spans="2:18" ht="10.5" customHeight="1" x14ac:dyDescent="0.2">
      <c r="B111" s="2387"/>
      <c r="C111" s="2388"/>
      <c r="D111" s="2388"/>
      <c r="E111" s="2388"/>
      <c r="F111" s="1223"/>
      <c r="G111" s="2537"/>
      <c r="H111" s="2537"/>
      <c r="I111" s="2537"/>
      <c r="J111" s="2537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5"/>
      <c r="H112" s="2356"/>
      <c r="I112" s="2394"/>
      <c r="J112" s="2395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7"/>
      <c r="H113" s="2357"/>
      <c r="I113" s="2397"/>
      <c r="J113" s="2398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7"/>
      <c r="H114" s="2357"/>
      <c r="I114" s="2397"/>
      <c r="J114" s="2398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7"/>
      <c r="H115" s="2357"/>
      <c r="I115" s="2397"/>
      <c r="J115" s="2398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7"/>
      <c r="H116" s="2357"/>
      <c r="I116" s="2397"/>
      <c r="J116" s="2398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7"/>
      <c r="H117" s="2357"/>
      <c r="I117" s="2397"/>
      <c r="J117" s="2398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8"/>
      <c r="H118" s="2358"/>
      <c r="I118" s="2400"/>
      <c r="J118" s="2401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8"/>
      <c r="H119" s="2358"/>
      <c r="I119" s="2400"/>
      <c r="J119" s="2401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8"/>
      <c r="H120" s="2358"/>
      <c r="I120" s="2400"/>
      <c r="J120" s="2401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7"/>
      <c r="H121" s="2357"/>
      <c r="I121" s="2397"/>
      <c r="J121" s="2398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7"/>
      <c r="H122" s="2357"/>
      <c r="I122" s="2397"/>
      <c r="J122" s="2398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7"/>
      <c r="H123" s="2357"/>
      <c r="I123" s="2397"/>
      <c r="J123" s="2398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7"/>
      <c r="H124" s="2357"/>
      <c r="I124" s="2397"/>
      <c r="J124" s="2398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7"/>
      <c r="H125" s="2357"/>
      <c r="I125" s="2397"/>
      <c r="J125" s="2398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7"/>
      <c r="H126" s="2357"/>
      <c r="I126" s="2397"/>
      <c r="J126" s="2398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3"/>
      <c r="H127" s="2544"/>
      <c r="I127" s="2397"/>
      <c r="J127" s="2398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3"/>
      <c r="H128" s="2544"/>
      <c r="I128" s="2397"/>
      <c r="J128" s="2398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ht="12" customHeight="1" x14ac:dyDescent="0.2">
      <c r="B129" s="1801"/>
      <c r="C129" s="2632" t="s">
        <v>445</v>
      </c>
      <c r="D129" s="2632"/>
      <c r="E129" s="1798"/>
      <c r="F129" s="1798"/>
      <c r="G129" s="2545"/>
      <c r="H129" s="2546"/>
      <c r="I129" s="2547"/>
      <c r="J129" s="2548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3"/>
      <c r="H130" s="2544"/>
      <c r="I130" s="2397"/>
      <c r="J130" s="2398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3"/>
      <c r="H131" s="2544"/>
      <c r="I131" s="2397"/>
      <c r="J131" s="2398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3"/>
      <c r="H132" s="2544"/>
      <c r="I132" s="2397"/>
      <c r="J132" s="2398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4"/>
      <c r="H133" s="2555"/>
      <c r="I133" s="2556"/>
      <c r="J133" s="2557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3" t="s">
        <v>428</v>
      </c>
      <c r="C135" s="2634"/>
      <c r="D135" s="2634"/>
      <c r="E135" s="2634"/>
      <c r="F135" s="2634"/>
      <c r="G135" s="2634"/>
      <c r="H135" s="2634"/>
      <c r="I135" s="2634"/>
      <c r="J135" s="2634"/>
      <c r="K135" s="2374" t="str">
        <f>K110</f>
        <v>Ennuste 1</v>
      </c>
      <c r="L135" s="2373"/>
      <c r="M135" s="2374" t="str">
        <f>M110</f>
        <v>Ennuste 2</v>
      </c>
      <c r="N135" s="2373"/>
      <c r="O135" s="2374" t="str">
        <f>O110</f>
        <v>Ennuste 3</v>
      </c>
      <c r="P135" s="2373"/>
      <c r="Q135" s="2374" t="str">
        <f>Q110</f>
        <v>Ennuste 4</v>
      </c>
      <c r="R135" s="2373"/>
    </row>
    <row r="136" spans="2:18" ht="10.5" customHeight="1" x14ac:dyDescent="0.2">
      <c r="B136" s="2635"/>
      <c r="C136" s="2342"/>
      <c r="D136" s="2342"/>
      <c r="E136" s="2342"/>
      <c r="F136" s="2342"/>
      <c r="G136" s="2342"/>
      <c r="H136" s="2342"/>
      <c r="I136" s="2342"/>
      <c r="J136" s="2342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ht="12" customHeight="1" x14ac:dyDescent="0.2">
      <c r="B138" s="612" t="s">
        <v>2</v>
      </c>
      <c r="C138" s="2409" t="s">
        <v>55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ht="12" customHeight="1" x14ac:dyDescent="0.2">
      <c r="B139" s="612" t="s">
        <v>3</v>
      </c>
      <c r="C139" s="2409" t="s">
        <v>56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ht="12" customHeight="1" x14ac:dyDescent="0.2">
      <c r="B140" s="612" t="s">
        <v>4</v>
      </c>
      <c r="C140" s="2409" t="s">
        <v>393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ht="12" customHeight="1" x14ac:dyDescent="0.2">
      <c r="B141" s="612" t="s">
        <v>5</v>
      </c>
      <c r="C141" s="2409" t="s">
        <v>167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ht="12" customHeight="1" x14ac:dyDescent="0.2">
      <c r="B142" s="612" t="s">
        <v>6</v>
      </c>
      <c r="C142" s="2409" t="s">
        <v>74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ht="12" customHeight="1" x14ac:dyDescent="0.2">
      <c r="B143" s="612" t="s">
        <v>7</v>
      </c>
      <c r="C143" s="2412" t="s">
        <v>851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ht="12" customHeight="1" x14ac:dyDescent="0.2">
      <c r="B146" s="612" t="s">
        <v>9</v>
      </c>
      <c r="C146" s="2409" t="s">
        <v>301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ht="12" customHeight="1" x14ac:dyDescent="0.2">
      <c r="B147" s="612" t="s">
        <v>10</v>
      </c>
      <c r="C147" s="2409" t="s">
        <v>61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ht="12" customHeight="1" x14ac:dyDescent="0.2">
      <c r="B148" s="612" t="s">
        <v>11</v>
      </c>
      <c r="C148" s="2409" t="str">
        <f>'5. T4 RAHOITUSSUUN.'!C28</f>
        <v>Käyttöpääoman muutos (rivi 36)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ht="12" customHeight="1" x14ac:dyDescent="0.2">
      <c r="B149" s="612" t="s">
        <v>109</v>
      </c>
      <c r="C149" s="2412" t="str">
        <f>'5. T4 RAHOITUSSUUN.'!C29</f>
        <v>Muu rahoitusomaisuuden lisäys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ht="12" customHeight="1" x14ac:dyDescent="0.2">
      <c r="B150" s="612" t="s">
        <v>110</v>
      </c>
      <c r="C150" s="2412" t="str">
        <f>'5. T4 RAHOITUSSUUN.'!C30</f>
        <v>Pitkäaikaisten rahalaitoslainojen vähennys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2" customHeight="1" x14ac:dyDescent="0.2">
      <c r="B151" s="612" t="s">
        <v>293</v>
      </c>
      <c r="C151" s="2412" t="str">
        <f>'5. T4 RAHOITUSSUUN.'!C31</f>
        <v>SVOP-palautus</v>
      </c>
      <c r="D151" s="2412"/>
      <c r="E151" s="2412"/>
      <c r="F151" s="1067"/>
      <c r="G151" s="1067"/>
      <c r="H151" s="1067"/>
      <c r="I151" s="1067"/>
      <c r="J151" s="1071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ht="12" customHeight="1" x14ac:dyDescent="0.2">
      <c r="B152" s="612" t="s">
        <v>111</v>
      </c>
      <c r="C152" s="2412" t="str">
        <f>'5. T4 RAHOITUSSUUN.'!C32</f>
        <v>Pääomalainojen vähennys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ht="12" customHeight="1" x14ac:dyDescent="0.2">
      <c r="B153" s="612" t="s">
        <v>112</v>
      </c>
      <c r="C153" s="2412" t="str">
        <f>'5. T4 RAHOITUSSUUN.'!C33</f>
        <v>Pitkäaikainen ostovelka, vähennys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ht="12" customHeight="1" x14ac:dyDescent="0.2">
      <c r="B154" s="612" t="s">
        <v>113</v>
      </c>
      <c r="C154" s="2409" t="str">
        <f>'5. T4 RAHOITUSSUUN.'!C34</f>
        <v>Muut pitkäaikaiset velat, vähennys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ht="12" customHeight="1" x14ac:dyDescent="0.2">
      <c r="B155" s="612" t="s">
        <v>114</v>
      </c>
      <c r="C155" s="2409" t="str">
        <f>'5. T4 RAHOITUSSUUN.'!C35</f>
        <v>Pitkäaik. lainojen lyhennyserämuutokset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ht="12" customHeight="1" x14ac:dyDescent="0.2">
      <c r="B157" s="612" t="s">
        <v>116</v>
      </c>
      <c r="C157" s="2409" t="str">
        <f>'5. T4 RAHOITUSSUUN.'!C37</f>
        <v xml:space="preserve">Muu lyhytaik. vieraan po:n lisäys/vähennys     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ht="12" customHeight="1" x14ac:dyDescent="0.2">
      <c r="B159" s="612" t="s">
        <v>311</v>
      </c>
      <c r="C159" s="2409" t="s">
        <v>58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ht="12" customHeight="1" x14ac:dyDescent="0.2">
      <c r="B160" s="612" t="s">
        <v>312</v>
      </c>
      <c r="C160" s="2409" t="s">
        <v>140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4" t="str">
        <f>OHJE!G8</f>
        <v>Business Kemijärvi, Pelkosenniemi, Salla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1:18" ht="11.25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80" t="s">
        <v>358</v>
      </c>
      <c r="C172" s="2381"/>
      <c r="D172" s="2381"/>
      <c r="E172" s="2381"/>
      <c r="F172" s="2381"/>
      <c r="G172" s="2381"/>
      <c r="H172" s="2381"/>
      <c r="I172" s="1158"/>
      <c r="J172" s="1158"/>
      <c r="K172" s="2570" t="str">
        <f>K135</f>
        <v>Ennuste 1</v>
      </c>
      <c r="L172" s="2571"/>
      <c r="M172" s="2570" t="str">
        <f>M135</f>
        <v>Ennuste 2</v>
      </c>
      <c r="N172" s="2571"/>
      <c r="O172" s="2570" t="str">
        <f>O135</f>
        <v>Ennuste 3</v>
      </c>
      <c r="P172" s="2571"/>
      <c r="Q172" s="2570" t="str">
        <f>Q135</f>
        <v>Ennuste 4</v>
      </c>
      <c r="R172" s="2571"/>
    </row>
    <row r="173" spans="1:18" ht="11.25" customHeight="1" x14ac:dyDescent="0.2">
      <c r="B173" s="2382"/>
      <c r="C173" s="2383"/>
      <c r="D173" s="2383"/>
      <c r="E173" s="2383"/>
      <c r="F173" s="2383"/>
      <c r="G173" s="2383"/>
      <c r="H173" s="2383"/>
      <c r="I173" s="1224"/>
      <c r="J173" s="1224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1:18" ht="14.1" customHeight="1" x14ac:dyDescent="0.2">
      <c r="B175" s="618"/>
      <c r="C175" s="2413" t="str">
        <f>'5. T4 RAHOITUSSUUN.'!C48</f>
        <v>Vaihto-omaisuus/liikevaihto (%)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1:22" ht="14.1" customHeight="1" x14ac:dyDescent="0.2">
      <c r="B177" s="618"/>
      <c r="C177" s="2414" t="str">
        <f>'5. T4 RAHOITUSSUUN.'!C50</f>
        <v>Myyntisaamisten kiertonopeus (pv)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1:22" ht="14.1" customHeight="1" x14ac:dyDescent="0.2">
      <c r="B181" s="1160"/>
      <c r="C181" s="2413" t="str">
        <f>'5. T4 RAHOITUSSUUN.'!C54</f>
        <v>Osatuloutukset, osuus liikevaihdosta (%)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1:22" ht="14.1" customHeight="1" x14ac:dyDescent="0.2">
      <c r="B183" s="1160"/>
      <c r="C183" s="2413" t="str">
        <f>'5. T4 RAHOITUSSUUN.'!C56</f>
        <v>Ostovelkojen kiertonopeus (pv)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1:22" ht="14.1" customHeight="1" x14ac:dyDescent="0.2">
      <c r="B185" s="1160"/>
      <c r="C185" s="2413" t="str">
        <f>'5. T4 RAHOITUSSUUN.'!C58</f>
        <v xml:space="preserve">Saadut ennakot, osuus liikevaihdosta (%) 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2" t="s">
        <v>431</v>
      </c>
      <c r="C192" s="2423"/>
      <c r="D192" s="2613" t="s">
        <v>248</v>
      </c>
      <c r="E192" s="2591" t="s">
        <v>432</v>
      </c>
      <c r="F192" s="2593" t="s">
        <v>65</v>
      </c>
      <c r="G192" s="2615" t="s">
        <v>52</v>
      </c>
      <c r="H192" s="2616"/>
      <c r="I192" s="2617"/>
      <c r="J192" s="2621" t="str">
        <f>'2. T7 LAINAT'!I9</f>
        <v>Ennuste 2</v>
      </c>
      <c r="K192" s="2360"/>
      <c r="L192" s="2361"/>
      <c r="M192" s="2623" t="s">
        <v>44</v>
      </c>
      <c r="N192" s="2624"/>
      <c r="O192" s="2625"/>
      <c r="P192" s="2360" t="s">
        <v>188</v>
      </c>
      <c r="Q192" s="2360"/>
      <c r="R192" s="2361"/>
    </row>
    <row r="193" spans="2:21" ht="11.25" customHeight="1" x14ac:dyDescent="0.2">
      <c r="B193" s="2424"/>
      <c r="C193" s="2425"/>
      <c r="D193" s="2614"/>
      <c r="E193" s="2592"/>
      <c r="F193" s="2594"/>
      <c r="G193" s="2618"/>
      <c r="H193" s="2619"/>
      <c r="I193" s="2620"/>
      <c r="J193" s="2622"/>
      <c r="K193" s="2362"/>
      <c r="L193" s="2363"/>
      <c r="M193" s="2618"/>
      <c r="N193" s="2619"/>
      <c r="O193" s="2620"/>
      <c r="P193" s="2362"/>
      <c r="Q193" s="2362"/>
      <c r="R193" s="2363"/>
      <c r="S193" s="483" t="s">
        <v>0</v>
      </c>
    </row>
    <row r="194" spans="2:21" ht="11.25" customHeight="1" x14ac:dyDescent="0.2">
      <c r="B194" s="2424"/>
      <c r="C194" s="2425"/>
      <c r="D194" s="2614"/>
      <c r="E194" s="2592"/>
      <c r="F194" s="2594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21" ht="12" customHeight="1" x14ac:dyDescent="0.2">
      <c r="B195" s="1144" t="s">
        <v>354</v>
      </c>
      <c r="C195" s="1408"/>
      <c r="D195" s="2614"/>
      <c r="E195" s="2592"/>
      <c r="F195" s="2594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8" t="s">
        <v>377</v>
      </c>
      <c r="C215" s="2419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20" t="s">
        <v>378</v>
      </c>
      <c r="C221" s="242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5" t="s">
        <v>388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5" t="s">
        <v>458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6" t="s">
        <v>389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ht="11.65" customHeight="1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5" t="s">
        <v>233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5" t="s">
        <v>69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2" t="s">
        <v>359</v>
      </c>
      <c r="D235" s="2342"/>
      <c r="E235" s="2342"/>
      <c r="F235" s="2342"/>
      <c r="G235" s="2342"/>
      <c r="H235" s="2342"/>
      <c r="I235" s="2342"/>
      <c r="J235" s="2574" t="str">
        <f>K110</f>
        <v>Ennuste 1</v>
      </c>
      <c r="K235" s="2575"/>
      <c r="L235" s="2574" t="str">
        <f>M110</f>
        <v>Ennuste 2</v>
      </c>
      <c r="M235" s="2575"/>
      <c r="N235" s="2574" t="str">
        <f>O110</f>
        <v>Ennuste 3</v>
      </c>
      <c r="O235" s="2575"/>
      <c r="P235" s="2574" t="str">
        <f>Q110</f>
        <v>Ennuste 4</v>
      </c>
      <c r="Q235" s="2575"/>
    </row>
    <row r="236" spans="2:18" ht="11.25" customHeight="1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3" t="s">
        <v>215</v>
      </c>
      <c r="D238" s="2073"/>
      <c r="E238" s="2073"/>
      <c r="F238" s="2073"/>
      <c r="G238" s="2073"/>
      <c r="H238" s="2073"/>
      <c r="I238" s="2073"/>
      <c r="J238" s="2430">
        <f>'5. T4 RAHOITUSSUUN.'!Q27</f>
        <v>0</v>
      </c>
      <c r="K238" s="2430"/>
      <c r="L238" s="2430">
        <f>'5. T4 RAHOITUSSUUN.'!R27</f>
        <v>0</v>
      </c>
      <c r="M238" s="2430"/>
      <c r="N238" s="2430">
        <f>'5. T4 RAHOITUSSUUN.'!S27</f>
        <v>0</v>
      </c>
      <c r="O238" s="2430"/>
      <c r="P238" s="2430">
        <f>'5. T4 RAHOITUSSUUN.'!T27</f>
        <v>0</v>
      </c>
      <c r="Q238" s="2430"/>
      <c r="R238" s="710"/>
    </row>
    <row r="239" spans="2:18" ht="12.6" customHeight="1" x14ac:dyDescent="0.2">
      <c r="B239" s="328"/>
      <c r="C239" s="1397"/>
      <c r="D239" s="2454" t="s">
        <v>230</v>
      </c>
      <c r="E239" s="2454"/>
      <c r="F239" s="2454"/>
      <c r="G239" s="2454"/>
      <c r="H239" s="2454"/>
      <c r="I239" s="2454"/>
      <c r="J239" s="2434">
        <f>'5. T4 RAHOITUSSUUN.'!Q28</f>
        <v>0</v>
      </c>
      <c r="K239" s="2434"/>
      <c r="L239" s="2434">
        <f>'5. T4 RAHOITUSSUUN.'!R28</f>
        <v>0</v>
      </c>
      <c r="M239" s="2434"/>
      <c r="N239" s="2434">
        <f>'5. T4 RAHOITUSSUUN.'!S28</f>
        <v>0</v>
      </c>
      <c r="O239" s="2434"/>
      <c r="P239" s="2434">
        <f>'5. T4 RAHOITUSSUUN.'!T28</f>
        <v>0</v>
      </c>
      <c r="Q239" s="2434"/>
      <c r="R239" s="712"/>
    </row>
    <row r="240" spans="2:18" ht="12.6" customHeight="1" x14ac:dyDescent="0.2">
      <c r="C240" s="2409" t="s">
        <v>216</v>
      </c>
      <c r="D240" s="2409"/>
      <c r="E240" s="2409"/>
      <c r="F240" s="2409"/>
      <c r="G240" s="2409"/>
      <c r="H240" s="2409"/>
      <c r="I240" s="2409"/>
      <c r="J240" s="2430">
        <f>'5. T4 RAHOITUSSUUN.'!Q29</f>
        <v>0</v>
      </c>
      <c r="K240" s="2430"/>
      <c r="L240" s="2430">
        <f>'5. T4 RAHOITUSSUUN.'!R29</f>
        <v>0</v>
      </c>
      <c r="M240" s="2430"/>
      <c r="N240" s="2430">
        <f>'5. T4 RAHOITUSSUUN.'!S29</f>
        <v>0</v>
      </c>
      <c r="O240" s="2430"/>
      <c r="P240" s="2430">
        <f>'5. T4 RAHOITUSSUUN.'!T29</f>
        <v>0</v>
      </c>
      <c r="Q240" s="2430"/>
      <c r="R240" s="710"/>
    </row>
    <row r="241" spans="2:18" ht="12.6" customHeight="1" x14ac:dyDescent="0.2">
      <c r="B241" s="328"/>
      <c r="C241" s="1397"/>
      <c r="D241" s="2454" t="s">
        <v>230</v>
      </c>
      <c r="E241" s="2454"/>
      <c r="F241" s="2454"/>
      <c r="G241" s="2454"/>
      <c r="H241" s="2454"/>
      <c r="I241" s="2454"/>
      <c r="J241" s="2434">
        <f>'5. T4 RAHOITUSSUUN.'!Q30</f>
        <v>0</v>
      </c>
      <c r="K241" s="2434"/>
      <c r="L241" s="2434">
        <f>'5. T4 RAHOITUSSUUN.'!R30</f>
        <v>0</v>
      </c>
      <c r="M241" s="2434"/>
      <c r="N241" s="2434">
        <f>'5. T4 RAHOITUSSUUN.'!S30</f>
        <v>0</v>
      </c>
      <c r="O241" s="2434"/>
      <c r="P241" s="2434">
        <f>'5. T4 RAHOITUSSUUN.'!T30</f>
        <v>0</v>
      </c>
      <c r="Q241" s="2434"/>
      <c r="R241" s="712"/>
    </row>
    <row r="242" spans="2:18" ht="12.6" customHeight="1" x14ac:dyDescent="0.2">
      <c r="C242" s="2409" t="s">
        <v>302</v>
      </c>
      <c r="D242" s="2409"/>
      <c r="E242" s="2409"/>
      <c r="F242" s="2409"/>
      <c r="G242" s="2409"/>
      <c r="H242" s="2409"/>
      <c r="I242" s="2409"/>
      <c r="J242" s="2430">
        <f>'5. T4 RAHOITUSSUUN.'!Q31</f>
        <v>0</v>
      </c>
      <c r="K242" s="2430"/>
      <c r="L242" s="2430">
        <f>'5. T4 RAHOITUSSUUN.'!R31</f>
        <v>0</v>
      </c>
      <c r="M242" s="2430"/>
      <c r="N242" s="2430">
        <f>'5. T4 RAHOITUSSUUN.'!S31</f>
        <v>0</v>
      </c>
      <c r="O242" s="2430"/>
      <c r="P242" s="2430">
        <f>'5. T4 RAHOITUSSUUN.'!T31</f>
        <v>0</v>
      </c>
      <c r="Q242" s="2430"/>
      <c r="R242" s="710"/>
    </row>
    <row r="243" spans="2:18" ht="12.6" customHeight="1" x14ac:dyDescent="0.2">
      <c r="C243" s="2409" t="s">
        <v>222</v>
      </c>
      <c r="D243" s="2409"/>
      <c r="E243" s="2409"/>
      <c r="F243" s="2409"/>
      <c r="G243" s="2409"/>
      <c r="H243" s="2409"/>
      <c r="I243" s="2409"/>
      <c r="J243" s="2430">
        <f>'5. T4 RAHOITUSSUUN.'!Q32</f>
        <v>0</v>
      </c>
      <c r="K243" s="2430"/>
      <c r="L243" s="2430">
        <f>'5. T4 RAHOITUSSUUN.'!R32</f>
        <v>0</v>
      </c>
      <c r="M243" s="2430"/>
      <c r="N243" s="2430">
        <f>'5. T4 RAHOITUSSUUN.'!S32</f>
        <v>0</v>
      </c>
      <c r="O243" s="2430"/>
      <c r="P243" s="2430">
        <f>'5. T4 RAHOITUSSUUN.'!T32</f>
        <v>0</v>
      </c>
      <c r="Q243" s="2430"/>
      <c r="R243" s="710"/>
    </row>
    <row r="244" spans="2:18" ht="12.6" customHeight="1" x14ac:dyDescent="0.2">
      <c r="B244" s="328"/>
      <c r="C244" s="1398"/>
      <c r="D244" s="2410" t="s">
        <v>230</v>
      </c>
      <c r="E244" s="2410"/>
      <c r="F244" s="2410"/>
      <c r="G244" s="2410"/>
      <c r="H244" s="2410"/>
      <c r="I244" s="2410"/>
      <c r="J244" s="2431">
        <f>'5. T4 RAHOITUSSUUN.'!Q33</f>
        <v>0</v>
      </c>
      <c r="K244" s="2431"/>
      <c r="L244" s="2431">
        <f>'5. T4 RAHOITUSSUUN.'!R33</f>
        <v>0</v>
      </c>
      <c r="M244" s="2431"/>
      <c r="N244" s="2431">
        <f>'5. T4 RAHOITUSSUUN.'!S33</f>
        <v>0</v>
      </c>
      <c r="O244" s="2431"/>
      <c r="P244" s="2431">
        <f>'5. T4 RAHOITUSSUUN.'!T33</f>
        <v>0</v>
      </c>
      <c r="Q244" s="2431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9" t="s">
        <v>217</v>
      </c>
      <c r="D246" s="2409"/>
      <c r="E246" s="2409"/>
      <c r="F246" s="2409"/>
      <c r="G246" s="2409"/>
      <c r="H246" s="2409"/>
      <c r="I246" s="2409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ht="12.6" customHeight="1" x14ac:dyDescent="0.2">
      <c r="B247" s="328"/>
      <c r="C247" s="1397"/>
      <c r="D247" s="2411" t="s">
        <v>230</v>
      </c>
      <c r="E247" s="2411"/>
      <c r="F247" s="2411"/>
      <c r="G247" s="2411"/>
      <c r="H247" s="2411"/>
      <c r="I247" s="2411"/>
      <c r="J247" s="2432">
        <f>'5. T4 RAHOITUSSUUN.'!Q36</f>
        <v>0</v>
      </c>
      <c r="K247" s="2432"/>
      <c r="L247" s="2432">
        <f>'5. T4 RAHOITUSSUUN.'!R36</f>
        <v>0</v>
      </c>
      <c r="M247" s="2432"/>
      <c r="N247" s="2432">
        <f>'5. T4 RAHOITUSSUUN.'!S36</f>
        <v>0</v>
      </c>
      <c r="O247" s="2432"/>
      <c r="P247" s="2432">
        <f>'5. T4 RAHOITUSSUUN.'!T36</f>
        <v>0</v>
      </c>
      <c r="Q247" s="2432"/>
      <c r="R247" s="573"/>
    </row>
    <row r="248" spans="2:18" ht="12.6" customHeight="1" x14ac:dyDescent="0.2">
      <c r="C248" s="2409" t="s">
        <v>368</v>
      </c>
      <c r="D248" s="2409"/>
      <c r="E248" s="2409"/>
      <c r="F248" s="2409"/>
      <c r="G248" s="2409"/>
      <c r="H248" s="2409"/>
      <c r="I248" s="2409"/>
      <c r="J248" s="2576">
        <f>'5. T4 RAHOITUSSUUN.'!Q37</f>
        <v>0</v>
      </c>
      <c r="K248" s="2576"/>
      <c r="L248" s="2576">
        <f>'5. T4 RAHOITUSSUUN.'!R37</f>
        <v>0</v>
      </c>
      <c r="M248" s="2576"/>
      <c r="N248" s="2576">
        <f>'5. T4 RAHOITUSSUUN.'!S37</f>
        <v>0</v>
      </c>
      <c r="O248" s="2576"/>
      <c r="P248" s="2576">
        <f>'5. T4 RAHOITUSSUUN.'!T37</f>
        <v>0</v>
      </c>
      <c r="Q248" s="2576"/>
      <c r="R248" s="713"/>
    </row>
    <row r="249" spans="2:18" ht="12.6" customHeight="1" x14ac:dyDescent="0.2">
      <c r="B249" s="328"/>
      <c r="C249" s="1398"/>
      <c r="D249" s="2455" t="s">
        <v>230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4" t="str">
        <f>OHJE!G8</f>
        <v>Business Kemijärvi, Pelkosenniemi, Salla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4" t="str">
        <f>OHJE!G8</f>
        <v>Business Kemijärvi, Pelkosenniemi, Salla</v>
      </c>
      <c r="C324" s="2334"/>
      <c r="D324" s="2334"/>
      <c r="E324" s="2334"/>
      <c r="F324" s="2334"/>
      <c r="G324" s="2334"/>
      <c r="H324" s="2334"/>
      <c r="I324" s="2334"/>
      <c r="J324" s="2334"/>
      <c r="K324" s="2334"/>
      <c r="L324" s="2334"/>
      <c r="M324" s="2334"/>
      <c r="R324" s="1271" t="s">
        <v>438</v>
      </c>
    </row>
    <row r="325" spans="2:18" x14ac:dyDescent="0.2">
      <c r="B325" s="1978" t="s">
        <v>0</v>
      </c>
      <c r="C325" s="1978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4" t="s">
        <v>629</v>
      </c>
      <c r="M2" s="2114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632</v>
      </c>
      <c r="M6" s="2488"/>
      <c r="N6" s="2488"/>
      <c r="O6" s="2488"/>
      <c r="P6" s="2488"/>
      <c r="Q6" s="2488"/>
      <c r="R6" s="2488"/>
    </row>
    <row r="7" spans="2:18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633</v>
      </c>
      <c r="M8" s="2488"/>
      <c r="N8" s="2488"/>
      <c r="O8" s="2488"/>
      <c r="P8" s="2488"/>
      <c r="Q8" s="2488"/>
      <c r="R8" s="2488"/>
    </row>
    <row r="9" spans="2:18" x14ac:dyDescent="0.2">
      <c r="B9" s="2711">
        <f>'1. T1 INVESTOINTISUUN.'!B9</f>
        <v>0</v>
      </c>
      <c r="C9" s="2711"/>
      <c r="D9" s="2711"/>
      <c r="E9" s="2711"/>
      <c r="F9" s="2711"/>
      <c r="G9" s="2711"/>
      <c r="H9" s="2711"/>
      <c r="I9" s="598"/>
      <c r="J9" s="598"/>
      <c r="K9" s="598"/>
      <c r="L9" s="2490">
        <f>'1. T1 INVESTOINTISUUN.'!F9</f>
        <v>0</v>
      </c>
      <c r="M9" s="2490"/>
      <c r="N9" s="2490"/>
      <c r="O9" s="2490"/>
      <c r="P9" s="2490"/>
      <c r="Q9" s="2490"/>
      <c r="R9" s="2490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635</v>
      </c>
      <c r="M10" s="2488"/>
      <c r="N10" s="2488"/>
      <c r="O10" s="2488"/>
      <c r="P10" s="2488"/>
      <c r="Q10" s="2488"/>
      <c r="R10" s="2488"/>
    </row>
    <row r="11" spans="2:18" x14ac:dyDescent="0.2">
      <c r="B11" s="2712"/>
      <c r="C11" s="2712"/>
      <c r="D11" s="2712"/>
      <c r="E11" s="2712"/>
      <c r="F11" s="2712"/>
      <c r="G11" s="2712"/>
      <c r="H11" s="2712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636</v>
      </c>
      <c r="M12" s="2488"/>
      <c r="N12" s="2488"/>
      <c r="O12" s="2488"/>
      <c r="P12" s="2488"/>
      <c r="Q12" s="2488"/>
      <c r="R12" s="2488"/>
    </row>
    <row r="13" spans="2:18" x14ac:dyDescent="0.2">
      <c r="B13" s="2631"/>
      <c r="C13" s="2631"/>
      <c r="D13" s="2631"/>
      <c r="E13" s="2631"/>
      <c r="F13" s="2631"/>
      <c r="G13" s="2631"/>
      <c r="H13" s="2631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3" t="s">
        <v>646</v>
      </c>
      <c r="C15" s="2704"/>
      <c r="D15" s="2704"/>
      <c r="E15" s="2704"/>
      <c r="F15" s="2705"/>
      <c r="G15" s="1185" t="s">
        <v>501</v>
      </c>
      <c r="H15" s="1185" t="s">
        <v>501</v>
      </c>
      <c r="I15" s="1185" t="s">
        <v>501</v>
      </c>
      <c r="J15" s="1185" t="s">
        <v>501</v>
      </c>
      <c r="K15" s="2709" t="s">
        <v>511</v>
      </c>
      <c r="L15" s="2514" t="s">
        <v>510</v>
      </c>
      <c r="M15" s="2514"/>
      <c r="N15" s="2514"/>
      <c r="O15" s="2514"/>
      <c r="P15" s="2514"/>
      <c r="Q15" s="2514"/>
      <c r="R15" s="2515"/>
    </row>
    <row r="16" spans="2:18" x14ac:dyDescent="0.2">
      <c r="B16" s="2706"/>
      <c r="C16" s="2707"/>
      <c r="D16" s="2707"/>
      <c r="E16" s="2707"/>
      <c r="F16" s="2708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10"/>
      <c r="L16" s="2516"/>
      <c r="M16" s="2516"/>
      <c r="N16" s="2516"/>
      <c r="O16" s="2516"/>
      <c r="P16" s="2516"/>
      <c r="Q16" s="2516"/>
      <c r="R16" s="2517"/>
    </row>
    <row r="17" spans="2:18" x14ac:dyDescent="0.2">
      <c r="B17" s="626" t="s">
        <v>2</v>
      </c>
      <c r="C17" s="2073" t="s">
        <v>839</v>
      </c>
      <c r="D17" s="2073"/>
      <c r="E17" s="2073"/>
      <c r="F17" s="2524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2" t="s">
        <v>838</v>
      </c>
      <c r="D18" s="2472"/>
      <c r="E18" s="2472"/>
      <c r="F18" s="2473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70" t="s">
        <v>496</v>
      </c>
      <c r="D19" s="2470"/>
      <c r="E19" s="2470"/>
      <c r="F19" s="2471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2" t="str">
        <f>C18</f>
        <v>• grant percentage</v>
      </c>
      <c r="D20" s="2472"/>
      <c r="E20" s="2472"/>
      <c r="F20" s="2473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70" t="s">
        <v>840</v>
      </c>
      <c r="D21" s="2470"/>
      <c r="E21" s="2470"/>
      <c r="F21" s="2471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2" t="str">
        <f>C18</f>
        <v>• grant percentage</v>
      </c>
      <c r="D22" s="2472"/>
      <c r="E22" s="2472"/>
      <c r="F22" s="2473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70" t="s">
        <v>841</v>
      </c>
      <c r="D23" s="2470"/>
      <c r="E23" s="2470"/>
      <c r="F23" s="2471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2" t="str">
        <f>C18</f>
        <v>• grant percentage</v>
      </c>
      <c r="D24" s="2472"/>
      <c r="E24" s="2472"/>
      <c r="F24" s="2473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70" t="s">
        <v>842</v>
      </c>
      <c r="D25" s="2470"/>
      <c r="E25" s="2470"/>
      <c r="F25" s="2471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70" t="s">
        <v>843</v>
      </c>
      <c r="D27" s="2470"/>
      <c r="E27" s="2470"/>
      <c r="F27" s="2471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2" t="str">
        <f>C18</f>
        <v>• grant percentage</v>
      </c>
      <c r="D28" s="2472"/>
      <c r="E28" s="2472"/>
      <c r="F28" s="2473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70" t="s">
        <v>497</v>
      </c>
      <c r="D29" s="2470"/>
      <c r="E29" s="2470"/>
      <c r="F29" s="2471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2" t="str">
        <f>C18</f>
        <v>• grant percentage</v>
      </c>
      <c r="D30" s="2472"/>
      <c r="E30" s="2472"/>
      <c r="F30" s="2473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70" t="s">
        <v>542</v>
      </c>
      <c r="D31" s="2470"/>
      <c r="E31" s="2470"/>
      <c r="F31" s="2471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2" t="s">
        <v>498</v>
      </c>
      <c r="D32" s="2484"/>
      <c r="E32" s="2484"/>
      <c r="F32" s="2485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70" t="s">
        <v>499</v>
      </c>
      <c r="D33" s="2470"/>
      <c r="E33" s="2470"/>
      <c r="F33" s="2471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6" t="s">
        <v>500</v>
      </c>
      <c r="D34" s="2486"/>
      <c r="E34" s="2486"/>
      <c r="F34" s="2487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3" t="s">
        <v>502</v>
      </c>
      <c r="C35" s="2704"/>
      <c r="D35" s="2704"/>
      <c r="E35" s="2704"/>
      <c r="F35" s="2705"/>
      <c r="G35" s="1201" t="s">
        <v>501</v>
      </c>
      <c r="H35" s="1201" t="s">
        <v>501</v>
      </c>
      <c r="I35" s="1201" t="s">
        <v>501</v>
      </c>
      <c r="J35" s="1201" t="s">
        <v>501</v>
      </c>
      <c r="K35" s="2474" t="s">
        <v>511</v>
      </c>
      <c r="L35" s="2476" t="s">
        <v>510</v>
      </c>
      <c r="M35" s="2476"/>
      <c r="N35" s="2476"/>
      <c r="O35" s="2476"/>
      <c r="P35" s="2476"/>
      <c r="Q35" s="2476"/>
      <c r="R35" s="2477"/>
    </row>
    <row r="36" spans="2:18" x14ac:dyDescent="0.2">
      <c r="B36" s="2706"/>
      <c r="C36" s="2707"/>
      <c r="D36" s="2707"/>
      <c r="E36" s="2707"/>
      <c r="F36" s="2708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18" x14ac:dyDescent="0.2">
      <c r="B37" s="2507" t="s">
        <v>503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8" t="s">
        <v>504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6"/>
      <c r="P44" s="2526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5"/>
      <c r="P45" s="2525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5"/>
      <c r="P46" s="2525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5"/>
      <c r="P47" s="2525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5"/>
      <c r="P48" s="2525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9" t="s">
        <v>512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501</v>
      </c>
      <c r="L55" s="2501"/>
      <c r="M55" s="2500" t="s">
        <v>501</v>
      </c>
      <c r="N55" s="2501"/>
      <c r="O55" s="2500" t="s">
        <v>501</v>
      </c>
      <c r="P55" s="2501"/>
      <c r="Q55" s="2502" t="s">
        <v>501</v>
      </c>
      <c r="R55" s="2501"/>
    </row>
    <row r="56" spans="2:18" x14ac:dyDescent="0.2"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2:18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3"/>
      <c r="H80" s="2353"/>
      <c r="I80" s="2370"/>
      <c r="J80" s="2371"/>
      <c r="K80" s="2701">
        <f>'5. T4 RAHOITUSSUUN.'!Q14</f>
        <v>0</v>
      </c>
      <c r="L80" s="2701"/>
      <c r="M80" s="2701">
        <f>'5. T4 RAHOITUSSUUN.'!R14</f>
        <v>0</v>
      </c>
      <c r="N80" s="2701"/>
      <c r="O80" s="2701">
        <f>'5. T4 RAHOITUSSUUN.'!S14</f>
        <v>0</v>
      </c>
      <c r="P80" s="2701"/>
      <c r="Q80" s="2701">
        <f>'5. T4 RAHOITUSSUUN.'!T14</f>
        <v>0</v>
      </c>
      <c r="R80" s="2701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4">
        <f>Tulostussivu!K81</f>
        <v>0</v>
      </c>
      <c r="L81" s="2364"/>
      <c r="M81" s="2364">
        <f>Tulostussivu!M81</f>
        <v>0</v>
      </c>
      <c r="N81" s="2364"/>
      <c r="O81" s="2364">
        <f>Tulostussivu!O81</f>
        <v>0</v>
      </c>
      <c r="P81" s="2364"/>
      <c r="Q81" s="2364">
        <f>Tulostussivu!Q81</f>
        <v>0</v>
      </c>
      <c r="R81" s="2364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Business Kemijärvi, Pelkosenniemi, Salla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5" x14ac:dyDescent="0.2">
      <c r="B84" s="2335" t="s">
        <v>639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/>
      <c r="N85" s="2372"/>
      <c r="O85" s="129"/>
      <c r="P85" s="129"/>
      <c r="Q85" s="129"/>
      <c r="R85" s="129"/>
    </row>
    <row r="86" spans="2:18" ht="2.1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1" t="s">
        <v>535</v>
      </c>
      <c r="C88" s="2672"/>
      <c r="D88" s="2672"/>
      <c r="E88" s="2672"/>
      <c r="F88" s="2672"/>
      <c r="G88" s="2672"/>
      <c r="H88" s="2672"/>
      <c r="I88" s="2672"/>
      <c r="J88" s="2699"/>
      <c r="K88" s="2375" t="str">
        <f>K55</f>
        <v>YEAR</v>
      </c>
      <c r="L88" s="2375"/>
      <c r="M88" s="2375" t="str">
        <f>M55</f>
        <v>YEAR</v>
      </c>
      <c r="N88" s="2375"/>
      <c r="O88" s="2497" t="str">
        <f>O55</f>
        <v>YEAR</v>
      </c>
      <c r="P88" s="2498"/>
      <c r="Q88" s="2375" t="str">
        <f>Q55</f>
        <v>YEAR</v>
      </c>
      <c r="R88" s="2499"/>
    </row>
    <row r="89" spans="2:18" x14ac:dyDescent="0.2">
      <c r="B89" s="2694"/>
      <c r="C89" s="2695"/>
      <c r="D89" s="2695"/>
      <c r="E89" s="2695"/>
      <c r="F89" s="2695"/>
      <c r="G89" s="2695"/>
      <c r="H89" s="2695"/>
      <c r="I89" s="2695"/>
      <c r="J89" s="270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x14ac:dyDescent="0.2">
      <c r="B93" s="738"/>
      <c r="C93" s="607" t="s">
        <v>538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x14ac:dyDescent="0.2">
      <c r="B94" s="738"/>
      <c r="C94" s="607" t="s">
        <v>539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x14ac:dyDescent="0.2">
      <c r="B95" s="738"/>
      <c r="C95" s="607" t="s">
        <v>540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x14ac:dyDescent="0.2">
      <c r="B96" s="738"/>
      <c r="C96" s="607" t="s">
        <v>541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x14ac:dyDescent="0.2">
      <c r="B100" s="739"/>
      <c r="C100" s="2348" t="s">
        <v>545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x14ac:dyDescent="0.2">
      <c r="B103" s="738"/>
      <c r="C103" s="2413" t="s">
        <v>648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x14ac:dyDescent="0.2">
      <c r="B104" s="738" t="s">
        <v>0</v>
      </c>
      <c r="C104" s="2697" t="s">
        <v>643</v>
      </c>
      <c r="D104" s="2697"/>
      <c r="E104" s="2697"/>
      <c r="F104" s="2697"/>
      <c r="G104" s="2697"/>
      <c r="H104" s="2697"/>
      <c r="I104" s="2697"/>
      <c r="J104" s="2698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x14ac:dyDescent="0.2">
      <c r="B106" s="738"/>
      <c r="C106" s="607" t="s">
        <v>650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x14ac:dyDescent="0.2">
      <c r="B110" s="2671" t="s">
        <v>551</v>
      </c>
      <c r="C110" s="2672"/>
      <c r="D110" s="2672"/>
      <c r="E110" s="2672"/>
      <c r="F110" s="2672"/>
      <c r="G110" s="2672"/>
      <c r="H110" s="2672"/>
      <c r="I110" s="2672"/>
      <c r="J110" s="2693"/>
      <c r="K110" s="2535" t="str">
        <f>K88</f>
        <v>YEAR</v>
      </c>
      <c r="L110" s="2536"/>
      <c r="M110" s="2535" t="str">
        <f>M88</f>
        <v>YEAR</v>
      </c>
      <c r="N110" s="2536"/>
      <c r="O110" s="2535" t="str">
        <f>O88</f>
        <v>YEAR</v>
      </c>
      <c r="P110" s="2536"/>
      <c r="Q110" s="2535" t="str">
        <f>Q88</f>
        <v>YEAR</v>
      </c>
      <c r="R110" s="2536"/>
    </row>
    <row r="111" spans="2:18" x14ac:dyDescent="0.2">
      <c r="B111" s="2694"/>
      <c r="C111" s="2695"/>
      <c r="D111" s="2695"/>
      <c r="E111" s="2695"/>
      <c r="F111" s="2695"/>
      <c r="G111" s="2695"/>
      <c r="H111" s="2695"/>
      <c r="I111" s="2695"/>
      <c r="J111" s="2696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2"/>
      <c r="H112" s="2493"/>
      <c r="I112" s="2691"/>
      <c r="J112" s="2692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7"/>
      <c r="H113" s="2687"/>
      <c r="I113" s="2679"/>
      <c r="J113" s="2680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7"/>
      <c r="H114" s="2687"/>
      <c r="I114" s="2679"/>
      <c r="J114" s="2680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7"/>
      <c r="H115" s="2687"/>
      <c r="I115" s="2679"/>
      <c r="J115" s="2680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7"/>
      <c r="H116" s="2687"/>
      <c r="I116" s="2679"/>
      <c r="J116" s="2680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7"/>
      <c r="H117" s="2687"/>
      <c r="I117" s="2679"/>
      <c r="J117" s="2680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8"/>
      <c r="H118" s="2688"/>
      <c r="I118" s="2689"/>
      <c r="J118" s="2690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8"/>
      <c r="H119" s="2688"/>
      <c r="I119" s="2689"/>
      <c r="J119" s="2690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8"/>
      <c r="H120" s="2688"/>
      <c r="I120" s="2689"/>
      <c r="J120" s="2690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7"/>
      <c r="H121" s="2687"/>
      <c r="I121" s="2679"/>
      <c r="J121" s="2680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7"/>
      <c r="H122" s="2687"/>
      <c r="I122" s="2679"/>
      <c r="J122" s="2680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7"/>
      <c r="H123" s="2687"/>
      <c r="I123" s="2679"/>
      <c r="J123" s="2680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7"/>
      <c r="H124" s="2687"/>
      <c r="I124" s="2679"/>
      <c r="J124" s="2680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7"/>
      <c r="H125" s="2687"/>
      <c r="I125" s="2679"/>
      <c r="J125" s="2680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7"/>
      <c r="H126" s="2687"/>
      <c r="I126" s="2679"/>
      <c r="J126" s="2680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7"/>
      <c r="H127" s="2678"/>
      <c r="I127" s="2679"/>
      <c r="J127" s="2680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7"/>
      <c r="H128" s="2678"/>
      <c r="I128" s="2679"/>
      <c r="J128" s="2680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x14ac:dyDescent="0.2">
      <c r="B129" s="738"/>
      <c r="C129" s="2681" t="s">
        <v>602</v>
      </c>
      <c r="D129" s="2682"/>
      <c r="E129" s="716"/>
      <c r="F129" s="716"/>
      <c r="G129" s="2683"/>
      <c r="H129" s="2684"/>
      <c r="I129" s="2685"/>
      <c r="J129" s="2686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7"/>
      <c r="H130" s="2678"/>
      <c r="I130" s="2679"/>
      <c r="J130" s="2680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7"/>
      <c r="H131" s="2678"/>
      <c r="I131" s="2679"/>
      <c r="J131" s="2680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7"/>
      <c r="H132" s="2678"/>
      <c r="I132" s="2679"/>
      <c r="J132" s="2680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8"/>
      <c r="H133" s="2539"/>
      <c r="I133" s="2675"/>
      <c r="J133" s="2676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1" t="s">
        <v>853</v>
      </c>
      <c r="C135" s="2672"/>
      <c r="D135" s="2672"/>
      <c r="E135" s="2672"/>
      <c r="F135" s="2672"/>
      <c r="G135" s="2672"/>
      <c r="H135" s="2672"/>
      <c r="I135" s="2672"/>
      <c r="J135" s="2672"/>
      <c r="K135" s="2374" t="str">
        <f>K110</f>
        <v>YEAR</v>
      </c>
      <c r="L135" s="2373"/>
      <c r="M135" s="2374" t="str">
        <f>M110</f>
        <v>YEAR</v>
      </c>
      <c r="N135" s="2373"/>
      <c r="O135" s="2374" t="str">
        <f>O110</f>
        <v>YEAR</v>
      </c>
      <c r="P135" s="2373"/>
      <c r="Q135" s="2374" t="str">
        <f>Q110</f>
        <v>YEAR</v>
      </c>
      <c r="R135" s="2373"/>
    </row>
    <row r="136" spans="2:18" x14ac:dyDescent="0.2">
      <c r="B136" s="2673"/>
      <c r="C136" s="2674"/>
      <c r="D136" s="2674"/>
      <c r="E136" s="2674"/>
      <c r="F136" s="2674"/>
      <c r="G136" s="2674"/>
      <c r="H136" s="2674"/>
      <c r="I136" s="2674"/>
      <c r="J136" s="2674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x14ac:dyDescent="0.2">
      <c r="B138" s="612" t="s">
        <v>2</v>
      </c>
      <c r="C138" s="2409" t="s">
        <v>569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x14ac:dyDescent="0.2">
      <c r="B139" s="612" t="s">
        <v>3</v>
      </c>
      <c r="C139" s="2409" t="s">
        <v>570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x14ac:dyDescent="0.2">
      <c r="B140" s="612" t="s">
        <v>4</v>
      </c>
      <c r="C140" s="2409" t="s">
        <v>571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x14ac:dyDescent="0.2">
      <c r="B141" s="612" t="s">
        <v>5</v>
      </c>
      <c r="C141" s="2409" t="s">
        <v>852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x14ac:dyDescent="0.2">
      <c r="B142" s="612" t="s">
        <v>6</v>
      </c>
      <c r="C142" s="2409" t="s">
        <v>572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x14ac:dyDescent="0.2">
      <c r="B143" s="612" t="s">
        <v>7</v>
      </c>
      <c r="C143" s="2412" t="s">
        <v>575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x14ac:dyDescent="0.2">
      <c r="B146" s="612" t="s">
        <v>9</v>
      </c>
      <c r="C146" s="2409" t="s">
        <v>542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x14ac:dyDescent="0.2">
      <c r="B147" s="612" t="s">
        <v>10</v>
      </c>
      <c r="C147" s="2409" t="s">
        <v>548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x14ac:dyDescent="0.2">
      <c r="B148" s="612" t="s">
        <v>11</v>
      </c>
      <c r="C148" s="2409" t="s">
        <v>577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x14ac:dyDescent="0.2">
      <c r="B149" s="612" t="s">
        <v>109</v>
      </c>
      <c r="C149" s="2412" t="s">
        <v>578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x14ac:dyDescent="0.2">
      <c r="B150" s="612" t="s">
        <v>110</v>
      </c>
      <c r="C150" s="2412" t="s">
        <v>582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3.15" customHeight="1" x14ac:dyDescent="0.2">
      <c r="B151" s="612" t="s">
        <v>293</v>
      </c>
      <c r="C151" s="2412" t="s">
        <v>579</v>
      </c>
      <c r="D151" s="2412"/>
      <c r="E151" s="2412"/>
      <c r="F151" s="2412"/>
      <c r="G151" s="2412"/>
      <c r="H151" s="2412"/>
      <c r="I151" s="2412"/>
      <c r="J151" s="2563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x14ac:dyDescent="0.2">
      <c r="B152" s="612" t="s">
        <v>111</v>
      </c>
      <c r="C152" s="2412" t="s">
        <v>580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x14ac:dyDescent="0.2">
      <c r="B153" s="612" t="s">
        <v>112</v>
      </c>
      <c r="C153" s="2412" t="s">
        <v>581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x14ac:dyDescent="0.2">
      <c r="B154" s="612" t="s">
        <v>113</v>
      </c>
      <c r="C154" s="2409" t="s">
        <v>583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x14ac:dyDescent="0.2">
      <c r="B155" s="612" t="s">
        <v>114</v>
      </c>
      <c r="C155" s="2409" t="s">
        <v>584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x14ac:dyDescent="0.2">
      <c r="B157" s="612" t="s">
        <v>116</v>
      </c>
      <c r="C157" s="2409" t="s">
        <v>586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x14ac:dyDescent="0.2">
      <c r="B159" s="612" t="s">
        <v>311</v>
      </c>
      <c r="C159" s="2409" t="s">
        <v>588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x14ac:dyDescent="0.2">
      <c r="B160" s="612" t="s">
        <v>312</v>
      </c>
      <c r="C160" s="2409" t="s">
        <v>542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4" t="str">
        <f>OHJE!G8</f>
        <v>Business Kemijärvi, Pelkosenniemi, Salla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2:18" ht="2.1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5" t="s">
        <v>595</v>
      </c>
      <c r="C172" s="2666"/>
      <c r="D172" s="2666"/>
      <c r="E172" s="2666"/>
      <c r="F172" s="2666"/>
      <c r="G172" s="2666"/>
      <c r="H172" s="2666"/>
      <c r="I172" s="2666"/>
      <c r="J172" s="2667"/>
      <c r="K172" s="2570" t="str">
        <f>K135</f>
        <v>YEAR</v>
      </c>
      <c r="L172" s="2571"/>
      <c r="M172" s="2570" t="str">
        <f>M135</f>
        <v>YEAR</v>
      </c>
      <c r="N172" s="2571"/>
      <c r="O172" s="2570" t="str">
        <f>O135</f>
        <v>YEAR</v>
      </c>
      <c r="P172" s="2571"/>
      <c r="Q172" s="2570" t="str">
        <f>Q135</f>
        <v>YEAR</v>
      </c>
      <c r="R172" s="2571"/>
    </row>
    <row r="173" spans="2:18" x14ac:dyDescent="0.2">
      <c r="B173" s="2668"/>
      <c r="C173" s="2669"/>
      <c r="D173" s="2669"/>
      <c r="E173" s="2669"/>
      <c r="F173" s="2669"/>
      <c r="G173" s="2669"/>
      <c r="H173" s="2669"/>
      <c r="I173" s="2669"/>
      <c r="J173" s="2670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2:18" x14ac:dyDescent="0.2">
      <c r="B175" s="618"/>
      <c r="C175" s="2413" t="s">
        <v>545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2:24" x14ac:dyDescent="0.2">
      <c r="B177" s="618"/>
      <c r="C177" s="2414" t="s">
        <v>596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2:24" x14ac:dyDescent="0.2">
      <c r="B181" s="1160"/>
      <c r="C181" s="2413" t="s">
        <v>604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2:24" x14ac:dyDescent="0.2">
      <c r="B183" s="1160"/>
      <c r="C183" s="2413" t="s">
        <v>602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2:24" x14ac:dyDescent="0.2">
      <c r="B185" s="1160"/>
      <c r="C185" s="2413" t="s">
        <v>605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2" t="s">
        <v>607</v>
      </c>
      <c r="C192" s="2423"/>
      <c r="D192" s="2645" t="s">
        <v>608</v>
      </c>
      <c r="E192" s="2647" t="s">
        <v>609</v>
      </c>
      <c r="F192" s="2649" t="s">
        <v>610</v>
      </c>
      <c r="G192" s="2651" t="s">
        <v>591</v>
      </c>
      <c r="H192" s="2652"/>
      <c r="I192" s="2653"/>
      <c r="J192" s="2657" t="s">
        <v>592</v>
      </c>
      <c r="K192" s="2658"/>
      <c r="L192" s="2659"/>
      <c r="M192" s="2662" t="s">
        <v>593</v>
      </c>
      <c r="N192" s="2663"/>
      <c r="O192" s="2664"/>
      <c r="P192" s="2658" t="s">
        <v>594</v>
      </c>
      <c r="Q192" s="2658"/>
      <c r="R192" s="2659"/>
    </row>
    <row r="193" spans="2:18" x14ac:dyDescent="0.2">
      <c r="B193" s="2424"/>
      <c r="C193" s="2425"/>
      <c r="D193" s="2646"/>
      <c r="E193" s="2648"/>
      <c r="F193" s="2650"/>
      <c r="G193" s="2654"/>
      <c r="H193" s="2655"/>
      <c r="I193" s="2656"/>
      <c r="J193" s="2660"/>
      <c r="K193" s="2016"/>
      <c r="L193" s="2661"/>
      <c r="M193" s="2654"/>
      <c r="N193" s="2655"/>
      <c r="O193" s="2656"/>
      <c r="P193" s="2016"/>
      <c r="Q193" s="2016"/>
      <c r="R193" s="2661"/>
    </row>
    <row r="194" spans="2:18" x14ac:dyDescent="0.2">
      <c r="B194" s="2424"/>
      <c r="C194" s="2425"/>
      <c r="D194" s="2646"/>
      <c r="E194" s="2648"/>
      <c r="F194" s="2650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18" x14ac:dyDescent="0.2">
      <c r="B195" s="1144" t="s">
        <v>617</v>
      </c>
      <c r="C195" s="1408"/>
      <c r="D195" s="2646"/>
      <c r="E195" s="2648"/>
      <c r="F195" s="2650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3" t="s">
        <v>618</v>
      </c>
      <c r="C215" s="2644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1" t="s">
        <v>618</v>
      </c>
      <c r="C221" s="2642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5" t="s">
        <v>620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5" t="s">
        <v>621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6" t="s">
        <v>622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5" t="s">
        <v>623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5" t="s">
        <v>624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2" t="s">
        <v>640</v>
      </c>
      <c r="D235" s="2342"/>
      <c r="E235" s="2342"/>
      <c r="F235" s="2342"/>
      <c r="G235" s="2342"/>
      <c r="H235" s="2342"/>
      <c r="I235" s="2342"/>
      <c r="J235" s="2574" t="str">
        <f>K110</f>
        <v>YEAR</v>
      </c>
      <c r="K235" s="2575"/>
      <c r="L235" s="2574" t="str">
        <f>M110</f>
        <v>YEAR</v>
      </c>
      <c r="M235" s="2575"/>
      <c r="N235" s="2574" t="str">
        <f>O110</f>
        <v>YEAR</v>
      </c>
      <c r="O235" s="2575"/>
      <c r="P235" s="2574" t="str">
        <f>Q110</f>
        <v>YEAR</v>
      </c>
      <c r="Q235" s="2575"/>
    </row>
    <row r="236" spans="2:18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6" t="s">
        <v>215</v>
      </c>
      <c r="D238" s="2486"/>
      <c r="E238" s="2486"/>
      <c r="F238" s="2486"/>
      <c r="G238" s="2486"/>
      <c r="H238" s="2486"/>
      <c r="I238" s="2486"/>
      <c r="J238" s="2640">
        <f>'5. T4 RAHOITUSSUUN.'!Q27</f>
        <v>0</v>
      </c>
      <c r="K238" s="2640"/>
      <c r="L238" s="2640">
        <f>'5. T4 RAHOITUSSUUN.'!R27</f>
        <v>0</v>
      </c>
      <c r="M238" s="2640"/>
      <c r="N238" s="2640">
        <f>'5. T4 RAHOITUSSUUN.'!S27</f>
        <v>0</v>
      </c>
      <c r="O238" s="2640"/>
      <c r="P238" s="2640">
        <f>'5. T4 RAHOITUSSUUN.'!T27</f>
        <v>0</v>
      </c>
      <c r="Q238" s="2640"/>
      <c r="R238" s="710"/>
    </row>
    <row r="239" spans="2:18" x14ac:dyDescent="0.2">
      <c r="B239" s="328"/>
      <c r="C239" s="1397"/>
      <c r="D239" s="2454" t="s">
        <v>627</v>
      </c>
      <c r="E239" s="2454"/>
      <c r="F239" s="2454"/>
      <c r="G239" s="2454"/>
      <c r="H239" s="2454"/>
      <c r="I239" s="2454"/>
      <c r="J239" s="2434">
        <f>IF(J238=0,0,IF(J238&gt;1,"Good",IF(J238&lt;0.5,"Weak","Saatisfactory")))</f>
        <v>0</v>
      </c>
      <c r="K239" s="2434"/>
      <c r="L239" s="2434">
        <f>IF(L238=0,0,IF(L238&gt;1,"Good",IF(L238&lt;0.5,"Weak","Saatisfactory")))</f>
        <v>0</v>
      </c>
      <c r="M239" s="2434"/>
      <c r="N239" s="2434">
        <f>IF(N238=0,0,IF(N238&gt;1,"Good",IF(N238&lt;0.5,"Weak","Satisfactory")))</f>
        <v>0</v>
      </c>
      <c r="O239" s="2434"/>
      <c r="P239" s="2434">
        <f>IF(P238=0,0,IF(P238&gt;1,"Good",IF(P238&lt;0.5,"Weak","Saatisfactory")))</f>
        <v>0</v>
      </c>
      <c r="Q239" s="2434"/>
      <c r="R239" s="712"/>
    </row>
    <row r="240" spans="2:18" x14ac:dyDescent="0.2">
      <c r="C240" s="2636" t="s">
        <v>216</v>
      </c>
      <c r="D240" s="2636"/>
      <c r="E240" s="2636"/>
      <c r="F240" s="2636"/>
      <c r="G240" s="2636"/>
      <c r="H240" s="2636"/>
      <c r="I240" s="2636"/>
      <c r="J240" s="2640">
        <f>'5. T4 RAHOITUSSUUN.'!Q29</f>
        <v>0</v>
      </c>
      <c r="K240" s="2640"/>
      <c r="L240" s="2640">
        <f>'5. T4 RAHOITUSSUUN.'!R29</f>
        <v>0</v>
      </c>
      <c r="M240" s="2640"/>
      <c r="N240" s="2640">
        <f>'5. T4 RAHOITUSSUUN.'!S29</f>
        <v>0</v>
      </c>
      <c r="O240" s="2640"/>
      <c r="P240" s="2640">
        <f>'5. T4 RAHOITUSSUUN.'!T29</f>
        <v>0</v>
      </c>
      <c r="Q240" s="2640"/>
      <c r="R240" s="710"/>
    </row>
    <row r="241" spans="2:18" x14ac:dyDescent="0.2">
      <c r="B241" s="328"/>
      <c r="C241" s="1397"/>
      <c r="D241" s="2454" t="s">
        <v>627</v>
      </c>
      <c r="E241" s="2454"/>
      <c r="F241" s="2454"/>
      <c r="G241" s="2454"/>
      <c r="H241" s="2454"/>
      <c r="I241" s="2454"/>
      <c r="J241" s="2434">
        <f>IF(J240=0,0,IF(J240&gt;2,"Good",IF(J240&lt;1,"Weak","Satisfactory")))</f>
        <v>0</v>
      </c>
      <c r="K241" s="2434"/>
      <c r="L241" s="2434">
        <f>IF(L240=0,0,IF(L240&gt;2,"Good",IF(L240&lt;1,"Weak","Satisfactory")))</f>
        <v>0</v>
      </c>
      <c r="M241" s="2434"/>
      <c r="N241" s="2434">
        <f>IF(N240=0,0,IF(N240&gt;2,"Good",IF(N240&lt;1,"Weak","Satisfactory")))</f>
        <v>0</v>
      </c>
      <c r="O241" s="2434"/>
      <c r="P241" s="2434">
        <f>IF(P240=0,0,IF(P240&gt;2,"Good",IF(P240&lt;1,"Weak","Satisfactory")))</f>
        <v>0</v>
      </c>
      <c r="Q241" s="2434"/>
      <c r="R241" s="712"/>
    </row>
    <row r="242" spans="2:18" x14ac:dyDescent="0.2">
      <c r="C242" s="2636" t="s">
        <v>625</v>
      </c>
      <c r="D242" s="2636"/>
      <c r="E242" s="2636"/>
      <c r="F242" s="2636"/>
      <c r="G242" s="2636"/>
      <c r="H242" s="2636"/>
      <c r="I242" s="2636"/>
      <c r="J242" s="2640">
        <f>'5. T4 RAHOITUSSUUN.'!Q31</f>
        <v>0</v>
      </c>
      <c r="K242" s="2640"/>
      <c r="L242" s="2640">
        <f>'5. T4 RAHOITUSSUUN.'!R31</f>
        <v>0</v>
      </c>
      <c r="M242" s="2640"/>
      <c r="N242" s="2640">
        <f>'5. T4 RAHOITUSSUUN.'!S31</f>
        <v>0</v>
      </c>
      <c r="O242" s="2640"/>
      <c r="P242" s="2640">
        <f>'5. T4 RAHOITUSSUUN.'!T31</f>
        <v>0</v>
      </c>
      <c r="Q242" s="2640"/>
      <c r="R242" s="710"/>
    </row>
    <row r="243" spans="2:18" x14ac:dyDescent="0.2">
      <c r="C243" s="2638" t="s">
        <v>641</v>
      </c>
      <c r="D243" s="2639"/>
      <c r="E243" s="2639"/>
      <c r="F243" s="2639"/>
      <c r="G243" s="2639"/>
      <c r="H243" s="2639"/>
      <c r="I243" s="2639"/>
      <c r="J243" s="2640">
        <f>'5. T4 RAHOITUSSUUN.'!Q32</f>
        <v>0</v>
      </c>
      <c r="K243" s="2640"/>
      <c r="L243" s="2640">
        <f>'5. T4 RAHOITUSSUUN.'!R32</f>
        <v>0</v>
      </c>
      <c r="M243" s="2640"/>
      <c r="N243" s="2640">
        <f>'5. T4 RAHOITUSSUUN.'!S32</f>
        <v>0</v>
      </c>
      <c r="O243" s="2640"/>
      <c r="P243" s="2640">
        <f>'5. T4 RAHOITUSSUUN.'!T32</f>
        <v>0</v>
      </c>
      <c r="Q243" s="2640"/>
      <c r="R243" s="710"/>
    </row>
    <row r="244" spans="2:18" x14ac:dyDescent="0.2">
      <c r="B244" s="328"/>
      <c r="C244" s="1398"/>
      <c r="D244" s="2410" t="s">
        <v>627</v>
      </c>
      <c r="E244" s="2410"/>
      <c r="F244" s="2410"/>
      <c r="G244" s="2410"/>
      <c r="H244" s="2410"/>
      <c r="I244" s="2410"/>
      <c r="J244" s="2431">
        <f>IF(J243=0,0,IF(J243&gt;2,"Good",IF(J243&lt;1,"Weak","Satisfactory")))</f>
        <v>0</v>
      </c>
      <c r="K244" s="2431"/>
      <c r="L244" s="2431">
        <f>IF(L243=0,0,IF(L243&gt;2,"Good",IF(L243&lt;1,"Weak","Satisfactory")))</f>
        <v>0</v>
      </c>
      <c r="M244" s="2431"/>
      <c r="N244" s="2431">
        <f>IF(N243=0,0,IF(N243&gt;2,"Good",IF(N243&lt;1,"Weak","Satisfactory")))</f>
        <v>0</v>
      </c>
      <c r="O244" s="2431"/>
      <c r="P244" s="2431">
        <f>IF(P243=0,0,IF(P243&gt;2,"Good",IF(P243&lt;1,"Weak","Satisfactory")))</f>
        <v>0</v>
      </c>
      <c r="Q244" s="2431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6" t="s">
        <v>642</v>
      </c>
      <c r="D246" s="2636"/>
      <c r="E246" s="2636"/>
      <c r="F246" s="2636"/>
      <c r="G246" s="2636"/>
      <c r="H246" s="2636"/>
      <c r="I246" s="2636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x14ac:dyDescent="0.2">
      <c r="B247" s="328"/>
      <c r="C247" s="1397"/>
      <c r="D247" s="2411" t="s">
        <v>627</v>
      </c>
      <c r="E247" s="2411"/>
      <c r="F247" s="2411"/>
      <c r="G247" s="2411"/>
      <c r="H247" s="2411"/>
      <c r="I247" s="2411"/>
      <c r="J247" s="2432">
        <f>IF(J246=0,0,IF(J246&gt;40%,"Good",IF(J246&lt;20%,"Weak","Satisfactory")))</f>
        <v>0</v>
      </c>
      <c r="K247" s="2432"/>
      <c r="L247" s="2432">
        <f>IF(L246=0,0,IF(L246&gt;40%,"Good",IF(L246&lt;20%,"Weak","Satisfactory")))</f>
        <v>0</v>
      </c>
      <c r="M247" s="2432"/>
      <c r="N247" s="2432">
        <f>IF(N246=0,0,IF(N246&gt;40%,"Good",IF(N246&lt;20%,"Weak","Satisfactory")))</f>
        <v>0</v>
      </c>
      <c r="O247" s="2432"/>
      <c r="P247" s="2432">
        <f>IF(P246=0,0,IF(P246&gt;40%,"Good",IF(P246&lt;20%,"Weak","Satisfactory")))</f>
        <v>0</v>
      </c>
      <c r="Q247" s="2432"/>
      <c r="R247" s="573"/>
    </row>
    <row r="248" spans="2:18" x14ac:dyDescent="0.2">
      <c r="C248" s="2636" t="s">
        <v>626</v>
      </c>
      <c r="D248" s="2636"/>
      <c r="E248" s="2636"/>
      <c r="F248" s="2636"/>
      <c r="G248" s="2636"/>
      <c r="H248" s="2636"/>
      <c r="I248" s="2636"/>
      <c r="J248" s="2637">
        <f>'5. T4 RAHOITUSSUUN.'!Q37</f>
        <v>0</v>
      </c>
      <c r="K248" s="2637"/>
      <c r="L248" s="2637">
        <f>'5. T4 RAHOITUSSUUN.'!R37</f>
        <v>0</v>
      </c>
      <c r="M248" s="2637"/>
      <c r="N248" s="2637">
        <f>'5. T4 RAHOITUSSUUN.'!S37</f>
        <v>0</v>
      </c>
      <c r="O248" s="2637"/>
      <c r="P248" s="2637">
        <f>'5. T4 RAHOITUSSUUN.'!T37</f>
        <v>0</v>
      </c>
      <c r="Q248" s="2637"/>
      <c r="R248" s="713"/>
    </row>
    <row r="249" spans="2:18" x14ac:dyDescent="0.2">
      <c r="B249" s="328"/>
      <c r="C249" s="1398"/>
      <c r="D249" s="2455" t="s">
        <v>627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4" t="str">
        <f>OHJE!G8</f>
        <v>Business Kemijärvi, Pelkosenniemi, Salla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4" t="str">
        <f>OHJE!G8</f>
        <v>Business Kemijärvi, Pelkosenniemi, Salla</v>
      </c>
      <c r="C338" s="2334"/>
      <c r="D338" s="2334"/>
      <c r="E338" s="2334"/>
      <c r="F338" s="2334"/>
      <c r="G338" s="2334"/>
      <c r="H338" s="2334"/>
      <c r="I338" s="2334"/>
      <c r="J338" s="2334"/>
      <c r="K338" s="2334"/>
      <c r="L338" s="2334"/>
      <c r="M338" s="2334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O27" sqref="O27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8" t="s">
        <v>338</v>
      </c>
      <c r="C3" s="1998"/>
      <c r="D3" s="1998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8"/>
      <c r="C4" s="1998"/>
      <c r="D4" s="1998"/>
      <c r="E4" s="1444"/>
      <c r="F4" s="1448">
        <v>0</v>
      </c>
      <c r="G4" s="1457"/>
      <c r="H4" s="1449"/>
      <c r="O4" s="2001"/>
      <c r="P4" s="2001"/>
      <c r="Q4" s="488"/>
    </row>
    <row r="5" spans="1:19" ht="7.5" customHeight="1" thickBot="1" x14ac:dyDescent="0.3">
      <c r="E5" s="1444"/>
      <c r="F5" s="2004"/>
      <c r="G5" s="2005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8"/>
      <c r="C7" s="1988"/>
      <c r="D7" s="1988"/>
      <c r="E7" s="1989"/>
      <c r="F7" s="2007">
        <v>0</v>
      </c>
      <c r="G7" s="2008"/>
      <c r="H7" s="2009"/>
      <c r="I7" s="2009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8"/>
      <c r="C9" s="1988"/>
      <c r="D9" s="1988"/>
      <c r="E9" s="1989"/>
      <c r="F9" s="2010"/>
      <c r="G9" s="2011"/>
      <c r="H9" s="2011"/>
      <c r="I9" s="2011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6" t="s">
        <v>462</v>
      </c>
      <c r="G10" s="2006"/>
      <c r="H10" s="2006"/>
      <c r="I10" s="2006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2"/>
      <c r="C11" s="2012"/>
      <c r="D11" s="2012"/>
      <c r="E11" s="2013"/>
      <c r="F11" s="2010"/>
      <c r="G11" s="2011"/>
      <c r="H11" s="2011"/>
      <c r="I11" s="2011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2"/>
      <c r="C12" s="2012"/>
      <c r="D12" s="2012"/>
      <c r="E12" s="2013"/>
      <c r="F12" s="2006" t="s">
        <v>463</v>
      </c>
      <c r="G12" s="2006"/>
      <c r="H12" s="2006"/>
      <c r="I12" s="2006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4"/>
      <c r="C13" s="2014"/>
      <c r="D13" s="2014"/>
      <c r="E13" s="2015"/>
      <c r="F13" s="1999"/>
      <c r="G13" s="2000"/>
      <c r="H13" s="2000"/>
      <c r="I13" s="2000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90" t="s">
        <v>447</v>
      </c>
      <c r="C15" s="1991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2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2"/>
      <c r="C16" s="1993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3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4" t="s">
        <v>449</v>
      </c>
      <c r="D20" s="1995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4" t="s">
        <v>454</v>
      </c>
      <c r="D24" s="1995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4" t="s">
        <v>344</v>
      </c>
      <c r="D27" s="1995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4" t="s">
        <v>343</v>
      </c>
      <c r="D30" s="1995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4" t="s">
        <v>860</v>
      </c>
      <c r="D32" s="1995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4" t="s">
        <v>177</v>
      </c>
      <c r="D35" s="1995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90" t="s">
        <v>448</v>
      </c>
      <c r="C44" s="1991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2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2"/>
      <c r="C45" s="1993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3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6" t="s">
        <v>362</v>
      </c>
      <c r="C46" s="1987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6" t="s">
        <v>865</v>
      </c>
      <c r="D49" s="1997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6" t="s">
        <v>827</v>
      </c>
      <c r="D51" s="1997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6" t="s">
        <v>863</v>
      </c>
      <c r="D52" s="1997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4" t="s">
        <v>363</v>
      </c>
      <c r="C53" s="1985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2"/>
      <c r="P54" s="1982"/>
      <c r="Q54" s="1982"/>
      <c r="R54" s="1982"/>
      <c r="S54" s="1983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2"/>
      <c r="P55" s="1982"/>
      <c r="Q55" s="1982"/>
      <c r="R55" s="1982"/>
      <c r="S55" s="1983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2"/>
      <c r="P56" s="1982"/>
      <c r="Q56" s="1982"/>
      <c r="R56" s="1982"/>
      <c r="S56" s="1983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2"/>
      <c r="P57" s="1982"/>
      <c r="Q57" s="1982"/>
      <c r="R57" s="1982"/>
      <c r="S57" s="1983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>Business Kemijärvi, Pelkosenniemi, Salla</v>
      </c>
    </row>
    <row r="68" spans="2:9" x14ac:dyDescent="0.2">
      <c r="B68" s="1978"/>
      <c r="C68" s="1978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5" t="s">
        <v>337</v>
      </c>
      <c r="C2" s="2035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5"/>
      <c r="C3" s="2035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6">
        <f>'1. T1 INVESTOINTISUUN.'!B7:E7</f>
        <v>0</v>
      </c>
      <c r="C6" s="2036"/>
      <c r="D6" s="2036"/>
      <c r="E6" s="73"/>
      <c r="F6" s="1236">
        <f>'1. T1 INVESTOINTISUUN.'!F7</f>
        <v>0</v>
      </c>
      <c r="G6" s="1236"/>
      <c r="H6" s="519"/>
      <c r="I6" s="519"/>
      <c r="J6" s="2036">
        <f>'1. T1 INVESTOINTISUUN.'!B9</f>
        <v>0</v>
      </c>
      <c r="K6" s="2036"/>
      <c r="L6" s="2036"/>
      <c r="M6" s="2036"/>
      <c r="N6" s="740"/>
      <c r="O6" s="2038">
        <f>'1. T1 INVESTOINTISUUN.'!F4</f>
        <v>0</v>
      </c>
      <c r="P6" s="2038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1" t="s">
        <v>487</v>
      </c>
      <c r="C8" s="2019" t="s">
        <v>435</v>
      </c>
      <c r="D8" s="2022" t="s">
        <v>432</v>
      </c>
      <c r="E8" s="2025" t="s">
        <v>65</v>
      </c>
      <c r="F8" s="2028" t="s">
        <v>360</v>
      </c>
      <c r="G8" s="2029"/>
      <c r="H8" s="2029"/>
      <c r="I8" s="2029"/>
      <c r="J8" s="2029"/>
      <c r="K8" s="2029"/>
      <c r="L8" s="2029"/>
      <c r="M8" s="2029"/>
      <c r="N8" s="2029"/>
      <c r="O8" s="2029"/>
      <c r="P8" s="2029"/>
      <c r="Q8" s="2030"/>
    </row>
    <row r="9" spans="1:19" s="53" customFormat="1" ht="12.75" customHeight="1" x14ac:dyDescent="0.2">
      <c r="B9" s="2032"/>
      <c r="C9" s="2020"/>
      <c r="D9" s="2023"/>
      <c r="E9" s="2026"/>
      <c r="F9" s="2018" t="str">
        <f>'1. T1 INVESTOINTISUUN.'!E15</f>
        <v>Ennuste 1</v>
      </c>
      <c r="G9" s="2016"/>
      <c r="H9" s="2016"/>
      <c r="I9" s="2018" t="str">
        <f>'1. T1 INVESTOINTISUUN.'!F15</f>
        <v>Ennuste 2</v>
      </c>
      <c r="J9" s="2016"/>
      <c r="K9" s="2016"/>
      <c r="L9" s="2018" t="str">
        <f>'1. T1 INVESTOINTISUUN.'!G15</f>
        <v>Ennuste 3</v>
      </c>
      <c r="M9" s="2016"/>
      <c r="N9" s="2017"/>
      <c r="O9" s="2016" t="s">
        <v>188</v>
      </c>
      <c r="P9" s="2016"/>
      <c r="Q9" s="2017"/>
    </row>
    <row r="10" spans="1:19" s="53" customFormat="1" ht="12.75" customHeight="1" thickBot="1" x14ac:dyDescent="0.25">
      <c r="B10" s="2032"/>
      <c r="C10" s="2020"/>
      <c r="D10" s="2023"/>
      <c r="E10" s="2026"/>
      <c r="F10" s="2018">
        <f>'1. T1 INVESTOINTISUUN.'!E16</f>
        <v>2027</v>
      </c>
      <c r="G10" s="2016"/>
      <c r="H10" s="2016"/>
      <c r="I10" s="2018">
        <f>'1. T1 INVESTOINTISUUN.'!F16</f>
        <v>2028</v>
      </c>
      <c r="J10" s="2016"/>
      <c r="K10" s="2016"/>
      <c r="L10" s="2018">
        <f>'1. T1 INVESTOINTISUUN.'!G16</f>
        <v>2029</v>
      </c>
      <c r="M10" s="2016"/>
      <c r="N10" s="2017"/>
      <c r="O10" s="2037">
        <f>'1. T1 INVESTOINTISUUN.'!H16</f>
        <v>2030</v>
      </c>
      <c r="P10" s="2016"/>
      <c r="Q10" s="2017"/>
    </row>
    <row r="11" spans="1:19" s="53" customFormat="1" ht="3" hidden="1" customHeight="1" thickBot="1" x14ac:dyDescent="0.25">
      <c r="B11" s="742"/>
      <c r="C11" s="2021"/>
      <c r="D11" s="2024"/>
      <c r="E11" s="2027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3" t="s">
        <v>878</v>
      </c>
      <c r="C40" s="2034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879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8" t="s">
        <v>660</v>
      </c>
      <c r="C51" s="1978"/>
      <c r="D51" s="1978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>Business Kemijärvi, Pelkosenniemi, Salla</v>
      </c>
    </row>
    <row r="52" spans="2:17" x14ac:dyDescent="0.2">
      <c r="B52" s="1978"/>
      <c r="C52" s="1978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1" t="s">
        <v>35</v>
      </c>
      <c r="E4" s="2041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6">
        <f>'7. T2 TULOSSUUN.'!B5:D5</f>
        <v>0</v>
      </c>
      <c r="C5" s="2036"/>
      <c r="D5" s="2038">
        <f>'1. T1 INVESTOINTISUUN.'!F4</f>
        <v>0</v>
      </c>
      <c r="E5" s="2036"/>
      <c r="F5" s="73"/>
      <c r="G5" s="73"/>
      <c r="H5" s="520"/>
      <c r="I5" s="73"/>
      <c r="J5" s="73"/>
      <c r="K5" s="73"/>
      <c r="L5" s="73"/>
      <c r="M5" s="2001"/>
      <c r="N5" s="2001"/>
      <c r="O5" s="2001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2" t="str">
        <f>IF(D10=12,"HINNAT ILMAN ARVONLISÄVEROA","HINNAT ILMAN ARVONLISÄVEROA. ENNUSTE 2-TILIKAUSI. HUOMAA TILIKAUDEN PITUUS!")</f>
        <v>HINNAT ILMAN ARVONLISÄVEROA</v>
      </c>
      <c r="C7" s="2043"/>
      <c r="D7" s="2050" t="str">
        <f>'1. T1 INVESTOINTISUUN.'!E15</f>
        <v>Ennuste 1</v>
      </c>
      <c r="E7" s="2051"/>
      <c r="F7" s="2050" t="s">
        <v>43</v>
      </c>
      <c r="G7" s="2051"/>
      <c r="H7" s="2050" t="s">
        <v>44</v>
      </c>
      <c r="I7" s="2051"/>
      <c r="J7" s="2050" t="s">
        <v>188</v>
      </c>
      <c r="K7" s="2051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4" t="s">
        <v>866</v>
      </c>
      <c r="C8" s="2045"/>
      <c r="D8" s="2039">
        <f>'7. T2 TULOSSUUN.'!G8</f>
        <v>2027</v>
      </c>
      <c r="E8" s="2040"/>
      <c r="F8" s="2039">
        <f>'7. T2 TULOSSUUN.'!I8</f>
        <v>2028</v>
      </c>
      <c r="G8" s="2040"/>
      <c r="H8" s="2039">
        <f>'7. T2 TULOSSUUN.'!K8</f>
        <v>2029</v>
      </c>
      <c r="I8" s="2040"/>
      <c r="J8" s="2039">
        <f>'1. T1 INVESTOINTISUUN.'!H16</f>
        <v>2030</v>
      </c>
      <c r="K8" s="2040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6"/>
      <c r="C9" s="2047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2">
        <v>12</v>
      </c>
      <c r="E10" s="2053"/>
      <c r="F10" s="2052" t="str">
        <f>'7. T2 TULOSSUUN.'!I10</f>
        <v>12</v>
      </c>
      <c r="G10" s="2053"/>
      <c r="H10" s="2052" t="str">
        <f>'7. T2 TULOSSUUN.'!K10</f>
        <v>12</v>
      </c>
      <c r="I10" s="2053"/>
      <c r="J10" s="2052" t="str">
        <f>'7. T2 TULOSSUUN.'!M10</f>
        <v>12</v>
      </c>
      <c r="K10" s="2053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8"/>
      <c r="N11" s="2049"/>
      <c r="O11" s="2049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>Business Kemijärvi, Pelkosenniemi, Salla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8"/>
      <c r="C136" s="1978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60">
        <f>'7. T2 TULOSSUUN.'!B5:D5</f>
        <v>0</v>
      </c>
      <c r="C5" s="2060"/>
      <c r="D5" s="2060"/>
      <c r="E5" s="521"/>
      <c r="F5" s="1237">
        <f>'1. T1 INVESTOINTISUUN.'!F4</f>
        <v>0</v>
      </c>
      <c r="G5" s="111"/>
      <c r="H5" s="111"/>
      <c r="I5" s="22"/>
      <c r="J5" s="2001"/>
      <c r="K5" s="2001"/>
      <c r="L5" s="2001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1"/>
      <c r="C7" s="2062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3"/>
      <c r="C8" s="2064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5" t="s">
        <v>351</v>
      </c>
      <c r="M16" s="2065"/>
      <c r="N16" s="2065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8" t="s">
        <v>656</v>
      </c>
      <c r="D17" s="2059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4"/>
      <c r="K18" s="2055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4"/>
      <c r="K19" s="2055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8" t="s">
        <v>656</v>
      </c>
      <c r="D24" s="2059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4"/>
      <c r="K25" s="2055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4"/>
      <c r="K26" s="2055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8" t="s">
        <v>656</v>
      </c>
      <c r="D31" s="2059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4"/>
      <c r="K32" s="2055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4"/>
      <c r="K33" s="2055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8" t="s">
        <v>656</v>
      </c>
      <c r="D38" s="2059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4"/>
      <c r="K39" s="2055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4"/>
      <c r="K40" s="2055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8" t="s">
        <v>656</v>
      </c>
      <c r="D45" s="2059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4"/>
      <c r="K46" s="2055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4"/>
      <c r="K47" s="2055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8" t="s">
        <v>656</v>
      </c>
      <c r="D52" s="2059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4"/>
      <c r="K53" s="2055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4"/>
      <c r="K54" s="2055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6"/>
      <c r="K58" s="2057"/>
      <c r="L58" s="2057"/>
      <c r="M58" s="2057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8" t="s">
        <v>656</v>
      </c>
      <c r="D59" s="2059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4"/>
      <c r="K60" s="2055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4"/>
      <c r="K61" s="2055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6"/>
      <c r="K65" s="2057"/>
      <c r="L65" s="2057"/>
      <c r="M65" s="2057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6" t="s">
        <v>656</v>
      </c>
      <c r="D66" s="2067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4"/>
      <c r="K67" s="2055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4"/>
      <c r="K68" s="2055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6"/>
      <c r="K72" s="2057"/>
      <c r="L72" s="2057"/>
      <c r="M72" s="2057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8" t="s">
        <v>656</v>
      </c>
      <c r="D73" s="2059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4"/>
      <c r="K74" s="2055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4"/>
      <c r="K75" s="2055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>Business Kemijärvi, Pelkosenniemi, Salla</v>
      </c>
    </row>
    <row r="81" spans="2:3" x14ac:dyDescent="0.2">
      <c r="B81" s="1978"/>
      <c r="C81" s="1978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8" t="s">
        <v>54</v>
      </c>
      <c r="C2" s="1998"/>
      <c r="D2" s="1998"/>
      <c r="F2" s="49"/>
      <c r="I2" s="61"/>
      <c r="J2" s="61"/>
      <c r="L2" s="1998" t="s">
        <v>54</v>
      </c>
      <c r="M2" s="1998"/>
      <c r="N2" s="1998"/>
      <c r="O2" s="1998"/>
    </row>
    <row r="3" spans="1:20" ht="6.75" customHeight="1" x14ac:dyDescent="0.2">
      <c r="B3" s="1998"/>
      <c r="C3" s="1998"/>
      <c r="D3" s="1998"/>
      <c r="F3" s="988"/>
      <c r="L3" s="1998"/>
      <c r="M3" s="1998"/>
      <c r="N3" s="1998"/>
      <c r="O3" s="1998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9" t="s">
        <v>35</v>
      </c>
      <c r="H5" s="2119"/>
      <c r="I5" s="2119"/>
      <c r="J5" s="2119"/>
      <c r="L5" s="49" t="s">
        <v>39</v>
      </c>
      <c r="M5" s="160"/>
      <c r="N5" s="160"/>
      <c r="O5" s="160"/>
      <c r="P5" s="160"/>
      <c r="Q5" s="2119" t="s">
        <v>35</v>
      </c>
      <c r="R5" s="2119"/>
      <c r="S5" s="2119"/>
      <c r="T5" s="2119"/>
    </row>
    <row r="6" spans="1:20" ht="15" customHeight="1" x14ac:dyDescent="0.2">
      <c r="B6" s="2120">
        <f>'7. T2 TULOSSUUN.'!B5</f>
        <v>0</v>
      </c>
      <c r="C6" s="2120"/>
      <c r="D6" s="2120"/>
      <c r="E6" s="69"/>
      <c r="F6" s="69"/>
      <c r="G6" s="530">
        <f>'1. T1 INVESTOINTISUUN.'!F4</f>
        <v>0</v>
      </c>
      <c r="H6" s="986"/>
      <c r="I6" s="986"/>
      <c r="J6" s="986"/>
      <c r="L6" s="2117">
        <f>B6</f>
        <v>0</v>
      </c>
      <c r="M6" s="2117"/>
      <c r="N6" s="2117"/>
      <c r="O6" s="2117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1" t="s">
        <v>15</v>
      </c>
      <c r="C7" s="2041"/>
      <c r="D7" s="2041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4"/>
      <c r="R7" s="2114"/>
      <c r="S7" s="2114"/>
      <c r="T7" s="2114"/>
    </row>
    <row r="8" spans="1:20" ht="15" customHeight="1" x14ac:dyDescent="0.2">
      <c r="A8" s="53"/>
      <c r="B8" s="2115">
        <f>'1. T1 INVESTOINTISUUN.'!B9</f>
        <v>0</v>
      </c>
      <c r="C8" s="2115"/>
      <c r="D8" s="2115"/>
      <c r="E8" s="69"/>
      <c r="F8" s="69"/>
      <c r="G8" s="2116"/>
      <c r="H8" s="2116"/>
      <c r="I8" s="2116"/>
      <c r="J8" s="2116"/>
      <c r="L8" s="2117">
        <f>B8</f>
        <v>0</v>
      </c>
      <c r="M8" s="2117"/>
      <c r="N8" s="2117"/>
      <c r="O8" s="2117"/>
      <c r="P8" s="989"/>
      <c r="Q8" s="2118"/>
      <c r="R8" s="2118"/>
      <c r="S8" s="2118"/>
      <c r="T8" s="2118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7" t="s">
        <v>203</v>
      </c>
      <c r="M10" s="2098"/>
      <c r="N10" s="2098"/>
      <c r="O10" s="2098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9"/>
      <c r="M11" s="2100"/>
      <c r="N11" s="2100"/>
      <c r="O11" s="2100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1" t="s">
        <v>299</v>
      </c>
      <c r="C13" s="2036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1"/>
      <c r="C14" s="2036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2" t="s">
        <v>209</v>
      </c>
      <c r="M16" s="2103"/>
      <c r="N16" s="2103"/>
      <c r="O16" s="2104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5" t="s">
        <v>393</v>
      </c>
      <c r="D17" s="2105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6"/>
      <c r="P17" s="2106"/>
      <c r="Q17" s="2106"/>
      <c r="R17" s="2106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4" t="s">
        <v>211</v>
      </c>
      <c r="M18" s="2085"/>
      <c r="N18" s="2085"/>
      <c r="O18" s="2086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7" t="s">
        <v>210</v>
      </c>
      <c r="M19" s="2088"/>
      <c r="N19" s="2088"/>
      <c r="O19" s="2089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7" t="s">
        <v>793</v>
      </c>
      <c r="D20" s="2107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7" t="s">
        <v>370</v>
      </c>
      <c r="M21" s="2088"/>
      <c r="N21" s="2088"/>
      <c r="O21" s="2089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7" t="s">
        <v>410</v>
      </c>
      <c r="M25" s="2088"/>
      <c r="N25" s="2088"/>
      <c r="O25" s="2089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4" t="s">
        <v>215</v>
      </c>
      <c r="M27" s="2085"/>
      <c r="N27" s="2085"/>
      <c r="O27" s="2086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7" t="s">
        <v>216</v>
      </c>
      <c r="M29" s="2088"/>
      <c r="N29" s="2088"/>
      <c r="O29" s="2089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7" t="s">
        <v>491</v>
      </c>
      <c r="M31" s="2088"/>
      <c r="N31" s="2088"/>
      <c r="O31" s="2089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7" t="s">
        <v>222</v>
      </c>
      <c r="M32" s="2088"/>
      <c r="N32" s="2088"/>
      <c r="O32" s="2089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8" t="s">
        <v>321</v>
      </c>
      <c r="D34" s="2108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4" t="s">
        <v>217</v>
      </c>
      <c r="M35" s="2085"/>
      <c r="N35" s="2085"/>
      <c r="O35" s="2086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9" t="s">
        <v>368</v>
      </c>
      <c r="M37" s="2070"/>
      <c r="N37" s="2070"/>
      <c r="O37" s="2071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9" t="s">
        <v>140</v>
      </c>
      <c r="D40" s="2109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2" t="s">
        <v>223</v>
      </c>
      <c r="M40" s="2073"/>
      <c r="N40" s="2073"/>
      <c r="O40" s="2074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5" t="s">
        <v>224</v>
      </c>
      <c r="M41" s="2076"/>
      <c r="N41" s="2076"/>
      <c r="O41" s="2077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10" t="s">
        <v>381</v>
      </c>
      <c r="C45" s="2111"/>
      <c r="D45" s="2111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7" t="s">
        <v>490</v>
      </c>
      <c r="M45" s="2088"/>
      <c r="N45" s="2088"/>
      <c r="O45" s="2089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2"/>
      <c r="C46" s="2113"/>
      <c r="D46" s="2113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7" t="s">
        <v>489</v>
      </c>
      <c r="M46" s="2088"/>
      <c r="N46" s="2088"/>
      <c r="O46" s="2089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6" t="s">
        <v>366</v>
      </c>
      <c r="D48" s="2096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1" t="s">
        <v>854</v>
      </c>
      <c r="M48" s="2082"/>
      <c r="N48" s="2082"/>
      <c r="O48" s="2083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2" t="s">
        <v>280</v>
      </c>
      <c r="M49" s="2093"/>
      <c r="N49" s="2093"/>
      <c r="O49" s="2093"/>
      <c r="P49" s="2094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1" t="s">
        <v>197</v>
      </c>
      <c r="D50" s="2091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5" t="s">
        <v>372</v>
      </c>
      <c r="D52" s="2095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8"/>
      <c r="M52" s="2079"/>
      <c r="N52" s="2079"/>
      <c r="O52" s="2079"/>
      <c r="P52" s="2079"/>
      <c r="Q52" s="2079"/>
      <c r="R52" s="2079"/>
      <c r="S52" s="2079"/>
      <c r="T52" s="2080"/>
    </row>
    <row r="53" spans="2:24" ht="13.5" customHeight="1" x14ac:dyDescent="0.2">
      <c r="B53" s="959" t="s">
        <v>333</v>
      </c>
      <c r="C53" s="2095" t="s">
        <v>82</v>
      </c>
      <c r="D53" s="2095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1" t="s">
        <v>341</v>
      </c>
      <c r="D54" s="2091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1" t="s">
        <v>244</v>
      </c>
      <c r="D56" s="2091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1" t="s">
        <v>340</v>
      </c>
      <c r="D58" s="2091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8" t="str">
        <f>'1. T1 INVESTOINTISUUN.'!I67</f>
        <v>Business Kemijärvi, Pelkosenniemi, Salla</v>
      </c>
      <c r="G63" s="2068"/>
      <c r="H63" s="2068"/>
      <c r="I63" s="2068"/>
      <c r="J63" s="2068"/>
      <c r="L63" s="4"/>
      <c r="M63" s="4"/>
      <c r="N63" s="4"/>
      <c r="O63" s="4"/>
      <c r="P63" s="4"/>
      <c r="Q63" s="998"/>
      <c r="R63" s="2068" t="str">
        <f>'1. T1 INVESTOINTISUUN.'!I67</f>
        <v>Business Kemijärvi, Pelkosenniemi, Salla</v>
      </c>
      <c r="S63" s="2068"/>
      <c r="T63" s="2068"/>
      <c r="U63" s="1613"/>
      <c r="V63" s="1613"/>
      <c r="W63" s="1613"/>
      <c r="X63" s="1613"/>
    </row>
    <row r="64" spans="2:24" x14ac:dyDescent="0.2">
      <c r="B64" s="1978"/>
      <c r="C64" s="1978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90" t="s">
        <v>412</v>
      </c>
      <c r="M114" s="2090"/>
      <c r="N114" s="2090"/>
      <c r="O114" s="2090"/>
      <c r="P114" s="2090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8" t="s">
        <v>339</v>
      </c>
      <c r="C2" s="1998"/>
      <c r="D2" s="24"/>
      <c r="F2" s="49"/>
      <c r="J2" s="61"/>
      <c r="L2" s="88" t="s">
        <v>179</v>
      </c>
      <c r="M2" s="24"/>
    </row>
    <row r="3" spans="1:19" x14ac:dyDescent="0.2">
      <c r="B3" s="1998"/>
      <c r="C3" s="1998"/>
      <c r="F3" s="523"/>
      <c r="L3" s="2001"/>
      <c r="M3" s="2001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8"/>
      <c r="H6" s="2138"/>
      <c r="I6" s="2138"/>
      <c r="J6" s="2138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1"/>
      <c r="C8" s="2141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2" t="s">
        <v>147</v>
      </c>
      <c r="M10" s="2133"/>
      <c r="N10" s="2133"/>
      <c r="O10" s="2133"/>
      <c r="P10" s="2133"/>
      <c r="Q10" s="2133"/>
      <c r="R10" s="2133"/>
      <c r="S10" s="2134"/>
    </row>
    <row r="11" spans="1:19" ht="12.75" customHeight="1" x14ac:dyDescent="0.2">
      <c r="A11" s="53"/>
      <c r="B11" s="2146" t="s">
        <v>147</v>
      </c>
      <c r="C11" s="2147"/>
      <c r="D11" s="2147"/>
      <c r="E11" s="2148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8" t="s">
        <v>661</v>
      </c>
      <c r="M15" s="2129"/>
      <c r="N15" s="2129"/>
      <c r="O15" s="2129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8" t="s">
        <v>661</v>
      </c>
      <c r="M23" s="2129"/>
      <c r="N23" s="2129"/>
      <c r="O23" s="2129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8" t="s">
        <v>661</v>
      </c>
      <c r="M27" s="2129"/>
      <c r="N27" s="2129"/>
      <c r="O27" s="2129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9" t="s">
        <v>186</v>
      </c>
      <c r="D30" s="2139"/>
      <c r="E30" s="2140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8" t="s">
        <v>662</v>
      </c>
      <c r="M31" s="2129"/>
      <c r="N31" s="2129"/>
      <c r="O31" s="2129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2" t="s">
        <v>366</v>
      </c>
      <c r="D40" s="2152"/>
      <c r="E40" s="2153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50" t="s">
        <v>197</v>
      </c>
      <c r="D43" s="2150"/>
      <c r="E43" s="2151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5" t="s">
        <v>180</v>
      </c>
      <c r="D44" s="2105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2" t="s">
        <v>341</v>
      </c>
      <c r="D45" s="2152"/>
      <c r="E45" s="2153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5" t="s">
        <v>219</v>
      </c>
      <c r="D46" s="2105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5" t="s">
        <v>220</v>
      </c>
      <c r="D47" s="2105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6" t="s">
        <v>144</v>
      </c>
      <c r="D48" s="2126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3" t="s">
        <v>176</v>
      </c>
      <c r="C51" s="2144"/>
      <c r="D51" s="2144"/>
      <c r="E51" s="2145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5" t="str">
        <f>B54</f>
        <v>VASTATTAVAA</v>
      </c>
      <c r="M53" s="2136"/>
      <c r="N53" s="2136"/>
      <c r="O53" s="2136"/>
      <c r="P53" s="2136"/>
      <c r="Q53" s="2136"/>
      <c r="R53" s="2136"/>
      <c r="S53" s="2137"/>
    </row>
    <row r="54" spans="1:19" ht="12.75" customHeight="1" x14ac:dyDescent="0.2">
      <c r="B54" s="2146" t="s">
        <v>148</v>
      </c>
      <c r="C54" s="2147"/>
      <c r="D54" s="2147"/>
      <c r="E54" s="2148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5" t="s">
        <v>218</v>
      </c>
      <c r="D59" s="2105"/>
      <c r="E59" s="2131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4" t="s">
        <v>808</v>
      </c>
      <c r="D65" s="2124"/>
      <c r="E65" s="2125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6" t="s">
        <v>158</v>
      </c>
      <c r="D66" s="2036"/>
      <c r="E66" s="2130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6" t="s">
        <v>168</v>
      </c>
      <c r="D67" s="2036"/>
      <c r="E67" s="2130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9" t="s">
        <v>160</v>
      </c>
      <c r="D68" s="2139"/>
      <c r="E68" s="2140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6" t="s">
        <v>173</v>
      </c>
      <c r="D69" s="2126"/>
      <c r="E69" s="2127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6" t="s">
        <v>172</v>
      </c>
      <c r="D73" s="2126"/>
      <c r="E73" s="2127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6" t="s">
        <v>170</v>
      </c>
      <c r="D74" s="2036"/>
      <c r="E74" s="2130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9" t="s">
        <v>160</v>
      </c>
      <c r="D75" s="2139"/>
      <c r="E75" s="2140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6" t="s">
        <v>173</v>
      </c>
      <c r="D78" s="2126"/>
      <c r="E78" s="2127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1" t="s">
        <v>244</v>
      </c>
      <c r="D81" s="2121"/>
      <c r="E81" s="2122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6" t="s">
        <v>174</v>
      </c>
      <c r="D83" s="2126"/>
      <c r="E83" s="2127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4" t="s">
        <v>221</v>
      </c>
      <c r="D85" s="2124"/>
      <c r="E85" s="2125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3" t="s">
        <v>803</v>
      </c>
      <c r="D87" s="2123"/>
      <c r="E87" s="2123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3" t="s">
        <v>804</v>
      </c>
      <c r="D88" s="2123"/>
      <c r="E88" s="2123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3" t="s">
        <v>805</v>
      </c>
      <c r="D90" s="2123"/>
      <c r="E90" s="2123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9" t="s">
        <v>806</v>
      </c>
      <c r="D91" s="2149"/>
      <c r="E91" s="2149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4" t="s">
        <v>809</v>
      </c>
      <c r="D93" s="2124"/>
      <c r="E93" s="2125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1" t="s">
        <v>418</v>
      </c>
      <c r="D95" s="2121"/>
      <c r="E95" s="2122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2" t="s">
        <v>190</v>
      </c>
      <c r="D98" s="2142"/>
      <c r="E98" s="2142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>Business Kemijärvi, Pelkosenniemi, Salla</v>
      </c>
    </row>
    <row r="102" spans="1:19" x14ac:dyDescent="0.2">
      <c r="B102" s="1978"/>
      <c r="C102" s="1978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Q15" sqref="Q15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1"/>
      <c r="Q3" s="2001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20">
        <f>'1. T1 INVESTOINTISUUN.'!B7:E7</f>
        <v>0</v>
      </c>
      <c r="C5" s="2120"/>
      <c r="D5" s="2120"/>
      <c r="E5" s="44"/>
      <c r="F5" s="527"/>
      <c r="G5" s="530">
        <f>'1. T1 INVESTOINTISUUN.'!F4</f>
        <v>0</v>
      </c>
      <c r="H5" s="44"/>
      <c r="I5" s="2141"/>
      <c r="J5" s="2141"/>
      <c r="K5" s="2141"/>
      <c r="L5" s="2193"/>
      <c r="M5" s="2193"/>
      <c r="N5" s="2193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1" t="s">
        <v>457</v>
      </c>
      <c r="B7" s="2174" t="s">
        <v>0</v>
      </c>
      <c r="C7" s="2175"/>
      <c r="D7" s="2176"/>
      <c r="E7" s="2165"/>
      <c r="F7" s="2166"/>
      <c r="G7" s="2165" t="str">
        <f>'1. T1 INVESTOINTISUUN.'!E15</f>
        <v>Ennuste 1</v>
      </c>
      <c r="H7" s="2166"/>
      <c r="I7" s="2165" t="s">
        <v>43</v>
      </c>
      <c r="J7" s="2166"/>
      <c r="K7" s="2165" t="s">
        <v>44</v>
      </c>
      <c r="L7" s="2166"/>
      <c r="M7" s="2165" t="s">
        <v>188</v>
      </c>
      <c r="N7" s="2166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2"/>
      <c r="B8" s="2177"/>
      <c r="C8" s="2178"/>
      <c r="D8" s="2179"/>
      <c r="E8" s="2194"/>
      <c r="F8" s="2195"/>
      <c r="G8" s="2162">
        <f>'1. T1 INVESTOINTISUUN.'!E16</f>
        <v>2027</v>
      </c>
      <c r="H8" s="2163"/>
      <c r="I8" s="2162">
        <f>'1. T1 INVESTOINTISUUN.'!F16</f>
        <v>2028</v>
      </c>
      <c r="J8" s="2163"/>
      <c r="K8" s="2162">
        <f>'1. T1 INVESTOINTISUUN.'!G16</f>
        <v>2029</v>
      </c>
      <c r="L8" s="2163"/>
      <c r="M8" s="2162">
        <f>'1. T1 INVESTOINTISUUN.'!H16</f>
        <v>2030</v>
      </c>
      <c r="N8" s="2163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9" t="s">
        <v>352</v>
      </c>
      <c r="Q10" s="2160"/>
      <c r="R10" s="2160"/>
      <c r="S10" s="2160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5" t="s">
        <v>819</v>
      </c>
      <c r="D26" s="2186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6">
        <v>0</v>
      </c>
      <c r="F33" s="2196"/>
      <c r="G33" s="2167">
        <f>1+'3. E1 KUSTANNUKSET'!F20+'3. E1 KUSTANNUKSET'!F26</f>
        <v>1</v>
      </c>
      <c r="H33" s="2168"/>
      <c r="I33" s="2167">
        <f>1+'3. E1 KUSTANNUKSET'!F20+'3. E1 KUSTANNUKSET'!F26</f>
        <v>1</v>
      </c>
      <c r="J33" s="2168"/>
      <c r="K33" s="2167">
        <f>1+'3. E1 KUSTANNUKSET'!H20+'3. E1 KUSTANNUKSET'!H26</f>
        <v>1</v>
      </c>
      <c r="L33" s="2168"/>
      <c r="M33" s="2167">
        <f>1+'3. E1 KUSTANNUKSET'!J20+'3. E1 KUSTANNUKSET'!J26</f>
        <v>1</v>
      </c>
      <c r="N33" s="2168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1" t="str">
        <f>OHJE!G33</f>
        <v>YT6 Aloittavan yrityksen tulossuunnitelma</v>
      </c>
      <c r="C35" s="2161"/>
      <c r="D35" s="2161"/>
      <c r="E35" s="4"/>
      <c r="F35" s="60"/>
      <c r="G35" s="2197" t="str">
        <f>'1. T1 INVESTOINTISUUN.'!I67</f>
        <v>Business Kemijärvi, Pelkosenniemi, Salla</v>
      </c>
      <c r="H35" s="2197"/>
      <c r="I35" s="2197"/>
      <c r="J35" s="2197"/>
      <c r="K35" s="2197"/>
      <c r="L35" s="2197"/>
      <c r="M35" s="2197"/>
      <c r="N35" s="2197"/>
    </row>
    <row r="36" spans="1:15" ht="12.75" customHeight="1" x14ac:dyDescent="0.2">
      <c r="B36" s="1978"/>
      <c r="C36" s="1978"/>
      <c r="D36" s="461"/>
      <c r="E36" s="2181"/>
      <c r="F36" s="2181"/>
      <c r="G36" s="2181"/>
      <c r="H36" s="2181"/>
      <c r="I36" s="2181"/>
      <c r="J36" s="2181"/>
      <c r="K36" s="2181"/>
      <c r="L36" s="2181"/>
      <c r="M36" s="2181"/>
      <c r="N36" s="2181"/>
      <c r="O36" s="129"/>
    </row>
    <row r="37" spans="1:15" x14ac:dyDescent="0.2">
      <c r="B37" s="130"/>
      <c r="C37" s="131"/>
      <c r="D37" s="131"/>
      <c r="E37" s="2155"/>
      <c r="F37" s="2155"/>
      <c r="G37" s="2155"/>
      <c r="H37" s="2155"/>
      <c r="I37" s="2155"/>
      <c r="J37" s="2155"/>
      <c r="K37" s="2155"/>
      <c r="L37" s="2155"/>
      <c r="M37" s="2155"/>
      <c r="N37" s="2155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5"/>
      <c r="J38" s="2155"/>
      <c r="K38" s="2155"/>
      <c r="L38" s="2155"/>
      <c r="M38" s="2155"/>
      <c r="N38" s="2155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5"/>
      <c r="J39" s="2155"/>
      <c r="K39" s="2155"/>
      <c r="L39" s="2155"/>
      <c r="M39" s="2155"/>
      <c r="N39" s="2155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5"/>
      <c r="J40" s="2155"/>
      <c r="K40" s="2155"/>
      <c r="L40" s="2155"/>
      <c r="M40" s="2155"/>
      <c r="N40" s="2155"/>
      <c r="O40" s="129"/>
    </row>
    <row r="41" spans="1:15" x14ac:dyDescent="0.2">
      <c r="B41" s="130"/>
      <c r="C41" s="131"/>
      <c r="D41" s="131"/>
      <c r="E41" s="2155"/>
      <c r="F41" s="2155"/>
      <c r="G41" s="2155"/>
      <c r="H41" s="2155"/>
      <c r="I41" s="2155"/>
      <c r="J41" s="2155"/>
      <c r="K41" s="2155"/>
      <c r="L41" s="2155"/>
      <c r="M41" s="2155"/>
      <c r="N41" s="2155"/>
      <c r="O41" s="129"/>
    </row>
    <row r="42" spans="1:15" x14ac:dyDescent="0.2">
      <c r="B42" s="130"/>
      <c r="C42" s="131"/>
      <c r="D42" s="131"/>
      <c r="E42" s="2155"/>
      <c r="F42" s="2155"/>
      <c r="G42" s="2155"/>
      <c r="H42" s="2155"/>
      <c r="I42" s="2155"/>
      <c r="J42" s="2155"/>
      <c r="K42" s="2155"/>
      <c r="L42" s="2155"/>
      <c r="M42" s="2155"/>
      <c r="N42" s="2155"/>
      <c r="O42" s="129"/>
    </row>
    <row r="43" spans="1:15" x14ac:dyDescent="0.2">
      <c r="B43" s="130"/>
      <c r="C43" s="131"/>
      <c r="D43" s="131"/>
      <c r="E43" s="2155"/>
      <c r="F43" s="2155"/>
      <c r="G43" s="2155"/>
      <c r="H43" s="2155"/>
      <c r="I43" s="2155"/>
      <c r="J43" s="2155"/>
      <c r="K43" s="2155"/>
      <c r="L43" s="2155"/>
      <c r="M43" s="2155"/>
      <c r="N43" s="2155"/>
      <c r="O43" s="129"/>
    </row>
    <row r="44" spans="1:15" x14ac:dyDescent="0.2">
      <c r="B44" s="130"/>
      <c r="C44" s="131"/>
      <c r="D44" s="131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129"/>
    </row>
    <row r="45" spans="1:15" x14ac:dyDescent="0.2">
      <c r="B45" s="130"/>
      <c r="C45" s="131"/>
      <c r="D45" s="131"/>
      <c r="E45" s="2158"/>
      <c r="F45" s="2158"/>
      <c r="G45" s="2158"/>
      <c r="H45" s="2158"/>
      <c r="I45" s="2158"/>
      <c r="J45" s="2158"/>
      <c r="K45" s="2158"/>
      <c r="L45" s="2158"/>
      <c r="M45" s="2158"/>
      <c r="N45" s="2158"/>
      <c r="O45" s="129"/>
    </row>
    <row r="46" spans="1:15" x14ac:dyDescent="0.2">
      <c r="B46" s="2170"/>
      <c r="C46" s="2170"/>
      <c r="D46" s="2170"/>
      <c r="E46" s="2155"/>
      <c r="F46" s="2155"/>
      <c r="G46" s="2155"/>
      <c r="H46" s="2155"/>
      <c r="I46" s="2155"/>
      <c r="J46" s="2155"/>
      <c r="K46" s="2155"/>
      <c r="L46" s="2155"/>
      <c r="M46" s="2155"/>
      <c r="N46" s="2155"/>
      <c r="O46" s="129"/>
    </row>
    <row r="47" spans="1:15" x14ac:dyDescent="0.2">
      <c r="B47" s="130"/>
      <c r="C47" s="131"/>
      <c r="D47" s="131"/>
      <c r="E47" s="2155"/>
      <c r="F47" s="2155"/>
      <c r="G47" s="2155"/>
      <c r="H47" s="2155"/>
      <c r="I47" s="2155"/>
      <c r="J47" s="2155"/>
      <c r="K47" s="2155"/>
      <c r="L47" s="2155"/>
      <c r="M47" s="2155"/>
      <c r="N47" s="2155"/>
      <c r="O47" s="129"/>
    </row>
    <row r="48" spans="1:15" x14ac:dyDescent="0.2">
      <c r="B48" s="130"/>
      <c r="C48" s="131"/>
      <c r="D48" s="131"/>
      <c r="E48" s="2155"/>
      <c r="F48" s="2155"/>
      <c r="G48" s="2155"/>
      <c r="H48" s="2155"/>
      <c r="I48" s="2155"/>
      <c r="J48" s="2155"/>
      <c r="K48" s="2155"/>
      <c r="L48" s="2155"/>
      <c r="M48" s="2155"/>
      <c r="N48" s="2155"/>
      <c r="O48" s="129"/>
    </row>
    <row r="49" spans="2:19" x14ac:dyDescent="0.2">
      <c r="B49" s="130"/>
      <c r="C49" s="2173"/>
      <c r="D49" s="2173"/>
      <c r="E49" s="2155"/>
      <c r="F49" s="2155"/>
      <c r="G49" s="2155"/>
      <c r="H49" s="2155"/>
      <c r="I49" s="2155"/>
      <c r="J49" s="2155"/>
      <c r="K49" s="2155"/>
      <c r="L49" s="2155"/>
      <c r="M49" s="2155"/>
      <c r="N49" s="2155"/>
      <c r="O49" s="129"/>
      <c r="P49" s="1" t="s">
        <v>0</v>
      </c>
    </row>
    <row r="50" spans="2:19" x14ac:dyDescent="0.2">
      <c r="B50" s="130"/>
      <c r="C50" s="131"/>
      <c r="D50" s="131"/>
      <c r="E50" s="2155"/>
      <c r="F50" s="2155"/>
      <c r="G50" s="2155"/>
      <c r="H50" s="2155"/>
      <c r="I50" s="2155"/>
      <c r="J50" s="2155"/>
      <c r="K50" s="2155"/>
      <c r="L50" s="2155"/>
      <c r="M50" s="2155"/>
      <c r="N50" s="2155"/>
      <c r="O50" s="129"/>
      <c r="P50" s="1" t="s">
        <v>0</v>
      </c>
    </row>
    <row r="51" spans="2:19" x14ac:dyDescent="0.2">
      <c r="B51" s="130"/>
      <c r="C51" s="131"/>
      <c r="D51" s="131"/>
      <c r="E51" s="2155"/>
      <c r="F51" s="2155"/>
      <c r="G51" s="2155"/>
      <c r="H51" s="2155"/>
      <c r="I51" s="2155"/>
      <c r="J51" s="2155"/>
      <c r="K51" s="2155"/>
      <c r="L51" s="2155"/>
      <c r="M51" s="2155"/>
      <c r="N51" s="2155"/>
      <c r="O51" s="129"/>
    </row>
    <row r="52" spans="2:19" x14ac:dyDescent="0.2">
      <c r="B52" s="2189"/>
      <c r="C52" s="2189"/>
      <c r="D52" s="2189"/>
      <c r="E52" s="2155"/>
      <c r="F52" s="2155"/>
      <c r="G52" s="2155"/>
      <c r="H52" s="2155"/>
      <c r="I52" s="2155"/>
      <c r="J52" s="2155"/>
      <c r="K52" s="2155"/>
      <c r="L52" s="2155"/>
      <c r="M52" s="2155"/>
      <c r="N52" s="2155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90"/>
      <c r="C54" s="2190"/>
      <c r="D54" s="2190"/>
      <c r="E54" s="2156"/>
      <c r="F54" s="2157"/>
      <c r="G54" s="2156"/>
      <c r="H54" s="2157"/>
      <c r="I54" s="2156"/>
      <c r="J54" s="2157"/>
      <c r="K54" s="2156"/>
      <c r="L54" s="2157"/>
      <c r="M54" s="2156"/>
      <c r="N54" s="2157"/>
      <c r="O54" s="129"/>
    </row>
    <row r="55" spans="2:19" x14ac:dyDescent="0.2">
      <c r="B55" s="2180"/>
      <c r="C55" s="2180"/>
      <c r="D55" s="2180"/>
      <c r="E55" s="2155"/>
      <c r="F55" s="2155"/>
      <c r="G55" s="2155"/>
      <c r="H55" s="2155"/>
      <c r="I55" s="2155"/>
      <c r="J55" s="2155"/>
      <c r="K55" s="2155"/>
      <c r="L55" s="2155"/>
      <c r="M55" s="2155"/>
      <c r="N55" s="2155"/>
      <c r="O55" s="129"/>
    </row>
    <row r="56" spans="2:19" x14ac:dyDescent="0.2">
      <c r="B56" s="2180"/>
      <c r="C56" s="2180"/>
      <c r="D56" s="2180"/>
      <c r="E56" s="2155"/>
      <c r="F56" s="2155"/>
      <c r="G56" s="2155"/>
      <c r="H56" s="2155"/>
      <c r="I56" s="2155"/>
      <c r="J56" s="2155"/>
      <c r="K56" s="2155"/>
      <c r="L56" s="2155"/>
      <c r="M56" s="2155"/>
      <c r="N56" s="2155"/>
      <c r="O56" s="129"/>
    </row>
    <row r="57" spans="2:19" x14ac:dyDescent="0.2">
      <c r="B57" s="2180"/>
      <c r="C57" s="2180"/>
      <c r="D57" s="2180"/>
      <c r="E57" s="2155"/>
      <c r="F57" s="2155"/>
      <c r="G57" s="2155"/>
      <c r="H57" s="2155"/>
      <c r="I57" s="2155"/>
      <c r="J57" s="2155"/>
      <c r="K57" s="2155"/>
      <c r="L57" s="2155"/>
      <c r="M57" s="2155"/>
      <c r="N57" s="2155"/>
      <c r="O57" s="129"/>
    </row>
    <row r="58" spans="2:19" x14ac:dyDescent="0.2">
      <c r="B58" s="2180"/>
      <c r="C58" s="2180"/>
      <c r="D58" s="2180"/>
      <c r="E58" s="2155"/>
      <c r="F58" s="2155"/>
      <c r="G58" s="2155"/>
      <c r="H58" s="2155"/>
      <c r="I58" s="2155"/>
      <c r="J58" s="2155"/>
      <c r="K58" s="2155"/>
      <c r="L58" s="2155"/>
      <c r="M58" s="2155"/>
      <c r="N58" s="2155"/>
      <c r="O58" s="129"/>
    </row>
    <row r="59" spans="2:19" x14ac:dyDescent="0.2">
      <c r="B59" s="111"/>
      <c r="C59" s="111"/>
      <c r="D59" s="111"/>
      <c r="E59" s="2155"/>
      <c r="F59" s="2155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80"/>
      <c r="C60" s="2180"/>
      <c r="D60" s="2180"/>
      <c r="E60" s="2155"/>
      <c r="F60" s="2155"/>
      <c r="G60" s="2155"/>
      <c r="H60" s="2155"/>
      <c r="I60" s="2155"/>
      <c r="J60" s="2155"/>
      <c r="K60" s="2155"/>
      <c r="L60" s="2155"/>
      <c r="M60" s="2155"/>
      <c r="N60" s="2155"/>
      <c r="O60" s="129"/>
      <c r="S60" s="1" t="s">
        <v>34</v>
      </c>
    </row>
    <row r="61" spans="2:19" x14ac:dyDescent="0.2">
      <c r="B61" s="2180"/>
      <c r="C61" s="2180"/>
      <c r="D61" s="2180"/>
      <c r="E61" s="2155"/>
      <c r="F61" s="2155"/>
      <c r="G61" s="2155"/>
      <c r="H61" s="2155"/>
      <c r="I61" s="2155"/>
      <c r="J61" s="2155"/>
      <c r="K61" s="2155"/>
      <c r="L61" s="2155"/>
      <c r="M61" s="2155"/>
      <c r="N61" s="2155"/>
      <c r="O61" s="129"/>
    </row>
    <row r="62" spans="2:19" x14ac:dyDescent="0.2">
      <c r="B62" s="2180"/>
      <c r="C62" s="2180"/>
      <c r="D62" s="2180"/>
      <c r="E62" s="2154"/>
      <c r="F62" s="2154"/>
      <c r="G62" s="2154"/>
      <c r="H62" s="2154"/>
      <c r="I62" s="2154"/>
      <c r="J62" s="2154"/>
      <c r="K62" s="2154"/>
      <c r="L62" s="2154"/>
      <c r="M62" s="2154"/>
      <c r="N62" s="2154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80"/>
      <c r="C79" s="2180"/>
      <c r="D79" s="2180"/>
      <c r="E79" s="2187"/>
      <c r="F79" s="2187"/>
      <c r="G79" s="2187"/>
      <c r="H79" s="2187"/>
      <c r="I79" s="2187"/>
      <c r="J79" s="2188"/>
      <c r="K79" s="2157"/>
      <c r="L79" s="2157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1"/>
      <c r="D113" s="2172"/>
      <c r="E113" s="2172"/>
      <c r="F113" s="2170"/>
      <c r="G113" s="2170"/>
      <c r="H113" s="2170"/>
      <c r="I113" s="2170"/>
      <c r="J113" s="2170"/>
      <c r="K113" s="2170"/>
      <c r="L113" s="133"/>
      <c r="M113" s="133"/>
      <c r="N113" s="133"/>
      <c r="O113" s="133"/>
    </row>
    <row r="114" spans="2:15" x14ac:dyDescent="0.2">
      <c r="B114" s="135"/>
      <c r="C114" s="2172"/>
      <c r="D114" s="2172"/>
      <c r="E114" s="2172"/>
      <c r="F114" s="2164"/>
      <c r="G114" s="2164"/>
      <c r="H114" s="2164"/>
      <c r="I114" s="2164"/>
      <c r="J114" s="2164"/>
      <c r="K114" s="2164"/>
      <c r="L114" s="145"/>
      <c r="M114" s="145"/>
      <c r="N114" s="145"/>
      <c r="O114" s="145"/>
    </row>
    <row r="115" spans="2:15" x14ac:dyDescent="0.2">
      <c r="B115" s="135"/>
      <c r="C115" s="146"/>
      <c r="D115" s="2173"/>
      <c r="E115" s="2173"/>
      <c r="F115" s="2169"/>
      <c r="G115" s="2169"/>
      <c r="H115" s="2169"/>
      <c r="I115" s="2169"/>
      <c r="J115" s="2169"/>
      <c r="K115" s="2169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9"/>
      <c r="G116" s="2169"/>
      <c r="H116" s="2169"/>
      <c r="I116" s="2183"/>
      <c r="J116" s="2169"/>
      <c r="K116" s="2183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9"/>
      <c r="G117" s="2169"/>
      <c r="H117" s="2169"/>
      <c r="I117" s="2183"/>
      <c r="J117" s="2169"/>
      <c r="K117" s="2183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9"/>
      <c r="G118" s="2169"/>
      <c r="H118" s="2169"/>
      <c r="I118" s="2183"/>
      <c r="J118" s="2169"/>
      <c r="K118" s="2183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9"/>
      <c r="G119" s="2169"/>
      <c r="H119" s="2182"/>
      <c r="I119" s="2182"/>
      <c r="J119" s="2182"/>
      <c r="K119" s="2182"/>
      <c r="L119" s="150"/>
      <c r="M119" s="150"/>
      <c r="N119" s="150"/>
      <c r="O119" s="150"/>
    </row>
    <row r="120" spans="2:15" x14ac:dyDescent="0.2">
      <c r="B120" s="135"/>
      <c r="C120" s="146"/>
      <c r="D120" s="2173"/>
      <c r="E120" s="2173"/>
      <c r="F120" s="2169"/>
      <c r="G120" s="2169"/>
      <c r="H120" s="2184"/>
      <c r="I120" s="2184"/>
      <c r="J120" s="2184"/>
      <c r="K120" s="2184"/>
      <c r="L120" s="151"/>
      <c r="M120" s="151"/>
      <c r="N120" s="151"/>
      <c r="O120" s="151"/>
    </row>
    <row r="121" spans="2:15" x14ac:dyDescent="0.2">
      <c r="B121" s="135"/>
      <c r="C121" s="146"/>
      <c r="D121" s="2073"/>
      <c r="E121" s="2073"/>
      <c r="F121" s="2169"/>
      <c r="G121" s="2183"/>
      <c r="H121" s="2169"/>
      <c r="I121" s="2183"/>
      <c r="J121" s="2169"/>
      <c r="K121" s="2183"/>
      <c r="L121" s="147"/>
      <c r="M121" s="147"/>
      <c r="N121" s="147"/>
      <c r="O121" s="149"/>
    </row>
    <row r="122" spans="2:15" x14ac:dyDescent="0.2">
      <c r="B122" s="135"/>
      <c r="C122" s="2171"/>
      <c r="D122" s="2172"/>
      <c r="E122" s="2172"/>
      <c r="F122" s="2170"/>
      <c r="G122" s="2170"/>
      <c r="H122" s="2170"/>
      <c r="I122" s="2170"/>
      <c r="J122" s="2170"/>
      <c r="K122" s="2170"/>
      <c r="L122" s="133"/>
      <c r="M122" s="133"/>
      <c r="N122" s="133"/>
      <c r="O122" s="133"/>
    </row>
    <row r="123" spans="2:15" x14ac:dyDescent="0.2">
      <c r="B123" s="135"/>
      <c r="C123" s="2172"/>
      <c r="D123" s="2172"/>
      <c r="E123" s="2172"/>
      <c r="F123" s="2164"/>
      <c r="G123" s="2164"/>
      <c r="H123" s="2164"/>
      <c r="I123" s="2164"/>
      <c r="J123" s="2164"/>
      <c r="K123" s="2164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9"/>
      <c r="G124" s="2183"/>
      <c r="H124" s="2169"/>
      <c r="I124" s="2183"/>
      <c r="J124" s="2169"/>
      <c r="K124" s="2183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9"/>
      <c r="G125" s="2183"/>
      <c r="H125" s="2169"/>
      <c r="I125" s="2183"/>
      <c r="J125" s="2169"/>
      <c r="K125" s="2183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4"/>
      <c r="G126" s="2184"/>
      <c r="H126" s="2169"/>
      <c r="I126" s="2183"/>
      <c r="J126" s="2169"/>
      <c r="K126" s="2183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9"/>
      <c r="G127" s="2183"/>
      <c r="H127" s="2169"/>
      <c r="I127" s="2183"/>
      <c r="J127" s="2169"/>
      <c r="K127" s="2183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9"/>
      <c r="G128" s="2183"/>
      <c r="H128" s="2169"/>
      <c r="I128" s="2183"/>
      <c r="J128" s="2169"/>
      <c r="K128" s="2183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9" t="s">
        <v>457</v>
      </c>
      <c r="C4" s="2279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6" t="s">
        <v>231</v>
      </c>
      <c r="I6" s="2286"/>
      <c r="J6" s="2286"/>
      <c r="K6" s="1588">
        <f>'1. T1 INVESTOINTISUUN.'!E16</f>
        <v>2027</v>
      </c>
      <c r="M6" s="159"/>
      <c r="O6" s="2280" t="s">
        <v>353</v>
      </c>
      <c r="P6" s="2280"/>
      <c r="Q6" s="2280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50"/>
      <c r="K7" s="2250"/>
      <c r="L7" s="2250"/>
      <c r="M7" s="2250"/>
      <c r="O7" s="2282"/>
      <c r="P7" s="2282"/>
      <c r="Q7" s="2282"/>
      <c r="R7" s="99"/>
      <c r="S7" s="99"/>
      <c r="U7" s="219">
        <v>0</v>
      </c>
      <c r="BB7" s="2254" t="s">
        <v>117</v>
      </c>
      <c r="BC7" s="2254"/>
      <c r="BD7" s="2254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6">
        <f>B64</f>
        <v>0</v>
      </c>
      <c r="C8" s="2036"/>
      <c r="D8" s="2036"/>
      <c r="E8" s="2036"/>
      <c r="F8" s="2036"/>
      <c r="G8" s="102"/>
      <c r="H8" s="102"/>
      <c r="I8" s="102"/>
      <c r="J8" s="102"/>
      <c r="K8" s="102"/>
      <c r="L8" s="102"/>
      <c r="M8" s="102"/>
      <c r="O8" s="2281"/>
      <c r="P8" s="2281"/>
      <c r="Q8" s="2281"/>
      <c r="R8" s="102"/>
      <c r="S8" s="103"/>
      <c r="U8" s="2001"/>
      <c r="V8" s="2001"/>
      <c r="W8" s="2001"/>
      <c r="X8" s="2001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9" t="s">
        <v>98</v>
      </c>
      <c r="D10" s="2239"/>
      <c r="E10" s="2240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2" t="s">
        <v>375</v>
      </c>
      <c r="Y10" s="2212"/>
      <c r="Z10" s="2212"/>
      <c r="AA10" s="976"/>
      <c r="AB10" s="976"/>
      <c r="AC10" s="976"/>
      <c r="AD10" s="976"/>
      <c r="AE10" s="976"/>
      <c r="AF10" s="976"/>
      <c r="AG10" s="1976" t="s">
        <v>0</v>
      </c>
      <c r="AH10" s="1976"/>
      <c r="AI10" s="1976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5">
        <v>1</v>
      </c>
      <c r="C11" s="2283" t="s">
        <v>441</v>
      </c>
      <c r="D11" s="2284"/>
      <c r="E11" s="2284"/>
      <c r="F11" s="2285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6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9" t="s">
        <v>680</v>
      </c>
      <c r="D13" s="2218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1" t="s">
        <v>88</v>
      </c>
      <c r="E14" s="2221"/>
      <c r="F14" s="2222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9" t="s">
        <v>89</v>
      </c>
      <c r="D15" s="2221"/>
      <c r="E15" s="2222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1" t="s">
        <v>90</v>
      </c>
      <c r="E16" s="2221"/>
      <c r="F16" s="2222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1" t="s">
        <v>654</v>
      </c>
      <c r="D18" s="2242"/>
      <c r="E18" s="2243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3" t="s">
        <v>651</v>
      </c>
      <c r="D19" s="2234"/>
      <c r="E19" s="2235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6" t="s">
        <v>99</v>
      </c>
      <c r="D20" s="2237"/>
      <c r="E20" s="2238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3" t="s">
        <v>127</v>
      </c>
      <c r="Y20" s="2214"/>
      <c r="Z20" s="2214"/>
      <c r="AA20" s="2214"/>
      <c r="AB20" s="2214"/>
      <c r="AC20" s="2214"/>
      <c r="AD20" s="2214"/>
      <c r="AE20" s="2214"/>
      <c r="AF20" s="2215"/>
      <c r="AG20" s="2213" t="s">
        <v>420</v>
      </c>
      <c r="AH20" s="2214"/>
      <c r="AI20" s="2214"/>
      <c r="AJ20" s="2214"/>
      <c r="AK20" s="2214"/>
      <c r="AL20" s="2214"/>
      <c r="AM20" s="2215"/>
      <c r="AN20" s="2213" t="s">
        <v>419</v>
      </c>
      <c r="AO20" s="2214"/>
      <c r="AP20" s="2214"/>
      <c r="AQ20" s="2214"/>
      <c r="AR20" s="2214"/>
      <c r="AS20" s="2214"/>
      <c r="AT20" s="2215"/>
      <c r="AU20" s="2201" t="s">
        <v>18</v>
      </c>
      <c r="AV20" s="2202"/>
      <c r="AW20" s="2202"/>
      <c r="AX20" s="2202"/>
      <c r="AY20" s="2203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9" t="s">
        <v>100</v>
      </c>
      <c r="D22" s="2239"/>
      <c r="E22" s="2240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10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10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10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9" t="s">
        <v>877</v>
      </c>
      <c r="AY22" s="2200"/>
      <c r="BD22" s="40"/>
    </row>
    <row r="23" spans="1:68" ht="12" customHeight="1" x14ac:dyDescent="0.2">
      <c r="B23" s="2229">
        <v>6</v>
      </c>
      <c r="C23" s="2230" t="s">
        <v>93</v>
      </c>
      <c r="D23" s="2231"/>
      <c r="E23" s="2232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1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1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1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868</v>
      </c>
      <c r="AY23" s="1018" t="s">
        <v>869</v>
      </c>
      <c r="BD23" s="40"/>
    </row>
    <row r="24" spans="1:68" ht="12" customHeight="1" x14ac:dyDescent="0.2">
      <c r="B24" s="2228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9" t="s">
        <v>677</v>
      </c>
      <c r="D25" s="2217"/>
      <c r="E25" s="2218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8" t="s">
        <v>0</v>
      </c>
      <c r="AA25" s="2209"/>
      <c r="AB25" s="1037"/>
      <c r="AC25" s="1038"/>
      <c r="AD25" s="1047">
        <v>1.9099999999999999E-2</v>
      </c>
      <c r="AE25" s="1036">
        <v>0</v>
      </c>
      <c r="AF25" s="1039"/>
      <c r="AG25" s="2208" t="s">
        <v>0</v>
      </c>
      <c r="AH25" s="2209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8" t="s">
        <v>0</v>
      </c>
      <c r="AO25" s="2209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6">
        <f>K6</f>
        <v>2027</v>
      </c>
      <c r="Y26" s="2207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9" t="s">
        <v>395</v>
      </c>
      <c r="D27" s="2217"/>
      <c r="E27" s="2218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4" t="s">
        <v>398</v>
      </c>
      <c r="D28" s="2245"/>
      <c r="E28" s="2246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6" t="s">
        <v>857</v>
      </c>
      <c r="D29" s="2217"/>
      <c r="E29" s="2218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9" t="s">
        <v>229</v>
      </c>
      <c r="D30" s="2217"/>
      <c r="E30" s="2218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9" t="s">
        <v>94</v>
      </c>
      <c r="D31" s="2217"/>
      <c r="E31" s="2218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7">
        <v>14</v>
      </c>
      <c r="C32" s="2220" t="s">
        <v>870</v>
      </c>
      <c r="D32" s="2221"/>
      <c r="E32" s="2222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8"/>
      <c r="C33" s="2267" t="s">
        <v>875</v>
      </c>
      <c r="D33" s="2221"/>
      <c r="E33" s="2222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871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5"/>
      <c r="Z34" s="2205"/>
      <c r="AA34" s="2205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872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5"/>
      <c r="Z35" s="2205"/>
      <c r="AA35" s="2205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873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5"/>
      <c r="Z36" s="2205"/>
      <c r="AA36" s="2205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9" t="s">
        <v>347</v>
      </c>
      <c r="D37" s="2221"/>
      <c r="E37" s="2221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4" t="s">
        <v>396</v>
      </c>
      <c r="D38" s="2245"/>
      <c r="E38" s="2246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8" t="s">
        <v>397</v>
      </c>
      <c r="D39" s="2217"/>
      <c r="E39" s="2218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9" t="s">
        <v>101</v>
      </c>
      <c r="D40" s="2217"/>
      <c r="E40" s="2218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9" t="s">
        <v>95</v>
      </c>
      <c r="D41" s="2221"/>
      <c r="E41" s="2222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2"/>
      <c r="Y41" s="2172"/>
      <c r="Z41" s="2204"/>
      <c r="AA41" s="2204"/>
      <c r="AB41" s="2204"/>
      <c r="AC41" s="644"/>
      <c r="AG41" s="2204"/>
      <c r="AH41" s="2204"/>
      <c r="AI41" s="2204"/>
      <c r="AJ41" s="644"/>
      <c r="AN41" s="2204"/>
      <c r="AO41" s="2204"/>
      <c r="AP41" s="2204"/>
      <c r="AQ41" s="644"/>
      <c r="BD41" s="40"/>
    </row>
    <row r="42" spans="2:69" ht="12" customHeight="1" thickBot="1" x14ac:dyDescent="0.25">
      <c r="B42" s="1499">
        <f t="shared" si="6"/>
        <v>23</v>
      </c>
      <c r="C42" s="2278" t="s">
        <v>858</v>
      </c>
      <c r="D42" s="2221"/>
      <c r="E42" s="2222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2"/>
      <c r="Y42" s="2172"/>
      <c r="Z42" s="2204"/>
      <c r="AA42" s="2204"/>
      <c r="AB42" s="2204"/>
      <c r="AC42" s="644"/>
      <c r="AG42" s="2204"/>
      <c r="AH42" s="2204"/>
      <c r="AI42" s="2204"/>
      <c r="AJ42" s="644"/>
      <c r="AN42" s="2204"/>
      <c r="AO42" s="2204"/>
      <c r="AP42" s="2204"/>
      <c r="AQ42" s="644"/>
      <c r="BA42" s="2255"/>
      <c r="BB42" s="2255"/>
      <c r="BC42" s="2255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8" t="s">
        <v>859</v>
      </c>
      <c r="D43" s="2221"/>
      <c r="E43" s="2222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2"/>
      <c r="Y43" s="2172"/>
      <c r="Z43" s="2204"/>
      <c r="AA43" s="2204"/>
      <c r="AB43" s="2204"/>
      <c r="AC43" s="644"/>
      <c r="AG43" s="2204"/>
      <c r="AH43" s="2204"/>
      <c r="AI43" s="2204"/>
      <c r="AJ43" s="644"/>
      <c r="AN43" s="2204"/>
      <c r="AO43" s="2204"/>
      <c r="AP43" s="2204"/>
      <c r="AQ43" s="644"/>
      <c r="BA43" s="2256" t="s">
        <v>97</v>
      </c>
      <c r="BB43" s="2257"/>
      <c r="BC43" s="2257"/>
      <c r="BD43" s="2258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1" t="s">
        <v>446</v>
      </c>
      <c r="D44" s="2242"/>
      <c r="E44" s="2243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2"/>
      <c r="Y44" s="2172"/>
      <c r="Z44" s="2204"/>
      <c r="AA44" s="2204"/>
      <c r="AB44" s="2204"/>
      <c r="AC44" s="644"/>
      <c r="AG44" s="2204"/>
      <c r="AH44" s="2204"/>
      <c r="AI44" s="2204"/>
      <c r="AJ44" s="644"/>
      <c r="AN44" s="2204"/>
      <c r="AO44" s="2204"/>
      <c r="AP44" s="2204"/>
      <c r="AQ44" s="644"/>
      <c r="BA44" s="2247" t="s">
        <v>653</v>
      </c>
      <c r="BB44" s="2248"/>
      <c r="BC44" s="2248"/>
      <c r="BD44" s="2249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1"/>
      <c r="D45" s="2242"/>
      <c r="E45" s="2243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8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9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70" t="s">
        <v>481</v>
      </c>
      <c r="D49" s="2271"/>
      <c r="E49" s="2272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>Business Kemijärvi, Pelkosenniemi, Salla</v>
      </c>
    </row>
    <row r="50" spans="2:69" ht="12" customHeight="1" x14ac:dyDescent="0.2">
      <c r="B50" s="1540">
        <f>B49+1</f>
        <v>28</v>
      </c>
      <c r="C50" s="2219" t="s">
        <v>392</v>
      </c>
      <c r="D50" s="2217"/>
      <c r="E50" s="2218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9" t="s">
        <v>245</v>
      </c>
      <c r="D51" s="2217"/>
      <c r="E51" s="2218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9" t="s">
        <v>96</v>
      </c>
      <c r="D52" s="2217"/>
      <c r="E52" s="2218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3" t="s">
        <v>484</v>
      </c>
      <c r="D53" s="2276"/>
      <c r="E53" s="2277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3"/>
      <c r="D54" s="2274"/>
      <c r="E54" s="2275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9" t="s">
        <v>107</v>
      </c>
      <c r="D55" s="2260"/>
      <c r="E55" s="2261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2" t="s">
        <v>823</v>
      </c>
      <c r="D57" s="2263"/>
      <c r="E57" s="2263"/>
      <c r="F57" s="2264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1" t="s">
        <v>824</v>
      </c>
      <c r="D58" s="2252"/>
      <c r="E58" s="2252"/>
      <c r="F58" s="2253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>Business Kemijärvi, Pelkosenniemi, Salla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6" t="s">
        <v>231</v>
      </c>
      <c r="I62" s="2286"/>
      <c r="J62" s="2286"/>
      <c r="K62" s="1587">
        <f>'1. T1 INVESTOINTISUUN.'!F16</f>
        <v>2028</v>
      </c>
      <c r="M62" s="159"/>
      <c r="O62" s="2280"/>
      <c r="P62" s="2280"/>
      <c r="Q62" s="2280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50"/>
      <c r="K63" s="2250"/>
      <c r="L63" s="2250"/>
      <c r="M63" s="2250"/>
      <c r="O63" s="2282"/>
      <c r="P63" s="2282"/>
      <c r="Q63" s="2282"/>
      <c r="R63" s="99"/>
      <c r="S63" s="99"/>
      <c r="U63" s="219">
        <v>0</v>
      </c>
    </row>
    <row r="64" spans="2:69" ht="14.25" x14ac:dyDescent="0.2">
      <c r="B64" s="2250">
        <f>'1. T1 INVESTOINTISUUN.'!B7</f>
        <v>0</v>
      </c>
      <c r="C64" s="2250"/>
      <c r="D64" s="2250"/>
      <c r="E64" s="2250"/>
      <c r="G64" s="102"/>
      <c r="H64" s="102"/>
      <c r="I64" s="102"/>
      <c r="J64" s="102"/>
      <c r="K64" s="102"/>
      <c r="L64" s="102"/>
      <c r="M64" s="102"/>
      <c r="O64" s="2281"/>
      <c r="P64" s="2281"/>
      <c r="Q64" s="2281"/>
      <c r="R64" s="102"/>
      <c r="S64" s="103"/>
      <c r="U64" s="2001"/>
      <c r="V64" s="2001"/>
      <c r="W64" s="2001"/>
      <c r="X64" s="2001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9" t="s">
        <v>98</v>
      </c>
      <c r="D66" s="2239"/>
      <c r="E66" s="2240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2" t="s">
        <v>375</v>
      </c>
      <c r="Y66" s="2212"/>
      <c r="Z66" s="2212"/>
      <c r="AA66" s="976"/>
      <c r="AB66" s="976"/>
      <c r="AC66" s="976"/>
      <c r="AD66" s="976"/>
      <c r="AE66" s="976"/>
      <c r="AF66" s="976"/>
      <c r="BB66" s="2254" t="s">
        <v>117</v>
      </c>
      <c r="BC66" s="2254"/>
      <c r="BD66" s="2254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5">
        <v>1</v>
      </c>
      <c r="C67" s="2223" t="s">
        <v>480</v>
      </c>
      <c r="D67" s="2224"/>
      <c r="E67" s="2224"/>
      <c r="F67" s="2224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6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9" t="s">
        <v>680</v>
      </c>
      <c r="D69" s="2218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1" t="s">
        <v>88</v>
      </c>
      <c r="E70" s="2221"/>
      <c r="F70" s="2222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9" t="s">
        <v>89</v>
      </c>
      <c r="D71" s="2221"/>
      <c r="E71" s="2222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1" t="s">
        <v>90</v>
      </c>
      <c r="E72" s="2221"/>
      <c r="F72" s="2222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1" t="s">
        <v>652</v>
      </c>
      <c r="D74" s="2242"/>
      <c r="E74" s="2243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3" t="s">
        <v>651</v>
      </c>
      <c r="D75" s="2234"/>
      <c r="E75" s="2235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6" t="s">
        <v>99</v>
      </c>
      <c r="D76" s="2237"/>
      <c r="E76" s="2238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9"/>
      <c r="Y76" s="2189"/>
      <c r="Z76" s="2189"/>
      <c r="AA76" s="2189"/>
      <c r="AB76" s="2189"/>
      <c r="AC76" s="2189"/>
      <c r="AD76" s="2189"/>
      <c r="AE76" s="2189"/>
      <c r="AF76" s="2189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9" t="s">
        <v>100</v>
      </c>
      <c r="D78" s="2239"/>
      <c r="E78" s="2240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8"/>
      <c r="AD78" s="72"/>
      <c r="AE78" s="72"/>
      <c r="AF78" s="72"/>
      <c r="BD78" s="40"/>
    </row>
    <row r="79" spans="2:67" x14ac:dyDescent="0.2">
      <c r="B79" s="2229">
        <v>6</v>
      </c>
      <c r="C79" s="2230" t="s">
        <v>93</v>
      </c>
      <c r="D79" s="2231"/>
      <c r="E79" s="2232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8"/>
      <c r="AD79" s="72"/>
      <c r="AE79" s="72"/>
      <c r="AF79" s="72"/>
      <c r="BD79" s="40"/>
    </row>
    <row r="80" spans="2:67" x14ac:dyDescent="0.2">
      <c r="B80" s="2228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9" t="s">
        <v>677</v>
      </c>
      <c r="D81" s="2217"/>
      <c r="E81" s="2218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3" t="s">
        <v>127</v>
      </c>
      <c r="Y81" s="2214"/>
      <c r="Z81" s="2214"/>
      <c r="AA81" s="2214"/>
      <c r="AB81" s="2214"/>
      <c r="AC81" s="2214"/>
      <c r="AD81" s="2214"/>
      <c r="AE81" s="2214"/>
      <c r="AF81" s="2215"/>
      <c r="AG81" s="2213" t="s">
        <v>420</v>
      </c>
      <c r="AH81" s="2214"/>
      <c r="AI81" s="2214"/>
      <c r="AJ81" s="2214"/>
      <c r="AK81" s="2214"/>
      <c r="AL81" s="2214"/>
      <c r="AM81" s="2215"/>
      <c r="AN81" s="2213" t="s">
        <v>419</v>
      </c>
      <c r="AO81" s="2214"/>
      <c r="AP81" s="2214"/>
      <c r="AQ81" s="2214"/>
      <c r="AR81" s="2214"/>
      <c r="AS81" s="2214"/>
      <c r="AT81" s="2215"/>
      <c r="AU81" s="2201" t="s">
        <v>18</v>
      </c>
      <c r="AV81" s="2202"/>
      <c r="AW81" s="2202"/>
      <c r="AX81" s="2202"/>
      <c r="AY81" s="2203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9" t="s">
        <v>395</v>
      </c>
      <c r="D83" s="2217"/>
      <c r="E83" s="2218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10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10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10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9" t="s">
        <v>867</v>
      </c>
      <c r="AY83" s="2200"/>
      <c r="BD83" s="40"/>
    </row>
    <row r="84" spans="2:68" x14ac:dyDescent="0.2">
      <c r="B84" s="1499">
        <f t="shared" si="36"/>
        <v>10</v>
      </c>
      <c r="C84" s="2244" t="s">
        <v>398</v>
      </c>
      <c r="D84" s="2245"/>
      <c r="E84" s="2246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1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1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1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868</v>
      </c>
      <c r="AY84" s="1018" t="s">
        <v>869</v>
      </c>
      <c r="BD84" s="40"/>
    </row>
    <row r="85" spans="2:68" x14ac:dyDescent="0.2">
      <c r="B85" s="1499">
        <f t="shared" si="36"/>
        <v>11</v>
      </c>
      <c r="C85" s="2216" t="s">
        <v>857</v>
      </c>
      <c r="D85" s="2217"/>
      <c r="E85" s="2218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9" t="s">
        <v>229</v>
      </c>
      <c r="D86" s="2217"/>
      <c r="E86" s="2218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8" t="s">
        <v>0</v>
      </c>
      <c r="AA86" s="2209"/>
      <c r="AB86" s="1037"/>
      <c r="AC86" s="1038"/>
      <c r="AD86" s="1047">
        <v>1.9099999999999999E-2</v>
      </c>
      <c r="AE86" s="1036">
        <v>0</v>
      </c>
      <c r="AF86" s="1039"/>
      <c r="AG86" s="2208" t="s">
        <v>0</v>
      </c>
      <c r="AH86" s="2209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8" t="s">
        <v>0</v>
      </c>
      <c r="AO86" s="2209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9" t="s">
        <v>94</v>
      </c>
      <c r="D87" s="2217"/>
      <c r="E87" s="2218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6">
        <f>K62</f>
        <v>2028</v>
      </c>
      <c r="Y87" s="2207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7">
        <v>14</v>
      </c>
      <c r="C88" s="2220" t="s">
        <v>870</v>
      </c>
      <c r="D88" s="2221"/>
      <c r="E88" s="2222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8"/>
      <c r="C89" s="2267" t="s">
        <v>875</v>
      </c>
      <c r="D89" s="2221"/>
      <c r="E89" s="2222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20" t="s">
        <v>874</v>
      </c>
      <c r="D90" s="2265"/>
      <c r="E90" s="2266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5"/>
      <c r="Z90" s="2205"/>
      <c r="AA90" s="2205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872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5"/>
      <c r="Z91" s="2205"/>
      <c r="AA91" s="2205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873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5"/>
      <c r="Z92" s="2205"/>
      <c r="AA92" s="2205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9" t="s">
        <v>347</v>
      </c>
      <c r="D93" s="2221"/>
      <c r="E93" s="2221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4" t="s">
        <v>396</v>
      </c>
      <c r="D94" s="2245"/>
      <c r="E94" s="2246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9" t="s">
        <v>397</v>
      </c>
      <c r="D95" s="2217"/>
      <c r="E95" s="2218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9" t="s">
        <v>101</v>
      </c>
      <c r="D96" s="2217"/>
      <c r="E96" s="2218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9" t="s">
        <v>95</v>
      </c>
      <c r="D97" s="2221"/>
      <c r="E97" s="2222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2"/>
      <c r="Y97" s="2172"/>
      <c r="Z97" s="2204"/>
      <c r="AA97" s="2204"/>
      <c r="AB97" s="2204"/>
      <c r="AC97" s="644"/>
      <c r="BD97" s="40"/>
    </row>
    <row r="98" spans="2:69" x14ac:dyDescent="0.2">
      <c r="B98" s="1499">
        <f t="shared" si="36"/>
        <v>23</v>
      </c>
      <c r="C98" s="2219" t="s">
        <v>243</v>
      </c>
      <c r="D98" s="2221"/>
      <c r="E98" s="2222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2"/>
      <c r="Y98" s="2172"/>
      <c r="Z98" s="2204"/>
      <c r="AA98" s="2204"/>
      <c r="AB98" s="2204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9" t="s">
        <v>482</v>
      </c>
      <c r="D99" s="2221"/>
      <c r="E99" s="2222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2"/>
      <c r="Y99" s="2172"/>
      <c r="Z99" s="2204"/>
      <c r="AA99" s="2204"/>
      <c r="AB99" s="2204"/>
      <c r="AC99" s="644"/>
      <c r="BD99" s="40"/>
    </row>
    <row r="100" spans="2:69" x14ac:dyDescent="0.2">
      <c r="B100" s="1499">
        <f t="shared" si="36"/>
        <v>25</v>
      </c>
      <c r="C100" s="2241" t="s">
        <v>446</v>
      </c>
      <c r="D100" s="2242"/>
      <c r="E100" s="2243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2"/>
      <c r="Y100" s="2172"/>
      <c r="Z100" s="2204"/>
      <c r="AA100" s="2204"/>
      <c r="AB100" s="2204"/>
      <c r="AC100" s="644"/>
      <c r="BD100" s="40"/>
    </row>
    <row r="101" spans="2:69" ht="13.5" thickBot="1" x14ac:dyDescent="0.25">
      <c r="B101" s="1499">
        <f t="shared" si="36"/>
        <v>26</v>
      </c>
      <c r="C101" s="2241"/>
      <c r="D101" s="2242"/>
      <c r="E101" s="2243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8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9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5"/>
      <c r="BB104" s="2255"/>
      <c r="BC104" s="2255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70" t="s">
        <v>483</v>
      </c>
      <c r="D105" s="2271"/>
      <c r="E105" s="2272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6" t="s">
        <v>97</v>
      </c>
      <c r="BB105" s="2257"/>
      <c r="BC105" s="2257"/>
      <c r="BD105" s="2258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9" t="s">
        <v>392</v>
      </c>
      <c r="D106" s="2217"/>
      <c r="E106" s="2218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7" t="s">
        <v>653</v>
      </c>
      <c r="BB106" s="2248"/>
      <c r="BC106" s="2248"/>
      <c r="BD106" s="2249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9" t="s">
        <v>245</v>
      </c>
      <c r="D107" s="2217"/>
      <c r="E107" s="2218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9" t="s">
        <v>96</v>
      </c>
      <c r="D108" s="2217"/>
      <c r="E108" s="2218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9" t="s">
        <v>102</v>
      </c>
      <c r="D109" s="2221"/>
      <c r="E109" s="2222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>Business Kemijärvi, Pelkosenniemi, Salla</v>
      </c>
    </row>
    <row r="110" spans="2:69" ht="13.5" thickBot="1" x14ac:dyDescent="0.25">
      <c r="B110" s="1540">
        <f>B109+1</f>
        <v>32</v>
      </c>
      <c r="C110" s="2219" t="s">
        <v>394</v>
      </c>
      <c r="D110" s="2217"/>
      <c r="E110" s="2218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9" t="s">
        <v>107</v>
      </c>
      <c r="D111" s="2260"/>
      <c r="E111" s="2261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2" t="s">
        <v>823</v>
      </c>
      <c r="D113" s="2263"/>
      <c r="E113" s="2263"/>
      <c r="F113" s="2264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1" t="s">
        <v>824</v>
      </c>
      <c r="D114" s="2252"/>
      <c r="E114" s="2252"/>
      <c r="F114" s="2253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>Business Kemijärvi, Pelkosenniemi, Salla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8"/>
      <c r="C118" s="1978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2026-05-20T05:56:21Z</dcterms:modified>
</cp:coreProperties>
</file>